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codeName="ThisWorkbook" defaultThemeVersion="124226"/>
  <bookViews>
    <workbookView xWindow="8115" yWindow="750" windowWidth="3435" windowHeight="7335" tabRatio="670"/>
  </bookViews>
  <sheets>
    <sheet name="Transactions Report - CPP" sheetId="18" r:id="rId1"/>
    <sheet name="CPP Footnotes" sheetId="37" r:id="rId2"/>
    <sheet name="CPP - Citi" sheetId="53" r:id="rId3"/>
    <sheet name="CDCI" sheetId="46" r:id="rId4"/>
    <sheet name="AIFP.ASSP" sheetId="58" r:id="rId5"/>
    <sheet name="TIP.AGP" sheetId="49" r:id="rId6"/>
    <sheet name="AIG" sheetId="62" r:id="rId7"/>
    <sheet name="CBLI" sheetId="63" r:id="rId8"/>
    <sheet name="SBA" sheetId="41" r:id="rId9"/>
    <sheet name="PPIP" sheetId="32" r:id="rId10"/>
  </sheets>
  <externalReferences>
    <externalReference r:id="rId11"/>
  </externalReferences>
  <definedNames>
    <definedName name="_xlnm._FilterDatabase" localSheetId="4" hidden="1">AIFP.ASSP!$T$6:$T$51</definedName>
    <definedName name="_xlnm._FilterDatabase" localSheetId="3" hidden="1">CDCI!$A$4:$IS$7</definedName>
    <definedName name="_xlnm._FilterDatabase" localSheetId="2" hidden="1">'CPP - Citi'!$B$4:$F$5</definedName>
    <definedName name="_xlnm._FilterDatabase" localSheetId="0" hidden="1">'Transactions Report - CPP'!$A$12:$R$807</definedName>
    <definedName name="Column" localSheetId="3">'[1]TREASURY REPORTING MATRIX'!$A$3:$IV$3</definedName>
    <definedName name="Column">'[1]TREASURY REPORTING MATRIX'!$A$3:$IV$3</definedName>
    <definedName name="Matrix" localSheetId="3">'[1]TREASURY REPORTING MATRIX'!$A$3:$IV$65536</definedName>
    <definedName name="Matrix">'[1]TREASURY REPORTING MATRIX'!$A$3:$IV$65536</definedName>
    <definedName name="_xlnm.Print_Area" localSheetId="4">AIFP.ASSP!$A$1:$W$135</definedName>
    <definedName name="_xlnm.Print_Area" localSheetId="6">AIG!$A$1:$R$75</definedName>
    <definedName name="_xlnm.Print_Area" localSheetId="7">CBLI!$A$1:$Q$19</definedName>
    <definedName name="_xlnm.Print_Area" localSheetId="3">CDCI!$A$1:$N$103</definedName>
    <definedName name="_xlnm.Print_Area" localSheetId="2">'CPP - Citi'!$B$1:$I$23</definedName>
    <definedName name="_xlnm.Print_Area" localSheetId="9">PPIP!$A$1:$X$189</definedName>
    <definedName name="_xlnm.Print_Area" localSheetId="8">SBA!$A$1:$S$56</definedName>
    <definedName name="_xlnm.Print_Area" localSheetId="5">TIP.AGP!$A$1:$W$40</definedName>
    <definedName name="_xlnm.Print_Area" localSheetId="0">'Transactions Report - CPP'!$A$1:$R$819</definedName>
    <definedName name="_xlnm.Print_Titles" localSheetId="3">CDCI!$3:$4</definedName>
    <definedName name="_xlnm.Print_Titles" localSheetId="2">'CPP - Citi'!$4:$4</definedName>
    <definedName name="_xlnm.Print_Titles" localSheetId="9">PPIP!$4:$5</definedName>
    <definedName name="_xlnm.Print_Titles" localSheetId="0">'Transactions Report - CPP'!$12:$13</definedName>
    <definedName name="Row" localSheetId="3">'[1]TREASURY REPORTING MATRIX'!$A$3:$A$65536</definedName>
    <definedName name="Row">'[1]TREASURY REPORTING MATRIX'!$A$3:$A$65536</definedName>
  </definedNames>
  <calcPr calcId="125725"/>
</workbook>
</file>

<file path=xl/calcChain.xml><?xml version="1.0" encoding="utf-8"?>
<calcChain xmlns="http://schemas.openxmlformats.org/spreadsheetml/2006/main">
  <c r="O14" i="62"/>
  <c r="K810" i="18" l="1"/>
  <c r="H9" i="53" l="1"/>
  <c r="L214" i="18" l="1"/>
  <c r="U29" i="49" l="1"/>
  <c r="N11" i="63" l="1"/>
  <c r="Q11"/>
  <c r="N71" i="46" l="1"/>
  <c r="X172" i="32" l="1"/>
  <c r="S174"/>
  <c r="O172"/>
  <c r="H172"/>
  <c r="N92" i="46" l="1"/>
  <c r="T162" i="32" l="1"/>
  <c r="T155"/>
  <c r="T149"/>
  <c r="T143"/>
  <c r="L766" i="18" l="1"/>
  <c r="N32" i="46" l="1"/>
  <c r="N34"/>
  <c r="N48"/>
  <c r="N83"/>
  <c r="T113" i="32" l="1"/>
  <c r="T100"/>
  <c r="G404" i="18" l="1"/>
  <c r="T56" i="32" l="1"/>
  <c r="T52"/>
  <c r="T62"/>
  <c r="T87"/>
  <c r="T92" l="1"/>
  <c r="T93" s="1"/>
  <c r="T94" s="1"/>
  <c r="T95" s="1"/>
  <c r="T96" s="1"/>
  <c r="T97" s="1"/>
  <c r="T98" s="1"/>
  <c r="L91" i="18" l="1"/>
  <c r="T144" i="32" l="1"/>
  <c r="T145" s="1"/>
  <c r="T146" s="1"/>
  <c r="T147" s="1"/>
  <c r="T148" s="1"/>
  <c r="T150"/>
  <c r="T151" s="1"/>
  <c r="T152" s="1"/>
  <c r="T153" s="1"/>
  <c r="T154" s="1"/>
  <c r="T75" l="1"/>
  <c r="T88" l="1"/>
  <c r="T89" s="1"/>
  <c r="T90" s="1"/>
  <c r="T133" l="1"/>
  <c r="T134" s="1"/>
  <c r="T135" s="1"/>
  <c r="T136" s="1"/>
  <c r="T137" s="1"/>
  <c r="T138" s="1"/>
  <c r="T139" s="1"/>
  <c r="T140" s="1"/>
  <c r="T124"/>
  <c r="T53" l="1"/>
  <c r="T54" s="1"/>
  <c r="T55" s="1"/>
  <c r="L672" i="18" l="1"/>
  <c r="T57" i="32" l="1"/>
  <c r="T58" s="1"/>
  <c r="T59" s="1"/>
  <c r="T60" s="1"/>
  <c r="T61" s="1"/>
  <c r="L690" i="18" l="1"/>
  <c r="I10" i="62" l="1"/>
  <c r="L22" i="18" l="1"/>
  <c r="L23"/>
  <c r="L24"/>
  <c r="L25"/>
  <c r="T163" i="32" l="1"/>
  <c r="T164" s="1"/>
  <c r="T165" s="1"/>
  <c r="T166" s="1"/>
  <c r="T167" s="1"/>
  <c r="T168" s="1"/>
  <c r="T156"/>
  <c r="T157" s="1"/>
  <c r="T158" s="1"/>
  <c r="T159" s="1"/>
  <c r="T160" s="1"/>
  <c r="T161" s="1"/>
  <c r="T125"/>
  <c r="T126" s="1"/>
  <c r="T127" s="1"/>
  <c r="T128" s="1"/>
  <c r="T129" s="1"/>
  <c r="T130" s="1"/>
  <c r="T114"/>
  <c r="T115" s="1"/>
  <c r="T116" s="1"/>
  <c r="T117" s="1"/>
  <c r="T118" s="1"/>
  <c r="T119" s="1"/>
  <c r="T120" s="1"/>
  <c r="T121" s="1"/>
  <c r="T122" s="1"/>
  <c r="T123" s="1"/>
  <c r="T101"/>
  <c r="T102" s="1"/>
  <c r="T103" s="1"/>
  <c r="T104" s="1"/>
  <c r="T105" s="1"/>
  <c r="T106" s="1"/>
  <c r="T107" s="1"/>
  <c r="T108" s="1"/>
  <c r="T109" s="1"/>
  <c r="T110" s="1"/>
  <c r="T111" s="1"/>
  <c r="T76"/>
  <c r="T77" s="1"/>
  <c r="T78" s="1"/>
  <c r="T79" s="1"/>
  <c r="T80" s="1"/>
  <c r="T81" s="1"/>
  <c r="T82" s="1"/>
  <c r="T83" s="1"/>
  <c r="T84" s="1"/>
  <c r="T85" s="1"/>
  <c r="T63"/>
  <c r="T64" s="1"/>
  <c r="T65" s="1"/>
  <c r="T66" s="1"/>
  <c r="T67" s="1"/>
  <c r="T68" s="1"/>
  <c r="T69" s="1"/>
  <c r="T70" s="1"/>
  <c r="T32"/>
  <c r="T33" s="1"/>
  <c r="T34" s="1"/>
  <c r="T35" s="1"/>
  <c r="T36" s="1"/>
  <c r="T37" s="1"/>
  <c r="T38" s="1"/>
  <c r="T39" s="1"/>
  <c r="T40" s="1"/>
  <c r="T41" s="1"/>
  <c r="T42" s="1"/>
  <c r="T43" s="1"/>
  <c r="T44" s="1"/>
  <c r="T45" s="1"/>
  <c r="T46" s="1"/>
  <c r="T47" s="1"/>
  <c r="T48" s="1"/>
  <c r="T49" s="1"/>
  <c r="T11"/>
  <c r="T12" s="1"/>
  <c r="T13" s="1"/>
  <c r="T14" s="1"/>
  <c r="T15" s="1"/>
  <c r="T16" s="1"/>
  <c r="T17" s="1"/>
  <c r="T18" s="1"/>
  <c r="T19" s="1"/>
  <c r="T20" s="1"/>
  <c r="T21" s="1"/>
  <c r="T22" s="1"/>
  <c r="T23" s="1"/>
  <c r="T24" s="1"/>
  <c r="T25" s="1"/>
  <c r="T26" s="1"/>
  <c r="T27" s="1"/>
  <c r="T28" s="1"/>
  <c r="T29" s="1"/>
  <c r="T8"/>
  <c r="L774" i="18" l="1"/>
  <c r="L775" s="1"/>
  <c r="L265" l="1"/>
  <c r="L790" l="1"/>
  <c r="L759" l="1"/>
  <c r="L105" l="1"/>
  <c r="L14" l="1"/>
  <c r="L15"/>
  <c r="L16"/>
  <c r="L17"/>
  <c r="L18"/>
  <c r="L19"/>
  <c r="L20"/>
  <c r="L21"/>
  <c r="L26"/>
  <c r="L27"/>
  <c r="L28"/>
  <c r="L29"/>
  <c r="L30"/>
  <c r="L31"/>
  <c r="L32"/>
  <c r="L33"/>
  <c r="L34"/>
  <c r="L35"/>
  <c r="L36"/>
  <c r="L37"/>
  <c r="L38"/>
  <c r="L41"/>
  <c r="L43"/>
  <c r="L44"/>
  <c r="L45"/>
  <c r="L46"/>
  <c r="L47"/>
  <c r="L48"/>
  <c r="L49"/>
  <c r="L52"/>
  <c r="L53"/>
  <c r="L54"/>
  <c r="L56"/>
  <c r="L57"/>
  <c r="L59"/>
  <c r="L62"/>
  <c r="L63"/>
  <c r="L64"/>
  <c r="L65"/>
  <c r="L66"/>
  <c r="L68"/>
  <c r="L69" s="1"/>
  <c r="L70"/>
  <c r="L73"/>
  <c r="L74"/>
  <c r="L75"/>
  <c r="L76"/>
  <c r="L77"/>
  <c r="L78"/>
  <c r="L79"/>
  <c r="L80"/>
  <c r="L81"/>
  <c r="L82"/>
  <c r="L84"/>
  <c r="L87"/>
  <c r="L89"/>
  <c r="L90"/>
  <c r="L92"/>
  <c r="L96"/>
  <c r="L97"/>
  <c r="L98"/>
  <c r="L99"/>
  <c r="L101"/>
  <c r="L103"/>
  <c r="L104"/>
  <c r="L107"/>
  <c r="L109"/>
  <c r="L111"/>
  <c r="L112"/>
  <c r="L113"/>
  <c r="L114"/>
  <c r="L115"/>
  <c r="K117"/>
  <c r="L117" s="1"/>
  <c r="L118"/>
  <c r="L120"/>
  <c r="L121"/>
  <c r="L122"/>
  <c r="L123"/>
  <c r="L124"/>
  <c r="L125"/>
  <c r="L126"/>
  <c r="L127"/>
  <c r="L128"/>
  <c r="L129"/>
  <c r="L131"/>
  <c r="L132" s="1"/>
  <c r="L133"/>
  <c r="L134"/>
  <c r="L135" s="1"/>
  <c r="L136"/>
  <c r="L137"/>
  <c r="L138"/>
  <c r="L139"/>
  <c r="L140"/>
  <c r="L141"/>
  <c r="L142"/>
  <c r="L143"/>
  <c r="L145"/>
  <c r="L146"/>
  <c r="L147"/>
  <c r="L148"/>
  <c r="L149"/>
  <c r="L150"/>
  <c r="L151"/>
  <c r="L152"/>
  <c r="L153"/>
  <c r="L154"/>
  <c r="L155"/>
  <c r="L156"/>
  <c r="L159"/>
  <c r="L160" s="1"/>
  <c r="L162"/>
  <c r="L163"/>
  <c r="L164"/>
  <c r="L165"/>
  <c r="L166"/>
  <c r="L167"/>
  <c r="L168"/>
  <c r="L169"/>
  <c r="L170"/>
  <c r="L171" s="1"/>
  <c r="L172"/>
  <c r="L173"/>
  <c r="L174"/>
  <c r="L175"/>
  <c r="L176"/>
  <c r="L177"/>
  <c r="L178"/>
  <c r="L179"/>
  <c r="L180" s="1"/>
  <c r="L182"/>
  <c r="L183"/>
  <c r="L184"/>
  <c r="L185"/>
  <c r="L186"/>
  <c r="L189"/>
  <c r="L190"/>
  <c r="L192"/>
  <c r="L193"/>
  <c r="L194"/>
  <c r="L195"/>
  <c r="L196"/>
  <c r="K197" s="1"/>
  <c r="L198"/>
  <c r="L199" s="1"/>
  <c r="L200" s="1"/>
  <c r="L202"/>
  <c r="L203" s="1"/>
  <c r="L204"/>
  <c r="L205"/>
  <c r="L207"/>
  <c r="L208"/>
  <c r="L209" s="1"/>
  <c r="L210"/>
  <c r="L211"/>
  <c r="L212"/>
  <c r="L213"/>
  <c r="L216"/>
  <c r="L217"/>
  <c r="L219"/>
  <c r="L221"/>
  <c r="L222"/>
  <c r="L224"/>
  <c r="L226"/>
  <c r="L227"/>
  <c r="L229"/>
  <c r="L230"/>
  <c r="L231"/>
  <c r="L232"/>
  <c r="L233"/>
  <c r="L234"/>
  <c r="L235"/>
  <c r="L236" s="1"/>
  <c r="L237" s="1"/>
  <c r="L238"/>
  <c r="L240"/>
  <c r="L241"/>
  <c r="L242"/>
  <c r="L243"/>
  <c r="L244"/>
  <c r="L245"/>
  <c r="L246"/>
  <c r="L247"/>
  <c r="L248"/>
  <c r="L250"/>
  <c r="L251"/>
  <c r="L252"/>
  <c r="L253"/>
  <c r="L255"/>
  <c r="L256" s="1"/>
  <c r="L257" s="1"/>
  <c r="L258"/>
  <c r="L259"/>
  <c r="L261"/>
  <c r="L262"/>
  <c r="L263"/>
  <c r="L266"/>
  <c r="L268"/>
  <c r="L270"/>
  <c r="L271"/>
  <c r="L272"/>
  <c r="L273"/>
  <c r="L275"/>
  <c r="L277"/>
  <c r="L278"/>
  <c r="L279"/>
  <c r="L280"/>
  <c r="L281"/>
  <c r="L283"/>
  <c r="L284"/>
  <c r="L285"/>
  <c r="L286"/>
  <c r="L288"/>
  <c r="L289"/>
  <c r="L290"/>
  <c r="L291"/>
  <c r="L292"/>
  <c r="L293"/>
  <c r="L294"/>
  <c r="L295"/>
  <c r="L296"/>
  <c r="L298"/>
  <c r="L299"/>
  <c r="L300"/>
  <c r="L301"/>
  <c r="L302"/>
  <c r="L303"/>
  <c r="L304"/>
  <c r="L305"/>
  <c r="L306"/>
  <c r="L307"/>
  <c r="L308"/>
  <c r="L310"/>
  <c r="L311"/>
  <c r="L315"/>
  <c r="L317"/>
  <c r="L318"/>
  <c r="L319"/>
  <c r="L320"/>
  <c r="L321"/>
  <c r="L323"/>
  <c r="L324"/>
  <c r="L325"/>
  <c r="L326"/>
  <c r="L327"/>
  <c r="L328"/>
  <c r="L329" s="1"/>
  <c r="L334"/>
  <c r="L335"/>
  <c r="L337"/>
  <c r="L338"/>
  <c r="L341"/>
  <c r="L342"/>
  <c r="L343"/>
  <c r="L346"/>
  <c r="L348"/>
  <c r="L349"/>
  <c r="L350"/>
  <c r="L351"/>
  <c r="L352"/>
  <c r="L353"/>
  <c r="L355"/>
  <c r="L356"/>
  <c r="L357"/>
  <c r="L358"/>
  <c r="L359"/>
  <c r="L360"/>
  <c r="L361"/>
  <c r="L362"/>
  <c r="L363"/>
  <c r="L365"/>
  <c r="L366"/>
  <c r="L367" s="1"/>
  <c r="L368"/>
  <c r="L370"/>
  <c r="L371"/>
  <c r="L372"/>
  <c r="L373"/>
  <c r="L374"/>
  <c r="L375"/>
  <c r="L376"/>
  <c r="L377"/>
  <c r="L379"/>
  <c r="L380"/>
  <c r="L381"/>
  <c r="L382"/>
  <c r="L383"/>
  <c r="L385"/>
  <c r="L386"/>
  <c r="L387"/>
  <c r="L388"/>
  <c r="L389"/>
  <c r="L390" s="1"/>
  <c r="L391" s="1"/>
  <c r="L392" s="1"/>
  <c r="L393" s="1"/>
  <c r="L394"/>
  <c r="L395"/>
  <c r="L397"/>
  <c r="L398"/>
  <c r="L399"/>
  <c r="L400"/>
  <c r="L401"/>
  <c r="L402"/>
  <c r="L403"/>
  <c r="L404"/>
  <c r="L405"/>
  <c r="L406"/>
  <c r="L407"/>
  <c r="L408"/>
  <c r="L409"/>
  <c r="L412"/>
  <c r="L413"/>
  <c r="L414"/>
  <c r="L415" s="1"/>
  <c r="L416" s="1"/>
  <c r="L417"/>
  <c r="L418"/>
  <c r="L421"/>
  <c r="L422"/>
  <c r="L423"/>
  <c r="K424" s="1"/>
  <c r="L425"/>
  <c r="L426"/>
  <c r="L427"/>
  <c r="L428"/>
  <c r="L429"/>
  <c r="L430"/>
  <c r="L432"/>
  <c r="L433"/>
  <c r="L434"/>
  <c r="L435"/>
  <c r="L436"/>
  <c r="L439"/>
  <c r="L442"/>
  <c r="L444"/>
  <c r="L445"/>
  <c r="L446" s="1"/>
  <c r="L447"/>
  <c r="L449"/>
  <c r="L450"/>
  <c r="L451"/>
  <c r="L452"/>
  <c r="L453"/>
  <c r="L454"/>
  <c r="L456"/>
  <c r="L459"/>
  <c r="L460"/>
  <c r="L461"/>
  <c r="L462"/>
  <c r="L464"/>
  <c r="L465"/>
  <c r="L466"/>
  <c r="L468"/>
  <c r="L469"/>
  <c r="L470"/>
  <c r="L471"/>
  <c r="L473"/>
  <c r="L474"/>
  <c r="L475"/>
  <c r="L476"/>
  <c r="L477"/>
  <c r="L478"/>
  <c r="L479"/>
  <c r="L480"/>
  <c r="L481"/>
  <c r="L482"/>
  <c r="L483"/>
  <c r="L484"/>
  <c r="L485"/>
  <c r="L486"/>
  <c r="L488"/>
  <c r="L489"/>
  <c r="L490"/>
  <c r="L491"/>
  <c r="L493"/>
  <c r="L495"/>
  <c r="L497"/>
  <c r="L498"/>
  <c r="L499"/>
  <c r="L500"/>
  <c r="L501"/>
  <c r="L503"/>
  <c r="L504"/>
  <c r="L505"/>
  <c r="L506"/>
  <c r="L507"/>
  <c r="L509"/>
  <c r="L512"/>
  <c r="L513"/>
  <c r="L514"/>
  <c r="L516"/>
  <c r="L517" s="1"/>
  <c r="L518"/>
  <c r="L519"/>
  <c r="L520"/>
  <c r="L521"/>
  <c r="L522"/>
  <c r="L523"/>
  <c r="L524"/>
  <c r="L525"/>
  <c r="L526"/>
  <c r="L527"/>
  <c r="L528"/>
  <c r="L529"/>
  <c r="L530"/>
  <c r="L532"/>
  <c r="L533"/>
  <c r="L534"/>
  <c r="L535"/>
  <c r="L537"/>
  <c r="L538"/>
  <c r="L539"/>
  <c r="L541"/>
  <c r="L542"/>
  <c r="L543"/>
  <c r="L544"/>
  <c r="L545"/>
  <c r="L546"/>
  <c r="L547"/>
  <c r="L548"/>
  <c r="L550"/>
  <c r="L551"/>
  <c r="L552"/>
  <c r="L553"/>
  <c r="L554"/>
  <c r="L555"/>
  <c r="L556"/>
  <c r="L557"/>
  <c r="L558"/>
  <c r="L559"/>
  <c r="L560"/>
  <c r="L562"/>
  <c r="L564"/>
  <c r="L565"/>
  <c r="L566"/>
  <c r="L567"/>
  <c r="L568"/>
  <c r="L569"/>
  <c r="L570"/>
  <c r="L571"/>
  <c r="L572"/>
  <c r="L573"/>
  <c r="L574"/>
  <c r="L576"/>
  <c r="L577"/>
  <c r="L578"/>
  <c r="L579"/>
  <c r="L580"/>
  <c r="L581"/>
  <c r="L584"/>
  <c r="L585"/>
  <c r="L586"/>
  <c r="L587"/>
  <c r="L591"/>
  <c r="L592"/>
  <c r="L593"/>
  <c r="L595"/>
  <c r="L596"/>
  <c r="L597"/>
  <c r="L598"/>
  <c r="L601"/>
  <c r="L602"/>
  <c r="L603"/>
  <c r="L604"/>
  <c r="L606"/>
  <c r="L607"/>
  <c r="L608"/>
  <c r="L609"/>
  <c r="L610"/>
  <c r="L611"/>
  <c r="L612"/>
  <c r="L613" s="1"/>
  <c r="L614" s="1"/>
  <c r="L615"/>
  <c r="L616"/>
  <c r="L618"/>
  <c r="L619"/>
  <c r="L620"/>
  <c r="L621"/>
  <c r="L622"/>
  <c r="L623"/>
  <c r="L624" s="1"/>
  <c r="L625"/>
  <c r="L626"/>
  <c r="L627"/>
  <c r="L628"/>
  <c r="L629"/>
  <c r="L630" s="1"/>
  <c r="L631"/>
  <c r="L633"/>
  <c r="L634"/>
  <c r="L635"/>
  <c r="L636"/>
  <c r="L637"/>
  <c r="L638"/>
  <c r="L639"/>
  <c r="L640"/>
  <c r="L641"/>
  <c r="L642"/>
  <c r="L643"/>
  <c r="L644"/>
  <c r="L645"/>
  <c r="L646" s="1"/>
  <c r="L647"/>
  <c r="L648"/>
  <c r="L650"/>
  <c r="L651"/>
  <c r="L652"/>
  <c r="L653"/>
  <c r="L654"/>
  <c r="L655"/>
  <c r="L656"/>
  <c r="L657"/>
  <c r="L658"/>
  <c r="L660"/>
  <c r="L662"/>
  <c r="L663"/>
  <c r="L664" s="1"/>
  <c r="L665"/>
  <c r="L673"/>
  <c r="L674"/>
  <c r="L678"/>
  <c r="L684"/>
  <c r="L685"/>
  <c r="L688"/>
  <c r="L689"/>
  <c r="L691"/>
  <c r="L699"/>
  <c r="L701"/>
  <c r="L702"/>
  <c r="L705"/>
  <c r="L707"/>
  <c r="L708"/>
  <c r="L709"/>
  <c r="L710"/>
  <c r="L711"/>
  <c r="L712"/>
  <c r="L713"/>
  <c r="L714"/>
  <c r="L715"/>
  <c r="L717"/>
  <c r="L718"/>
  <c r="L719"/>
  <c r="L722"/>
  <c r="L723" s="1"/>
  <c r="L729"/>
  <c r="L730" s="1"/>
  <c r="L732"/>
  <c r="L733"/>
  <c r="L739"/>
  <c r="L741"/>
  <c r="L742"/>
  <c r="L743"/>
  <c r="L744"/>
  <c r="L745"/>
  <c r="L746"/>
  <c r="L747"/>
  <c r="L750"/>
  <c r="L754"/>
  <c r="L756"/>
  <c r="L758"/>
  <c r="L760"/>
  <c r="L762"/>
  <c r="L768"/>
  <c r="L776"/>
  <c r="L777"/>
  <c r="L778"/>
  <c r="L779"/>
  <c r="L782"/>
  <c r="L785"/>
  <c r="L786"/>
  <c r="L787"/>
  <c r="L788"/>
  <c r="L791"/>
  <c r="L793"/>
  <c r="L794"/>
  <c r="L795"/>
  <c r="L796"/>
  <c r="L798"/>
  <c r="L799"/>
  <c r="L800"/>
  <c r="L803"/>
  <c r="L804"/>
  <c r="L807"/>
  <c r="G809"/>
  <c r="R809"/>
  <c r="K809" l="1"/>
  <c r="K812" s="1"/>
  <c r="U126" i="58" l="1"/>
  <c r="N126"/>
  <c r="D126"/>
  <c r="P123"/>
  <c r="P119"/>
  <c r="U55"/>
  <c r="U49"/>
  <c r="U54" s="1"/>
  <c r="W28"/>
  <c r="W29" s="1"/>
  <c r="W30" s="1"/>
  <c r="W31" s="1"/>
  <c r="W32" s="1"/>
  <c r="W33" s="1"/>
  <c r="W34" s="1"/>
  <c r="G26"/>
  <c r="G54" s="1"/>
  <c r="O56" l="1"/>
  <c r="I41" i="41" l="1"/>
  <c r="L38"/>
  <c r="E38"/>
  <c r="R38" l="1"/>
  <c r="Q41" s="1"/>
  <c r="R8" i="49" l="1"/>
  <c r="F9" i="53" l="1"/>
  <c r="F5" l="1"/>
  <c r="F10" s="1"/>
  <c r="L8" i="49" l="1"/>
  <c r="H8"/>
  <c r="I55" i="46" l="1"/>
  <c r="I56"/>
  <c r="I57"/>
  <c r="I58"/>
  <c r="I59"/>
  <c r="I60"/>
  <c r="I61"/>
  <c r="I62"/>
  <c r="I63"/>
  <c r="I54"/>
  <c r="I53"/>
  <c r="I15" l="1"/>
  <c r="I27"/>
  <c r="I28"/>
  <c r="I10"/>
  <c r="I26"/>
  <c r="I21"/>
  <c r="I20"/>
  <c r="I19"/>
  <c r="I17" l="1"/>
  <c r="I16" l="1"/>
  <c r="I13"/>
  <c r="I11"/>
  <c r="I8"/>
  <c r="I12"/>
  <c r="I6"/>
  <c r="N6" s="1"/>
  <c r="I7"/>
  <c r="I5"/>
  <c r="I92" l="1"/>
  <c r="M94" s="1"/>
</calcChain>
</file>

<file path=xl/sharedStrings.xml><?xml version="1.0" encoding="utf-8"?>
<sst xmlns="http://schemas.openxmlformats.org/spreadsheetml/2006/main" count="7723" uniqueCount="2336">
  <si>
    <t>9/ In its qualified equity offering, this institution raised more capital than Treasury’s original investment, therefore, the number of Treasury’s shares underlying the warrant was reduced by half.</t>
  </si>
  <si>
    <t>Troubled Asset Relief Program</t>
  </si>
  <si>
    <t>Date</t>
  </si>
  <si>
    <t>CAPITAL PURCHASE PROGRAM</t>
  </si>
  <si>
    <t xml:space="preserve">Seller </t>
  </si>
  <si>
    <t xml:space="preserve">Date </t>
  </si>
  <si>
    <t xml:space="preserve">Name of Institution </t>
  </si>
  <si>
    <t xml:space="preserve">City </t>
  </si>
  <si>
    <t xml:space="preserve">State </t>
  </si>
  <si>
    <t xml:space="preserve">Transaction Type </t>
  </si>
  <si>
    <t>Pricing Mechanism</t>
  </si>
  <si>
    <t xml:space="preserve">Charlotte </t>
  </si>
  <si>
    <t xml:space="preserve">NC </t>
  </si>
  <si>
    <t xml:space="preserve">Par </t>
  </si>
  <si>
    <t xml:space="preserve">New York </t>
  </si>
  <si>
    <t xml:space="preserve">NY </t>
  </si>
  <si>
    <t xml:space="preserve">Boston </t>
  </si>
  <si>
    <t xml:space="preserve">MA </t>
  </si>
  <si>
    <t xml:space="preserve">San Francisco </t>
  </si>
  <si>
    <t xml:space="preserve">CA </t>
  </si>
  <si>
    <t xml:space="preserve">Redding </t>
  </si>
  <si>
    <t xml:space="preserve">Hendersonville </t>
  </si>
  <si>
    <t xml:space="preserve">Chicago </t>
  </si>
  <si>
    <t xml:space="preserve">IL </t>
  </si>
  <si>
    <t xml:space="preserve">Atlanta </t>
  </si>
  <si>
    <t xml:space="preserve">GA </t>
  </si>
  <si>
    <t xml:space="preserve">Los Angeles </t>
  </si>
  <si>
    <t xml:space="preserve">Seattle </t>
  </si>
  <si>
    <t xml:space="preserve">WA </t>
  </si>
  <si>
    <t xml:space="preserve">Winston-Salem </t>
  </si>
  <si>
    <t xml:space="preserve">Baltimore </t>
  </si>
  <si>
    <t xml:space="preserve">MD </t>
  </si>
  <si>
    <t xml:space="preserve">Portland </t>
  </si>
  <si>
    <t xml:space="preserve">OR </t>
  </si>
  <si>
    <t xml:space="preserve">Dallas </t>
  </si>
  <si>
    <t xml:space="preserve">TX </t>
  </si>
  <si>
    <t xml:space="preserve">Birmingham </t>
  </si>
  <si>
    <t xml:space="preserve">AL </t>
  </si>
  <si>
    <t xml:space="preserve">McLean </t>
  </si>
  <si>
    <t xml:space="preserve">VA </t>
  </si>
  <si>
    <t xml:space="preserve">Memphis </t>
  </si>
  <si>
    <t xml:space="preserve">TN </t>
  </si>
  <si>
    <t xml:space="preserve">Columbus </t>
  </si>
  <si>
    <t xml:space="preserve">OH </t>
  </si>
  <si>
    <t xml:space="preserve">Cleveland </t>
  </si>
  <si>
    <t xml:space="preserve">Wayne </t>
  </si>
  <si>
    <t xml:space="preserve">NJ </t>
  </si>
  <si>
    <t xml:space="preserve">Salt Lake City </t>
  </si>
  <si>
    <t xml:space="preserve">UT </t>
  </si>
  <si>
    <t xml:space="preserve">Milwaukee </t>
  </si>
  <si>
    <t xml:space="preserve">WI </t>
  </si>
  <si>
    <t xml:space="preserve">Minneapolis </t>
  </si>
  <si>
    <t xml:space="preserve">MN </t>
  </si>
  <si>
    <t xml:space="preserve">Wayzata </t>
  </si>
  <si>
    <t xml:space="preserve">Lockport </t>
  </si>
  <si>
    <t xml:space="preserve">Sioux Falls </t>
  </si>
  <si>
    <t xml:space="preserve">SD </t>
  </si>
  <si>
    <t xml:space="preserve">Davenport </t>
  </si>
  <si>
    <t xml:space="preserve">FL </t>
  </si>
  <si>
    <t xml:space="preserve">Beverly Hills </t>
  </si>
  <si>
    <t xml:space="preserve">Bluefield </t>
  </si>
  <si>
    <t xml:space="preserve">Las Vegas </t>
  </si>
  <si>
    <t xml:space="preserve">NV </t>
  </si>
  <si>
    <t xml:space="preserve">Waterbury </t>
  </si>
  <si>
    <t xml:space="preserve">CT </t>
  </si>
  <si>
    <t xml:space="preserve">Santa Barbara </t>
  </si>
  <si>
    <t xml:space="preserve">San Jose </t>
  </si>
  <si>
    <t xml:space="preserve">Moultrie </t>
  </si>
  <si>
    <t xml:space="preserve">Louisville </t>
  </si>
  <si>
    <t xml:space="preserve">KY </t>
  </si>
  <si>
    <t xml:space="preserve">Walla Walla </t>
  </si>
  <si>
    <t xml:space="preserve">Everett </t>
  </si>
  <si>
    <t xml:space="preserve">Tacoma </t>
  </si>
  <si>
    <t xml:space="preserve">Olympia </t>
  </si>
  <si>
    <t xml:space="preserve">Chula Vista </t>
  </si>
  <si>
    <t xml:space="preserve">Annapolis </t>
  </si>
  <si>
    <t xml:space="preserve">Green Bay </t>
  </si>
  <si>
    <t xml:space="preserve">Jackson </t>
  </si>
  <si>
    <t xml:space="preserve">MS </t>
  </si>
  <si>
    <t xml:space="preserve">Lexington </t>
  </si>
  <si>
    <t xml:space="preserve">SC </t>
  </si>
  <si>
    <t xml:space="preserve">Rosemont </t>
  </si>
  <si>
    <t>TOTAL</t>
  </si>
  <si>
    <t>AIG</t>
  </si>
  <si>
    <t>New York</t>
  </si>
  <si>
    <t>NY</t>
  </si>
  <si>
    <t>Purchase</t>
  </si>
  <si>
    <t xml:space="preserve">Melrose Park </t>
  </si>
  <si>
    <t xml:space="preserve">Itasca </t>
  </si>
  <si>
    <t xml:space="preserve">Blairsville </t>
  </si>
  <si>
    <t xml:space="preserve">Wheeling </t>
  </si>
  <si>
    <t xml:space="preserve">WV </t>
  </si>
  <si>
    <t xml:space="preserve">Houston </t>
  </si>
  <si>
    <t xml:space="preserve">El Segundo </t>
  </si>
  <si>
    <t xml:space="preserve">Lafayette </t>
  </si>
  <si>
    <t xml:space="preserve">LA </t>
  </si>
  <si>
    <t xml:space="preserve">Bethesda </t>
  </si>
  <si>
    <t xml:space="preserve">Olney </t>
  </si>
  <si>
    <t xml:space="preserve">Fernandina Beach </t>
  </si>
  <si>
    <t xml:space="preserve">Pasadena </t>
  </si>
  <si>
    <t xml:space="preserve">Greenville </t>
  </si>
  <si>
    <t xml:space="preserve">Springfield </t>
  </si>
  <si>
    <t xml:space="preserve">MO </t>
  </si>
  <si>
    <t xml:space="preserve">Ontario </t>
  </si>
  <si>
    <t xml:space="preserve">Defiance </t>
  </si>
  <si>
    <t xml:space="preserve">Charleston </t>
  </si>
  <si>
    <t xml:space="preserve">Stillwater </t>
  </si>
  <si>
    <t xml:space="preserve">OK </t>
  </si>
  <si>
    <t xml:space="preserve">San Juan </t>
  </si>
  <si>
    <t xml:space="preserve">PR </t>
  </si>
  <si>
    <t xml:space="preserve">Overland Park </t>
  </si>
  <si>
    <t xml:space="preserve">KS </t>
  </si>
  <si>
    <t xml:space="preserve">Fairlawn </t>
  </si>
  <si>
    <t xml:space="preserve">Novato </t>
  </si>
  <si>
    <t xml:space="preserve">Thomasville </t>
  </si>
  <si>
    <t xml:space="preserve">Central Bancorp, Inc. </t>
  </si>
  <si>
    <t xml:space="preserve">Somerville </t>
  </si>
  <si>
    <t xml:space="preserve">Poplar Bluff </t>
  </si>
  <si>
    <t xml:space="preserve">Naples </t>
  </si>
  <si>
    <t xml:space="preserve">Clinton </t>
  </si>
  <si>
    <t xml:space="preserve">Bowie </t>
  </si>
  <si>
    <t xml:space="preserve">Port St. Lucie </t>
  </si>
  <si>
    <t xml:space="preserve">Spokane </t>
  </si>
  <si>
    <t xml:space="preserve">Oakdale </t>
  </si>
  <si>
    <t xml:space="preserve">Evansville </t>
  </si>
  <si>
    <t xml:space="preserve">IN </t>
  </si>
  <si>
    <t xml:space="preserve">Santa Clara </t>
  </si>
  <si>
    <t xml:space="preserve">Lorain </t>
  </si>
  <si>
    <t xml:space="preserve">Wilmington </t>
  </si>
  <si>
    <t xml:space="preserve">DE </t>
  </si>
  <si>
    <t xml:space="preserve">Lititz </t>
  </si>
  <si>
    <t xml:space="preserve">PA </t>
  </si>
  <si>
    <t xml:space="preserve">Hopkinsville </t>
  </si>
  <si>
    <t xml:space="preserve">Flint </t>
  </si>
  <si>
    <t xml:space="preserve">MI </t>
  </si>
  <si>
    <t xml:space="preserve">Little Rock </t>
  </si>
  <si>
    <t xml:space="preserve">AR </t>
  </si>
  <si>
    <t xml:space="preserve">Greensboro </t>
  </si>
  <si>
    <t xml:space="preserve">Portsmouth </t>
  </si>
  <si>
    <t xml:space="preserve">Roanoke </t>
  </si>
  <si>
    <t xml:space="preserve">Ionia </t>
  </si>
  <si>
    <t xml:space="preserve">Nashville </t>
  </si>
  <si>
    <t xml:space="preserve">Litchfield </t>
  </si>
  <si>
    <t xml:space="preserve">Boyertown </t>
  </si>
  <si>
    <t xml:space="preserve">Lewiston </t>
  </si>
  <si>
    <t xml:space="preserve">ME </t>
  </si>
  <si>
    <t xml:space="preserve">Gastonia </t>
  </si>
  <si>
    <t xml:space="preserve">Arlington </t>
  </si>
  <si>
    <t xml:space="preserve">Pittsburgh </t>
  </si>
  <si>
    <t xml:space="preserve">North Andover </t>
  </si>
  <si>
    <t xml:space="preserve">Sandpoint </t>
  </si>
  <si>
    <t xml:space="preserve">ID </t>
  </si>
  <si>
    <t xml:space="preserve">Goleta </t>
  </si>
  <si>
    <t xml:space="preserve">Franklin </t>
  </si>
  <si>
    <t xml:space="preserve">Glen Allen </t>
  </si>
  <si>
    <t>Hartford Financial Services Group, Inc.</t>
  </si>
  <si>
    <t>Security Capital Corporation</t>
  </si>
  <si>
    <t>First Alliance Bancshares, Inc.</t>
  </si>
  <si>
    <t>Gold Canyon Bank</t>
  </si>
  <si>
    <t>Alliance Bancshares, Inc.</t>
  </si>
  <si>
    <t xml:space="preserve">FC Holdings, Inc. </t>
  </si>
  <si>
    <t xml:space="preserve">Waukesha Bankshares, Inc. </t>
  </si>
  <si>
    <t xml:space="preserve">Gulfstream Bancshares, Inc. </t>
  </si>
  <si>
    <t>Metropolitan Bank Group, Inc.</t>
  </si>
  <si>
    <t>M&amp;F Bancorp, Inc.</t>
  </si>
  <si>
    <t>Stearns Financial Services, Inc.</t>
  </si>
  <si>
    <t>Signature Bancshares, Inc.</t>
  </si>
  <si>
    <t>Alliance Financial Services Inc.</t>
  </si>
  <si>
    <t>Hartford</t>
  </si>
  <si>
    <t xml:space="preserve">Waukesha </t>
  </si>
  <si>
    <t>Batesville</t>
  </si>
  <si>
    <t>Cordova</t>
  </si>
  <si>
    <t>Stuart</t>
  </si>
  <si>
    <t>Gold Canyon</t>
  </si>
  <si>
    <t>Durham</t>
  </si>
  <si>
    <t>Dalton</t>
  </si>
  <si>
    <t xml:space="preserve">Fremont Bancorporation </t>
  </si>
  <si>
    <t>St. Cloud</t>
  </si>
  <si>
    <t>Fremont</t>
  </si>
  <si>
    <t>Washington Banking Company</t>
  </si>
  <si>
    <t>Bar Harbor Bankshares</t>
  </si>
  <si>
    <t>ECB Bancorp, Inc.</t>
  </si>
  <si>
    <t>Centra Financial Holdings, Inc.</t>
  </si>
  <si>
    <t xml:space="preserve">Mackinac Financial Corporation </t>
  </si>
  <si>
    <r>
      <t xml:space="preserve">Preferred Stock </t>
    </r>
    <r>
      <rPr>
        <vertAlign val="superscript"/>
        <sz val="11"/>
        <color indexed="8"/>
        <rFont val="Arial"/>
        <family val="2"/>
      </rPr>
      <t>2</t>
    </r>
  </si>
  <si>
    <t>Adjustment Amount</t>
  </si>
  <si>
    <t>ADJUSTED TOTAL</t>
  </si>
  <si>
    <t>INITIAL TOTAL</t>
  </si>
  <si>
    <t>2, 7</t>
  </si>
  <si>
    <t>3/ Treasury issued notice to the institution of the permanent reduced commitment on 7/8/2009; the reduction was effective on 7/1/2009.</t>
  </si>
  <si>
    <t>Preferred Stock w/ Warrants</t>
  </si>
  <si>
    <t>Lincoln National Corporation</t>
  </si>
  <si>
    <t>Radnor</t>
  </si>
  <si>
    <t>Bancorp Financial, Inc.</t>
  </si>
  <si>
    <t>Oak Brook</t>
  </si>
  <si>
    <t>General Motors Company</t>
  </si>
  <si>
    <t>Total Initial Investment Amount</t>
  </si>
  <si>
    <t>AUTOMOTIVE SUPPLIER SUPPORT PROGRAM</t>
  </si>
  <si>
    <t>Brotherhood Bancshares, Inc.</t>
  </si>
  <si>
    <t>Harbor Bankshares Corporation</t>
  </si>
  <si>
    <t>First South Bancorp, Inc.</t>
  </si>
  <si>
    <t>Great River Holding Company</t>
  </si>
  <si>
    <t xml:space="preserve">Kansas City </t>
  </si>
  <si>
    <t>Lexington</t>
  </si>
  <si>
    <t>Baxter</t>
  </si>
  <si>
    <t xml:space="preserve">Plato Holdings Inc. </t>
  </si>
  <si>
    <t xml:space="preserve">SouthCrest Financial Group, Inc. </t>
  </si>
  <si>
    <t>Florida Bank Group, Inc.</t>
  </si>
  <si>
    <t>First American Bank Corporation</t>
  </si>
  <si>
    <t>Kingman</t>
  </si>
  <si>
    <t>Elk Grove Village</t>
  </si>
  <si>
    <t xml:space="preserve">Community Bancshares, Inc. </t>
  </si>
  <si>
    <t xml:space="preserve">Mobile </t>
  </si>
  <si>
    <t xml:space="preserve">St. Louis </t>
  </si>
  <si>
    <t xml:space="preserve">Millersburg </t>
  </si>
  <si>
    <t xml:space="preserve">Santa Rosa </t>
  </si>
  <si>
    <t xml:space="preserve">Wyomissing </t>
  </si>
  <si>
    <t xml:space="preserve">New Orleans </t>
  </si>
  <si>
    <t xml:space="preserve">Hartford </t>
  </si>
  <si>
    <t xml:space="preserve">Denver </t>
  </si>
  <si>
    <t xml:space="preserve">CO </t>
  </si>
  <si>
    <t xml:space="preserve">Atascadero </t>
  </si>
  <si>
    <t xml:space="preserve">Stuart </t>
  </si>
  <si>
    <t xml:space="preserve">Michigan City </t>
  </si>
  <si>
    <t xml:space="preserve">Staunton </t>
  </si>
  <si>
    <t xml:space="preserve">Pittsfield </t>
  </si>
  <si>
    <t xml:space="preserve">Westlake Village </t>
  </si>
  <si>
    <t xml:space="preserve">Johnstown </t>
  </si>
  <si>
    <t xml:space="preserve">Aiken </t>
  </si>
  <si>
    <t xml:space="preserve">Lake Forest </t>
  </si>
  <si>
    <t xml:space="preserve">Lake Success </t>
  </si>
  <si>
    <t xml:space="preserve">Chesapeake </t>
  </si>
  <si>
    <t xml:space="preserve">Charlottesville </t>
  </si>
  <si>
    <t xml:space="preserve">Bowling Green </t>
  </si>
  <si>
    <t xml:space="preserve">Providence </t>
  </si>
  <si>
    <t xml:space="preserve">RI </t>
  </si>
  <si>
    <t xml:space="preserve">Lee's Summit </t>
  </si>
  <si>
    <t xml:space="preserve">Elmira </t>
  </si>
  <si>
    <t xml:space="preserve">Syracuse </t>
  </si>
  <si>
    <t xml:space="preserve">Dubuque </t>
  </si>
  <si>
    <t xml:space="preserve">IA </t>
  </si>
  <si>
    <t xml:space="preserve">Wabash </t>
  </si>
  <si>
    <t xml:space="preserve">Preferred Stock w/ Exercised Warrants </t>
  </si>
  <si>
    <t xml:space="preserve">Waldorf </t>
  </si>
  <si>
    <t xml:space="preserve">Preferred Stock </t>
  </si>
  <si>
    <t>First Vernon Bancshares, Inc.</t>
  </si>
  <si>
    <t>SouthFirst Bancshares, Inc.</t>
  </si>
  <si>
    <t>Virginia Company Bank</t>
  </si>
  <si>
    <t>Enterprise Financial Services Group, Inc.</t>
  </si>
  <si>
    <t>River Valley Bancorporation, Inc.</t>
  </si>
  <si>
    <t>Sylacauga</t>
  </si>
  <si>
    <t>Newport News</t>
  </si>
  <si>
    <t>Allison Park</t>
  </si>
  <si>
    <t>Lawrence</t>
  </si>
  <si>
    <t>Wausau</t>
  </si>
  <si>
    <t xml:space="preserve">First Financial Bancshares, Inc. </t>
  </si>
  <si>
    <t>Adjustment Details</t>
  </si>
  <si>
    <t>Adjustment Date</t>
  </si>
  <si>
    <t>2, 10</t>
  </si>
  <si>
    <t>GM Supplier Receivables LLC</t>
  </si>
  <si>
    <t xml:space="preserve">Merchants and Manufacturers Bank Corporation </t>
  </si>
  <si>
    <t>Manhattan Bancshares, Inc.</t>
  </si>
  <si>
    <t>Farmers Enterprises, Inc.</t>
  </si>
  <si>
    <t>Century Financial Services Corporation</t>
  </si>
  <si>
    <t>Suburban Illinois Bancorp, Inc.</t>
  </si>
  <si>
    <t xml:space="preserve">Biscayne Bancshares, Inc. </t>
  </si>
  <si>
    <t xml:space="preserve">Duke Financial Group, Inc. </t>
  </si>
  <si>
    <t xml:space="preserve">RCB Financial Corporation </t>
  </si>
  <si>
    <t>Joliet</t>
  </si>
  <si>
    <t>Rome</t>
  </si>
  <si>
    <t>Manhattan</t>
  </si>
  <si>
    <t>Coconut Grove</t>
  </si>
  <si>
    <t>Santa Fe</t>
  </si>
  <si>
    <t>St. Paul</t>
  </si>
  <si>
    <t>Elmhurst</t>
  </si>
  <si>
    <t>NEMO Bancshares Inc.</t>
  </si>
  <si>
    <t xml:space="preserve">University Financial Corp, Inc. </t>
  </si>
  <si>
    <t xml:space="preserve">Subordinated Debentures </t>
  </si>
  <si>
    <t>8/ Subchapter S corporation; Treasury received a warrant to purchase additional subordinated debentures (unless the institution is a CDFI), which it exercised immediately.</t>
  </si>
  <si>
    <t>2/ Privately-held qualified financial institution; Treasury received a warrant to purchase additional shares of preferred stock (unless the institution is a CDFI), which it exercised immediately.</t>
  </si>
  <si>
    <t>2, 3</t>
  </si>
  <si>
    <t xml:space="preserve">Peterborough </t>
  </si>
  <si>
    <t xml:space="preserve">NH </t>
  </si>
  <si>
    <t xml:space="preserve">Bridgeview </t>
  </si>
  <si>
    <t xml:space="preserve">Wichita </t>
  </si>
  <si>
    <t xml:space="preserve">Dundalk </t>
  </si>
  <si>
    <t xml:space="preserve">Cincinnati </t>
  </si>
  <si>
    <t xml:space="preserve">Preferred Stock w/ Warrants </t>
  </si>
  <si>
    <t xml:space="preserve">Laredo </t>
  </si>
  <si>
    <t xml:space="preserve">Buffalo </t>
  </si>
  <si>
    <t xml:space="preserve">Emlenton </t>
  </si>
  <si>
    <t xml:space="preserve">Newark </t>
  </si>
  <si>
    <t xml:space="preserve">Greeneville </t>
  </si>
  <si>
    <t xml:space="preserve">Elkton </t>
  </si>
  <si>
    <t xml:space="preserve">Warsaw </t>
  </si>
  <si>
    <t xml:space="preserve">Lancaster </t>
  </si>
  <si>
    <t xml:space="preserve">Atmore </t>
  </si>
  <si>
    <t xml:space="preserve">Muncie </t>
  </si>
  <si>
    <t xml:space="preserve">Rochester </t>
  </si>
  <si>
    <t xml:space="preserve">Pinellas Park </t>
  </si>
  <si>
    <t xml:space="preserve">Newton </t>
  </si>
  <si>
    <t xml:space="preserve">Hoquiam </t>
  </si>
  <si>
    <t xml:space="preserve">Cranbury </t>
  </si>
  <si>
    <t xml:space="preserve">Oakhurst </t>
  </si>
  <si>
    <t xml:space="preserve">Western Illinois Bancshares Inc. </t>
  </si>
  <si>
    <t xml:space="preserve">Monmouth </t>
  </si>
  <si>
    <t xml:space="preserve">Westminster </t>
  </si>
  <si>
    <t xml:space="preserve">Albemarle </t>
  </si>
  <si>
    <t xml:space="preserve">Sun Valley </t>
  </si>
  <si>
    <t xml:space="preserve">Kinston </t>
  </si>
  <si>
    <t xml:space="preserve">South Hill </t>
  </si>
  <si>
    <t xml:space="preserve">Dayton </t>
  </si>
  <si>
    <t xml:space="preserve">Palm Desert </t>
  </si>
  <si>
    <t xml:space="preserve">Bucyrus </t>
  </si>
  <si>
    <t xml:space="preserve">Rockville </t>
  </si>
  <si>
    <t xml:space="preserve">Cache Valley Banking Company </t>
  </si>
  <si>
    <t xml:space="preserve">Logan </t>
  </si>
  <si>
    <t xml:space="preserve">Nevada City </t>
  </si>
  <si>
    <t xml:space="preserve">Oak Ridge </t>
  </si>
  <si>
    <t xml:space="preserve">Norfolk </t>
  </si>
  <si>
    <t xml:space="preserve">West Des Moines </t>
  </si>
  <si>
    <t xml:space="preserve">Clayton </t>
  </si>
  <si>
    <t>Par</t>
  </si>
  <si>
    <t>Detroit</t>
  </si>
  <si>
    <t>MI</t>
  </si>
  <si>
    <t>AUTOMOTIVE INDUSTRY FINANCING PROGRAM</t>
  </si>
  <si>
    <t>TARGETED INVESTMENT PROGRAM</t>
  </si>
  <si>
    <t>Seller</t>
  </si>
  <si>
    <t>Transaction Type</t>
  </si>
  <si>
    <t>Name of Institution</t>
  </si>
  <si>
    <t>City</t>
  </si>
  <si>
    <t>State</t>
  </si>
  <si>
    <t>General Motors Corporation</t>
  </si>
  <si>
    <t>Debt Obligation</t>
  </si>
  <si>
    <t>N/A</t>
  </si>
  <si>
    <t>Preferred Stock w/ Exercised Warrants</t>
  </si>
  <si>
    <t>Debt Obligation w/ Additional Note</t>
  </si>
  <si>
    <t>Akron</t>
  </si>
  <si>
    <t>FirstMerit Corporation</t>
  </si>
  <si>
    <t>Farmers Capital Bank Corporation</t>
  </si>
  <si>
    <t>Frankfort</t>
  </si>
  <si>
    <t>Peapack-Gladstone Financial Corporation</t>
  </si>
  <si>
    <t>Commerce National Bank</t>
  </si>
  <si>
    <t>Newport Beach</t>
  </si>
  <si>
    <t>The First Bancorp, Inc.</t>
  </si>
  <si>
    <t>Damariscotta</t>
  </si>
  <si>
    <t>Sun Bancorp, Inc.</t>
  </si>
  <si>
    <t>Vineland</t>
  </si>
  <si>
    <t xml:space="preserve">Cary </t>
  </si>
  <si>
    <t>American Express Company</t>
  </si>
  <si>
    <t>Central Pacific Financial Corp.</t>
  </si>
  <si>
    <t>Honolulu</t>
  </si>
  <si>
    <t>HI</t>
  </si>
  <si>
    <t>Centrue Financial Corporation</t>
  </si>
  <si>
    <t>Eastern Virginia Bankshares, Inc.</t>
  </si>
  <si>
    <t>Tappahannock</t>
  </si>
  <si>
    <t>Colony Bankcorp, Inc.</t>
  </si>
  <si>
    <t>Fitzgerald</t>
  </si>
  <si>
    <t>Independent Bank Corp.</t>
  </si>
  <si>
    <t>Rockland</t>
  </si>
  <si>
    <t>Cadence Financial Corporation</t>
  </si>
  <si>
    <t>Starkville</t>
  </si>
  <si>
    <t>LCNB Corp.</t>
  </si>
  <si>
    <t>Lebanon</t>
  </si>
  <si>
    <t>Center Bancorp, Inc.</t>
  </si>
  <si>
    <t>Union</t>
  </si>
  <si>
    <t>F.N.B. Corporation</t>
  </si>
  <si>
    <t>Hermitage</t>
  </si>
  <si>
    <t>C&amp;F Financial Corporation</t>
  </si>
  <si>
    <t>West Point</t>
  </si>
  <si>
    <t>North Central Bancshares, Inc.</t>
  </si>
  <si>
    <t>Fort Dodge</t>
  </si>
  <si>
    <t>Carolina Bank Holdings, Inc.</t>
  </si>
  <si>
    <t>First Bancorp</t>
  </si>
  <si>
    <t>Troy</t>
  </si>
  <si>
    <t>First Financial Service Corporation</t>
  </si>
  <si>
    <t>Elizabethtown</t>
  </si>
  <si>
    <t>Codorus Valley Bancorp, Inc.</t>
  </si>
  <si>
    <t>York</t>
  </si>
  <si>
    <t>MidSouth Bancorp, Inc.</t>
  </si>
  <si>
    <t>First Security Group, Inc.</t>
  </si>
  <si>
    <t>Chattanooga</t>
  </si>
  <si>
    <t>Shore Bancshares, Inc.</t>
  </si>
  <si>
    <t>Easton</t>
  </si>
  <si>
    <t>The Queensborough Company</t>
  </si>
  <si>
    <t>Great Bend</t>
  </si>
  <si>
    <t>American State Bancshares, Inc.</t>
  </si>
  <si>
    <t>Security California Bancorp</t>
  </si>
  <si>
    <t>Riverside</t>
  </si>
  <si>
    <t>Security Business Bancorp</t>
  </si>
  <si>
    <t>San Diego</t>
  </si>
  <si>
    <t>Morehead City</t>
  </si>
  <si>
    <t>Sound Banking Company</t>
  </si>
  <si>
    <t>Mission Community Bancorp</t>
  </si>
  <si>
    <t>San Luis Obispo</t>
  </si>
  <si>
    <t>Preferred Stock</t>
  </si>
  <si>
    <t>Redwood Falls</t>
  </si>
  <si>
    <t>Redwood Financial Inc.</t>
  </si>
  <si>
    <t>Surrey Bancorp</t>
  </si>
  <si>
    <t>Mount Airy</t>
  </si>
  <si>
    <t>Independence Bank</t>
  </si>
  <si>
    <t>East Greenwich</t>
  </si>
  <si>
    <t>Valley Community Bank</t>
  </si>
  <si>
    <t>Pleasanton</t>
  </si>
  <si>
    <t>Rising Sun Bancorp</t>
  </si>
  <si>
    <t>Rising Sun</t>
  </si>
  <si>
    <t>Community Trust Financial Corporation</t>
  </si>
  <si>
    <t>Ruston</t>
  </si>
  <si>
    <t>GrandSouth Bancorporation</t>
  </si>
  <si>
    <t>Texas National Bancorporation</t>
  </si>
  <si>
    <t>Jacksonville</t>
  </si>
  <si>
    <t>Covenant Financial Corporation</t>
  </si>
  <si>
    <t>First Trust Corporation</t>
  </si>
  <si>
    <t xml:space="preserve">OneFinancial Corporation </t>
  </si>
  <si>
    <t>Clarksdale</t>
  </si>
  <si>
    <t>8, 10</t>
  </si>
  <si>
    <t>10/ This institution participated in the expansion of CPP for small banks.</t>
  </si>
  <si>
    <t>Congaree Bancshares, Inc.</t>
  </si>
  <si>
    <t>New York Private Bank &amp; Trust Corporation</t>
  </si>
  <si>
    <t>Charlotte</t>
  </si>
  <si>
    <t>Gladstone</t>
  </si>
  <si>
    <t>Cayce</t>
  </si>
  <si>
    <t>Home Bancshares, Inc.</t>
  </si>
  <si>
    <t>New Hampshire Thrift Bancshares, Inc.</t>
  </si>
  <si>
    <t>Somerset Hills Bancorp</t>
  </si>
  <si>
    <t>SCBT Financial Corporation</t>
  </si>
  <si>
    <t>S&amp;T Bancorp</t>
  </si>
  <si>
    <t>First BanCorp</t>
  </si>
  <si>
    <t>Texas Capital Bancshares, Inc.</t>
  </si>
  <si>
    <t>Yadkin Valley Financial Corporation</t>
  </si>
  <si>
    <t>Citizens &amp; Northern Corporation</t>
  </si>
  <si>
    <t>MainSource Financial Group, Inc.</t>
  </si>
  <si>
    <t>MetroCorp Bancshares, Inc.</t>
  </si>
  <si>
    <t>United Bancorp, Inc.</t>
  </si>
  <si>
    <t>Old Second Bancorp, Inc.</t>
  </si>
  <si>
    <t>Pulaski Financial Corp</t>
  </si>
  <si>
    <t>OceanFirst Financial Corp.</t>
  </si>
  <si>
    <t>Conway</t>
  </si>
  <si>
    <t>Oak Harbor</t>
  </si>
  <si>
    <t>Newport</t>
  </si>
  <si>
    <t>Bar Harbor</t>
  </si>
  <si>
    <t>Bernardsville</t>
  </si>
  <si>
    <t>Columbia</t>
  </si>
  <si>
    <t>Indiana</t>
  </si>
  <si>
    <t>Engelhard</t>
  </si>
  <si>
    <t>NC</t>
  </si>
  <si>
    <t>Dallas</t>
  </si>
  <si>
    <t>Elkin</t>
  </si>
  <si>
    <t>Wellsboro</t>
  </si>
  <si>
    <t>Greensburg</t>
  </si>
  <si>
    <t>Houston</t>
  </si>
  <si>
    <t>Tecumseh</t>
  </si>
  <si>
    <t>Aurora</t>
  </si>
  <si>
    <t>Creve Coeur</t>
  </si>
  <si>
    <t>Toms River</t>
  </si>
  <si>
    <t>Carver Bancorp, Inc</t>
  </si>
  <si>
    <t>Community 1st Bank</t>
  </si>
  <si>
    <t>TCB Holding Company, Texas Community Bank</t>
  </si>
  <si>
    <t>First Bankers Trustshares, Inc.</t>
  </si>
  <si>
    <t>Pacific Coast National Bancorp</t>
  </si>
  <si>
    <t>Community Bank of the Bay</t>
  </si>
  <si>
    <t>Redwood Capital Bancorp</t>
  </si>
  <si>
    <t>Syringa Bancorp</t>
  </si>
  <si>
    <t>Idaho Bancorp</t>
  </si>
  <si>
    <t>Puget Sound Bank</t>
  </si>
  <si>
    <t>United Financial Banking Companies, Inc.</t>
  </si>
  <si>
    <t>Dickinson Financial Corporation II</t>
  </si>
  <si>
    <t>The Baraboo Bancorporation</t>
  </si>
  <si>
    <t>Bank of Commerce</t>
  </si>
  <si>
    <t>State Bankshares, Inc.</t>
  </si>
  <si>
    <t>BNCCORP, Inc.</t>
  </si>
  <si>
    <t>First Manitowoc Bancorp, Inc.</t>
  </si>
  <si>
    <t>Southern Bancorp, Inc.</t>
  </si>
  <si>
    <t>Morrill Bancshares, Inc.</t>
  </si>
  <si>
    <t>Treaty Oak Bancorp, Inc.</t>
  </si>
  <si>
    <t>Roseville</t>
  </si>
  <si>
    <t>The Woodlands</t>
  </si>
  <si>
    <t>Morgantown</t>
  </si>
  <si>
    <t>Oakland</t>
  </si>
  <si>
    <t>Quincy</t>
  </si>
  <si>
    <t>San Clemente</t>
  </si>
  <si>
    <t>Eureka</t>
  </si>
  <si>
    <t>Boise</t>
  </si>
  <si>
    <t>Bellevue</t>
  </si>
  <si>
    <t>Vienna</t>
  </si>
  <si>
    <t>Kansas City</t>
  </si>
  <si>
    <t>Baraboo</t>
  </si>
  <si>
    <t>Fargo</t>
  </si>
  <si>
    <t>ND</t>
  </si>
  <si>
    <t>Manitowoc</t>
  </si>
  <si>
    <t>Arkadelphia</t>
  </si>
  <si>
    <t>Merriam</t>
  </si>
  <si>
    <t>Austin</t>
  </si>
  <si>
    <t>Bismarck</t>
  </si>
  <si>
    <t>Citigroup Inc.</t>
  </si>
  <si>
    <t>Guarantee</t>
  </si>
  <si>
    <t>Guarantee Limit</t>
  </si>
  <si>
    <t>Bank of America Corporation</t>
  </si>
  <si>
    <t>1st Source Corporation</t>
  </si>
  <si>
    <t>South Bend</t>
  </si>
  <si>
    <t>Princeton</t>
  </si>
  <si>
    <t>First Citizens Banc Corp</t>
  </si>
  <si>
    <t>Sandusky</t>
  </si>
  <si>
    <t>WSFS Financial Corporation</t>
  </si>
  <si>
    <t>Commonwealth Business Bank</t>
  </si>
  <si>
    <t>Orlando</t>
  </si>
  <si>
    <t>Fresno</t>
  </si>
  <si>
    <t>Fresno First Bank</t>
  </si>
  <si>
    <t>Alarion Financial Services, Inc.</t>
  </si>
  <si>
    <t>Ocala</t>
  </si>
  <si>
    <t>Midland States Bancorp, Inc.</t>
  </si>
  <si>
    <t>Effingham</t>
  </si>
  <si>
    <t>Moscow</t>
  </si>
  <si>
    <t>Windsor</t>
  </si>
  <si>
    <t>California Oaks State Bank</t>
  </si>
  <si>
    <t>Thousand Oaks</t>
  </si>
  <si>
    <t>Pierce County Bancorp</t>
  </si>
  <si>
    <t>Calvert Financial Corporation</t>
  </si>
  <si>
    <t xml:space="preserve">Ashland </t>
  </si>
  <si>
    <t>Liberty Bancshares, Inc.</t>
  </si>
  <si>
    <t>Jonesboro</t>
  </si>
  <si>
    <t>Blaine</t>
  </si>
  <si>
    <t>BankFirst Capital Corporation</t>
  </si>
  <si>
    <t>Macon</t>
  </si>
  <si>
    <t>Carmi</t>
  </si>
  <si>
    <t xml:space="preserve">Hammond </t>
  </si>
  <si>
    <t>West Chester</t>
  </si>
  <si>
    <t>AB&amp;T Financial Corporation</t>
  </si>
  <si>
    <t>Rancho Santa Margarita</t>
  </si>
  <si>
    <t>Crosstown Holding Company</t>
  </si>
  <si>
    <t xml:space="preserve">Farmers Bank </t>
  </si>
  <si>
    <t>Southern Illinois Bancorp, Inc.</t>
  </si>
  <si>
    <t>FPB Financial Corp.</t>
  </si>
  <si>
    <t>Stonebridge Financial Corp.</t>
  </si>
  <si>
    <t>Princeton National Bancorp, Inc.</t>
  </si>
  <si>
    <t>First ULB Corp.</t>
  </si>
  <si>
    <t>Moscow Bancshares, Inc.</t>
  </si>
  <si>
    <t>CalWest Bancorp</t>
  </si>
  <si>
    <t>3/ To promote community development financial institutions (CDFIs), Treasury does not require warrants as part of its investment in certified CDFIs when the size of the investment is $50 million or less.</t>
  </si>
  <si>
    <t>Parke Bancorp, Inc.</t>
  </si>
  <si>
    <t>Central Virginia Bankshares, Inc.</t>
  </si>
  <si>
    <t>Flagstar Bancorp, Inc.</t>
  </si>
  <si>
    <t>Middleburg Financial Corporation</t>
  </si>
  <si>
    <t>Peninsula Bank Holding Co.</t>
  </si>
  <si>
    <t>PrivateBancorp, Inc.</t>
  </si>
  <si>
    <t>Central Valley Community Bancorp</t>
  </si>
  <si>
    <t>Plumas Bancorp</t>
  </si>
  <si>
    <t>Oak Ridge Financial Services, Inc.</t>
  </si>
  <si>
    <t>First United Corporation</t>
  </si>
  <si>
    <t>Community Partners Bancorp</t>
  </si>
  <si>
    <t>Guaranty Federal Bancshares, Inc.</t>
  </si>
  <si>
    <t>Annapolis Bancorp, Inc.</t>
  </si>
  <si>
    <t>DNB Financial Corporation</t>
  </si>
  <si>
    <t>Firstbank Corporation</t>
  </si>
  <si>
    <t xml:space="preserve">Marietta </t>
  </si>
  <si>
    <t>Madison</t>
  </si>
  <si>
    <t>Sewell</t>
  </si>
  <si>
    <t>Powhatan</t>
  </si>
  <si>
    <t>Middleburg</t>
  </si>
  <si>
    <t>Palo Alto</t>
  </si>
  <si>
    <t>Midland Park</t>
  </si>
  <si>
    <t>Middletown</t>
  </si>
  <si>
    <t>Downingtown</t>
  </si>
  <si>
    <t>Alma</t>
  </si>
  <si>
    <t>Ojai Community Bank</t>
  </si>
  <si>
    <t>Adbanc, Inc</t>
  </si>
  <si>
    <t>Beach Business Bank</t>
  </si>
  <si>
    <t>First Southern Bancorp, Inc.</t>
  </si>
  <si>
    <t>Country Bank Shares, Inc.</t>
  </si>
  <si>
    <t>Katahdin Bankshares Corp.</t>
  </si>
  <si>
    <t>American Premier Bancorp</t>
  </si>
  <si>
    <t>Citizens Bancshares Co.</t>
  </si>
  <si>
    <t>Grand Mountain Bancshares, Inc.</t>
  </si>
  <si>
    <t>Two Rivers Financial Group</t>
  </si>
  <si>
    <t>Fidelity Bancorp, Inc</t>
  </si>
  <si>
    <t>Chambers Bancshares, Inc.</t>
  </si>
  <si>
    <t>Community Bank Shares of Indiana, Inc.</t>
  </si>
  <si>
    <t>New Albany</t>
  </si>
  <si>
    <t xml:space="preserve">Arcadia </t>
  </si>
  <si>
    <t>Aledo</t>
  </si>
  <si>
    <t>Chillicothe</t>
  </si>
  <si>
    <t>Granby</t>
  </si>
  <si>
    <t>Burlington</t>
  </si>
  <si>
    <t>Baton Rouge</t>
  </si>
  <si>
    <t>Danville</t>
  </si>
  <si>
    <t>CB Holding Corp.</t>
  </si>
  <si>
    <t>Rogers Bancshares, Inc.</t>
  </si>
  <si>
    <t>UBT Bancshares, Inc.</t>
  </si>
  <si>
    <t>Bankers' Bank of the West Bancorp, Inc.</t>
  </si>
  <si>
    <t>W.T.B. Financial Corporation</t>
  </si>
  <si>
    <t>Goldwater Bank, N.A.</t>
  </si>
  <si>
    <t>Equity Bancshares, Inc.</t>
  </si>
  <si>
    <t>Central Bancshares, Inc.</t>
  </si>
  <si>
    <t>Northway Financial, Inc.</t>
  </si>
  <si>
    <t>Monument Bank</t>
  </si>
  <si>
    <t>Metro City Bank</t>
  </si>
  <si>
    <t>F &amp; M Bancshares, Inc.</t>
  </si>
  <si>
    <t>First Resource Bank</t>
  </si>
  <si>
    <t>Visalia</t>
  </si>
  <si>
    <t>Greer</t>
  </si>
  <si>
    <t>Ojai</t>
  </si>
  <si>
    <t>Ogallala</t>
  </si>
  <si>
    <t>NE</t>
  </si>
  <si>
    <t>Manhattan Beach</t>
  </si>
  <si>
    <t>Milwaukee</t>
  </si>
  <si>
    <t>Boca Raton</t>
  </si>
  <si>
    <t>Milford</t>
  </si>
  <si>
    <t>Houlton</t>
  </si>
  <si>
    <t>Little Rock</t>
  </si>
  <si>
    <t>Marysville</t>
  </si>
  <si>
    <t>Denver</t>
  </si>
  <si>
    <t>Spokane</t>
  </si>
  <si>
    <t>Munster</t>
  </si>
  <si>
    <t>Scottsdale</t>
  </si>
  <si>
    <t>AZ</t>
  </si>
  <si>
    <t>Wichita</t>
  </si>
  <si>
    <t>Reston</t>
  </si>
  <si>
    <t>Summit</t>
  </si>
  <si>
    <t>Berlin</t>
  </si>
  <si>
    <t>Bethesda</t>
  </si>
  <si>
    <t>Doraville</t>
  </si>
  <si>
    <t>Trezevant</t>
  </si>
  <si>
    <t>Exton</t>
  </si>
  <si>
    <t>Greer Bancshares Incorporated</t>
  </si>
  <si>
    <t>Valley Commerce Bancorp</t>
  </si>
  <si>
    <t>Anchor BanCorp Wisconsin Inc.</t>
  </si>
  <si>
    <t>Peoples Bancorp Inc.</t>
  </si>
  <si>
    <t>Stewardship Financial Corporation</t>
  </si>
  <si>
    <t>AMB Financial Corp.</t>
  </si>
  <si>
    <t>Hilltop Community Bancorp, Inc.</t>
  </si>
  <si>
    <t>Legacy Bancorp, Inc.</t>
  </si>
  <si>
    <t>Monarch Community Bancorp, Inc.</t>
  </si>
  <si>
    <t>The First Bancshares, Inc.</t>
  </si>
  <si>
    <t>Carolina Trust Bank</t>
  </si>
  <si>
    <t>Alaska Pacific Bancshares, Inc.</t>
  </si>
  <si>
    <t>PGB Holdings, Inc.</t>
  </si>
  <si>
    <t>The Freeport State Bank</t>
  </si>
  <si>
    <t>Stockmens Financial Corporation</t>
  </si>
  <si>
    <t>US Metro Bank</t>
  </si>
  <si>
    <t>First Express of Nebraska, Inc.</t>
  </si>
  <si>
    <t>Mercantile Capital Corp.</t>
  </si>
  <si>
    <t>Citizens Commerce Bancshares, Inc.</t>
  </si>
  <si>
    <t>Liberty Financial Services, Inc.</t>
  </si>
  <si>
    <t>Lone Star Bank</t>
  </si>
  <si>
    <t>Banner County Ban Corporation</t>
  </si>
  <si>
    <t>Centrix Bank &amp; Trust</t>
  </si>
  <si>
    <t>Georgia Commerce Bancshares, Inc.</t>
  </si>
  <si>
    <t>First Bank of Charleston, Inc.</t>
  </si>
  <si>
    <t>F &amp; M Financial Corporation</t>
  </si>
  <si>
    <t>The Bank of Currituck</t>
  </si>
  <si>
    <t>CedarStone Bank</t>
  </si>
  <si>
    <t>Hyperion Bank</t>
  </si>
  <si>
    <t>First Western Financial, Inc.</t>
  </si>
  <si>
    <t>Iowa City</t>
  </si>
  <si>
    <t>Oak Ridge</t>
  </si>
  <si>
    <t>Coldwater</t>
  </si>
  <si>
    <t>Hattiesburg</t>
  </si>
  <si>
    <t>Lincolnton</t>
  </si>
  <si>
    <t>Juneau</t>
  </si>
  <si>
    <t>AK</t>
  </si>
  <si>
    <t>Chicago</t>
  </si>
  <si>
    <t>Harper</t>
  </si>
  <si>
    <t xml:space="preserve">Rapid City </t>
  </si>
  <si>
    <t>Garden Grove</t>
  </si>
  <si>
    <t>Gering</t>
  </si>
  <si>
    <t>Boston</t>
  </si>
  <si>
    <t>Versailles</t>
  </si>
  <si>
    <t>New Orleans</t>
  </si>
  <si>
    <t>Richmond</t>
  </si>
  <si>
    <t>Harrisburg</t>
  </si>
  <si>
    <t>Bedford</t>
  </si>
  <si>
    <t>Hopkinsville</t>
  </si>
  <si>
    <t>Atlanta</t>
  </si>
  <si>
    <t>Charleston</t>
  </si>
  <si>
    <t>Salisbury</t>
  </si>
  <si>
    <t>Moyock</t>
  </si>
  <si>
    <t>Philadelphia</t>
  </si>
  <si>
    <t>Westwood</t>
  </si>
  <si>
    <t xml:space="preserve">Todd Bancshares, Inc. </t>
  </si>
  <si>
    <t>Lakeland Bancorp, Inc.</t>
  </si>
  <si>
    <t>Footnote</t>
  </si>
  <si>
    <t>QCR Holdings, Inc.</t>
  </si>
  <si>
    <t>Westamerica Bancorporation</t>
  </si>
  <si>
    <t>The Bank of Kentucky Financial Corporation</t>
  </si>
  <si>
    <t>Corning Savings and Loan Association</t>
  </si>
  <si>
    <t>The Landrum Company</t>
  </si>
  <si>
    <t>First Advantage Bancshares Inc.</t>
  </si>
  <si>
    <t>Fort Lee Federal Savings Bank</t>
  </si>
  <si>
    <t>Franklin Bancorp, Inc.</t>
  </si>
  <si>
    <t>Commonwealth Bancshares, Inc.</t>
  </si>
  <si>
    <t>Premier Financial Corp</t>
  </si>
  <si>
    <t>F &amp; C Bancorp, Inc.</t>
  </si>
  <si>
    <t>United Bank Corporation</t>
  </si>
  <si>
    <t>Coon Rapids</t>
  </si>
  <si>
    <t>Fort Lee</t>
  </si>
  <si>
    <t>Bloomfield</t>
  </si>
  <si>
    <t>Louisville</t>
  </si>
  <si>
    <t>Dubuque</t>
  </si>
  <si>
    <t>Holden</t>
  </si>
  <si>
    <t>Barnesville</t>
  </si>
  <si>
    <t>Blackridge Financial, Inc.</t>
  </si>
  <si>
    <t>Universal Bancorp</t>
  </si>
  <si>
    <t xml:space="preserve">Diamond Bancorp, Inc. </t>
  </si>
  <si>
    <t>Illinois State Bancorp, Inc.</t>
  </si>
  <si>
    <t>PremierWest Bancorp</t>
  </si>
  <si>
    <t>Carrollton Bancorp</t>
  </si>
  <si>
    <t>First Menasha Bancshares, Inc.</t>
  </si>
  <si>
    <t>1st Enterprise Bank</t>
  </si>
  <si>
    <t>DeSoto County Bank</t>
  </si>
  <si>
    <t>Security Bancshares of Pulaski County, Inc.</t>
  </si>
  <si>
    <t>BankGreenville</t>
  </si>
  <si>
    <t>Financial Security Corporation</t>
  </si>
  <si>
    <t>ColoEast Bankshares, Inc.</t>
  </si>
  <si>
    <t>Reliance Bancshares, Inc.</t>
  </si>
  <si>
    <t>Regional Bankshares, Inc.</t>
  </si>
  <si>
    <t>First Choice Bank</t>
  </si>
  <si>
    <t>Hometown Bancshares, Inc.</t>
  </si>
  <si>
    <t>Bern Bancshares, Inc.</t>
  </si>
  <si>
    <t>F&amp;M Financial Corporation</t>
  </si>
  <si>
    <t>Meridian Bank</t>
  </si>
  <si>
    <t>Northwest Commercial Bank</t>
  </si>
  <si>
    <t>Moline</t>
  </si>
  <si>
    <t>IL</t>
  </si>
  <si>
    <t>San Rafael</t>
  </si>
  <si>
    <t>CA</t>
  </si>
  <si>
    <t>Crestview Hills</t>
  </si>
  <si>
    <t>KY</t>
  </si>
  <si>
    <t>Los Angeles</t>
  </si>
  <si>
    <t>Corning</t>
  </si>
  <si>
    <t>AR</t>
  </si>
  <si>
    <t>Santa Paula</t>
  </si>
  <si>
    <t xml:space="preserve">Medford </t>
  </si>
  <si>
    <t>OR</t>
  </si>
  <si>
    <t>Baltimore</t>
  </si>
  <si>
    <t>MD</t>
  </si>
  <si>
    <t>Asheboro</t>
  </si>
  <si>
    <t>WA</t>
  </si>
  <si>
    <t>Neenah</t>
  </si>
  <si>
    <t>WI</t>
  </si>
  <si>
    <t>Horn Lake</t>
  </si>
  <si>
    <t>MS</t>
  </si>
  <si>
    <t>Waynesville</t>
  </si>
  <si>
    <t>MO</t>
  </si>
  <si>
    <t>Greenwood</t>
  </si>
  <si>
    <t>Greenville</t>
  </si>
  <si>
    <t>SC</t>
  </si>
  <si>
    <t>Basin</t>
  </si>
  <si>
    <t>WY</t>
  </si>
  <si>
    <t>Lamar</t>
  </si>
  <si>
    <t>CO</t>
  </si>
  <si>
    <t>Frontenac</t>
  </si>
  <si>
    <t>Hartsville</t>
  </si>
  <si>
    <t>Lynden</t>
  </si>
  <si>
    <t>Cerritos</t>
  </si>
  <si>
    <t>Ozark</t>
  </si>
  <si>
    <t>Corbin</t>
  </si>
  <si>
    <t>Festus</t>
  </si>
  <si>
    <t>Bern</t>
  </si>
  <si>
    <t>KS</t>
  </si>
  <si>
    <t>Springfield</t>
  </si>
  <si>
    <t>Clarksville</t>
  </si>
  <si>
    <t>TN</t>
  </si>
  <si>
    <t>Devon</t>
  </si>
  <si>
    <t>PA</t>
  </si>
  <si>
    <t>Lakewood</t>
  </si>
  <si>
    <t xml:space="preserve">FNB United Corp. </t>
  </si>
  <si>
    <t xml:space="preserve">Gregg Bancshares, Inc. </t>
  </si>
  <si>
    <t xml:space="preserve">Midwest Regional Bancorp, Inc. </t>
  </si>
  <si>
    <t xml:space="preserve">Northwest Bancorporation, Inc. </t>
  </si>
  <si>
    <t>Peoples Bancorp</t>
  </si>
  <si>
    <t>Santa Clara Valley Bank, N.A.</t>
  </si>
  <si>
    <t>State Capital Corporation</t>
  </si>
  <si>
    <t>Royal Bancshares of Pennsylvania, Inc.</t>
  </si>
  <si>
    <t>Narberth</t>
  </si>
  <si>
    <t>First Merchants Corporation</t>
  </si>
  <si>
    <t>Muncie</t>
  </si>
  <si>
    <t>IN</t>
  </si>
  <si>
    <t>Waukegan</t>
  </si>
  <si>
    <t>Sonoma Valley Bancorp</t>
  </si>
  <si>
    <t xml:space="preserve">Sonoma </t>
  </si>
  <si>
    <t>Guaranty Bancorp, Inc.</t>
  </si>
  <si>
    <t>Woodsville</t>
  </si>
  <si>
    <t>NH</t>
  </si>
  <si>
    <t>The Private Bank of California</t>
  </si>
  <si>
    <t>Lafayette Bancorp, Inc.</t>
  </si>
  <si>
    <t>Oxford</t>
  </si>
  <si>
    <t>Hinesville</t>
  </si>
  <si>
    <t>GA</t>
  </si>
  <si>
    <t>Fayetteville</t>
  </si>
  <si>
    <t>United American Bank</t>
  </si>
  <si>
    <t>San Mateo</t>
  </si>
  <si>
    <t>Crazy Woman Creek Bancorp, Inc.</t>
  </si>
  <si>
    <t>Buffalo</t>
  </si>
  <si>
    <t>First Priority Financial Corp.</t>
  </si>
  <si>
    <t>Malvern</t>
  </si>
  <si>
    <t>Mid-Wisconsin Financial Services, Inc.</t>
  </si>
  <si>
    <t>Medford</t>
  </si>
  <si>
    <t>New Market</t>
  </si>
  <si>
    <t>MN</t>
  </si>
  <si>
    <t>Hometown Bancorp of Alabama, Inc.</t>
  </si>
  <si>
    <t>Oneonta</t>
  </si>
  <si>
    <t>AL</t>
  </si>
  <si>
    <t>Cartersville</t>
  </si>
  <si>
    <t>BancPlus Corporation</t>
  </si>
  <si>
    <t>Ridgeland</t>
  </si>
  <si>
    <t>Temple</t>
  </si>
  <si>
    <t>TX</t>
  </si>
  <si>
    <t>First BancTrust Corporation</t>
  </si>
  <si>
    <t>Paris</t>
  </si>
  <si>
    <t>Premier Service Bank</t>
  </si>
  <si>
    <t>Tampa</t>
  </si>
  <si>
    <t>FL</t>
  </si>
  <si>
    <t>Hamilton State Bancshares</t>
  </si>
  <si>
    <t>Hoschton</t>
  </si>
  <si>
    <t>Liberty Shares, Inc.</t>
  </si>
  <si>
    <t>White River Bancshares Company</t>
  </si>
  <si>
    <t xml:space="preserve">Market Bancorporation, Inc. </t>
  </si>
  <si>
    <t>Central Community Corporation</t>
  </si>
  <si>
    <t>Security State Bancshares, Inc.</t>
  </si>
  <si>
    <t>CBB Bancorp</t>
  </si>
  <si>
    <t xml:space="preserve">Florida Business BancGroup, Inc. </t>
  </si>
  <si>
    <t>Northern States Financial Corporation</t>
  </si>
  <si>
    <t>Lakeland Financial Corporation</t>
  </si>
  <si>
    <t>First M&amp;F Corporation</t>
  </si>
  <si>
    <t>Southern First Bancshares, Inc.</t>
  </si>
  <si>
    <t>Integra Bank Corporation</t>
  </si>
  <si>
    <t>Warsaw</t>
  </si>
  <si>
    <t>Kosciusko</t>
  </si>
  <si>
    <t>Evansville</t>
  </si>
  <si>
    <t>BNC Financial Group, Inc.</t>
  </si>
  <si>
    <t>California Bank of Commerce</t>
  </si>
  <si>
    <t>Columbine Capital Corp.</t>
  </si>
  <si>
    <t>National Bancshares, Inc.</t>
  </si>
  <si>
    <t>First State Bank of Mobeetie</t>
  </si>
  <si>
    <t>Community Business Bank</t>
  </si>
  <si>
    <t>D.L. Evans Bancorp</t>
  </si>
  <si>
    <t>TriState Capital Holdings, Inc.</t>
  </si>
  <si>
    <t>Medallion Bank</t>
  </si>
  <si>
    <t>PSB Financial Corporation</t>
  </si>
  <si>
    <t>Howard Bancorp, Inc.</t>
  </si>
  <si>
    <t>Catskill Hudson Bancorp, Inc</t>
  </si>
  <si>
    <t>Midtown Bank &amp; Trust Company</t>
  </si>
  <si>
    <t>New Canaan</t>
  </si>
  <si>
    <t>CT</t>
  </si>
  <si>
    <t>Lafayette</t>
  </si>
  <si>
    <t>Buena Vista</t>
  </si>
  <si>
    <t>Bettendorf</t>
  </si>
  <si>
    <t>IA</t>
  </si>
  <si>
    <t>Mobeetie</t>
  </si>
  <si>
    <t>Brookfield</t>
  </si>
  <si>
    <t>West Sacramento</t>
  </si>
  <si>
    <t>Burley</t>
  </si>
  <si>
    <t>ID</t>
  </si>
  <si>
    <t>Pittsburgh</t>
  </si>
  <si>
    <t xml:space="preserve">Green City </t>
  </si>
  <si>
    <t>Gothenburg</t>
  </si>
  <si>
    <t>Clive</t>
  </si>
  <si>
    <t>Minneapolis</t>
  </si>
  <si>
    <t>Nowata</t>
  </si>
  <si>
    <t>OK</t>
  </si>
  <si>
    <t>Garland</t>
  </si>
  <si>
    <t>Salt Lake City</t>
  </si>
  <si>
    <t>UT</t>
  </si>
  <si>
    <t>Many</t>
  </si>
  <si>
    <t>LA</t>
  </si>
  <si>
    <t>Nashville</t>
  </si>
  <si>
    <t>Ellicott City</t>
  </si>
  <si>
    <t>South San Francisco</t>
  </si>
  <si>
    <t>Limerick</t>
  </si>
  <si>
    <t xml:space="preserve">Rock Hill </t>
  </si>
  <si>
    <t xml:space="preserve">Ridgestone Financial Services, Inc. </t>
  </si>
  <si>
    <t xml:space="preserve">Green City Bancshares, Inc. </t>
  </si>
  <si>
    <t xml:space="preserve">First Gothenburg Bancshares, Inc. </t>
  </si>
  <si>
    <t xml:space="preserve">Green Circle Investments, Inc. </t>
  </si>
  <si>
    <t xml:space="preserve">Private Bancorporation, Inc. </t>
  </si>
  <si>
    <t xml:space="preserve">FNB Bancorp </t>
  </si>
  <si>
    <t>Community First Inc.</t>
  </si>
  <si>
    <t>Avenue Financial Holdings, Inc.</t>
  </si>
  <si>
    <t>Regent Capital Corporation</t>
  </si>
  <si>
    <t>TALF LLC</t>
  </si>
  <si>
    <t>Wilmington</t>
  </si>
  <si>
    <t>DE</t>
  </si>
  <si>
    <t>HCSB Financial Corporation</t>
  </si>
  <si>
    <t>Loris</t>
  </si>
  <si>
    <t>First Busey Corporation</t>
  </si>
  <si>
    <t>Urbana</t>
  </si>
  <si>
    <t>Harrison</t>
  </si>
  <si>
    <t>ICB Financial</t>
  </si>
  <si>
    <t>Ontario</t>
  </si>
  <si>
    <t>First Texas BHC, Inc.</t>
  </si>
  <si>
    <t>Fort Worth</t>
  </si>
  <si>
    <t>Farmers &amp; Merchants Bancshares, Inc.</t>
  </si>
  <si>
    <t>Blue Ridge Bancshares, Inc.</t>
  </si>
  <si>
    <t>Independence</t>
  </si>
  <si>
    <t>First Reliance Bancshares, Inc.</t>
  </si>
  <si>
    <t>Florence</t>
  </si>
  <si>
    <t>Toone</t>
  </si>
  <si>
    <t>Merchants and Planters Bancshares, Inc.</t>
  </si>
  <si>
    <t>First Southwest Bancorporation, Inc.</t>
  </si>
  <si>
    <t>Alamosa</t>
  </si>
  <si>
    <t>Germantown</t>
  </si>
  <si>
    <t>BOH Holdings, Inc.</t>
  </si>
  <si>
    <t>AmeriBank Holding Company</t>
  </si>
  <si>
    <t>Collinsville</t>
  </si>
  <si>
    <t>Highlands Independent Bancshares, Inc.</t>
  </si>
  <si>
    <t>Sebring</t>
  </si>
  <si>
    <t>Pinnacle Bank Holding Company, Inc.</t>
  </si>
  <si>
    <t>Orange City</t>
  </si>
  <si>
    <t>Blue River Bancshares, Inc.</t>
  </si>
  <si>
    <t xml:space="preserve">Shelbyville </t>
  </si>
  <si>
    <t>Marine Bank &amp; Trust Company</t>
  </si>
  <si>
    <t>Vero Beach</t>
  </si>
  <si>
    <t>Community Bancshares of Kansas, Inc.</t>
  </si>
  <si>
    <t>Goff</t>
  </si>
  <si>
    <t>Regent Bancorp, Inc.</t>
  </si>
  <si>
    <t xml:space="preserve">Davie </t>
  </si>
  <si>
    <t>Park Bancorporation, Inc.</t>
  </si>
  <si>
    <t>PeoplesSouth Bancshares, Inc.</t>
  </si>
  <si>
    <t>Colquitt</t>
  </si>
  <si>
    <t>Citizens Bancshares Corporation</t>
  </si>
  <si>
    <t>First Federal Bancshares of Arkansas, Inc.</t>
  </si>
  <si>
    <t>Germantown Capital Corporation, Inc.</t>
  </si>
  <si>
    <t>First Place Financial Corp.</t>
  </si>
  <si>
    <t>Salisbury Bancorp, Inc.</t>
  </si>
  <si>
    <t>Provident Community Bancshares, Inc.</t>
  </si>
  <si>
    <t>Warren</t>
  </si>
  <si>
    <t>OH</t>
  </si>
  <si>
    <t>Lakeville</t>
  </si>
  <si>
    <t>Dixon</t>
  </si>
  <si>
    <t>Riverwoods</t>
  </si>
  <si>
    <t>Rock Hill</t>
  </si>
  <si>
    <t>First American International Corp.</t>
  </si>
  <si>
    <t>BancIndependent, Inc.</t>
  </si>
  <si>
    <t>Haviland Bancshares, Inc.</t>
  </si>
  <si>
    <t>1st United Bancorp, Inc.</t>
  </si>
  <si>
    <t>Madison Financial Corporation</t>
  </si>
  <si>
    <t>First National Corporation</t>
  </si>
  <si>
    <t>St. Johns Bancshares, Inc.</t>
  </si>
  <si>
    <t>Blackhawk Bancorp, Inc.</t>
  </si>
  <si>
    <t>Bank of George</t>
  </si>
  <si>
    <t>Moneytree Corporation</t>
  </si>
  <si>
    <t>Sovereign Bancshares, Inc.</t>
  </si>
  <si>
    <t>First Intercontinental Bank</t>
  </si>
  <si>
    <t>Brooklyn</t>
  </si>
  <si>
    <t xml:space="preserve">Sheffield </t>
  </si>
  <si>
    <t>Haviland</t>
  </si>
  <si>
    <t>Strasburg</t>
  </si>
  <si>
    <t>VA</t>
  </si>
  <si>
    <t>St. Louis</t>
  </si>
  <si>
    <t>Beloit</t>
  </si>
  <si>
    <t>Washington</t>
  </si>
  <si>
    <t>DC</t>
  </si>
  <si>
    <t>Catlin</t>
  </si>
  <si>
    <t>NV</t>
  </si>
  <si>
    <t>Lenoir City</t>
  </si>
  <si>
    <t xml:space="preserve">Butler Point, Inc. </t>
  </si>
  <si>
    <t>First Northern Community Bancorp</t>
  </si>
  <si>
    <t xml:space="preserve">IBW Financial Corporation </t>
  </si>
  <si>
    <t xml:space="preserve">Discover Financial Services </t>
  </si>
  <si>
    <t>Heritage Oaks Bancorp</t>
  </si>
  <si>
    <t>First NBC Bank Holding Company</t>
  </si>
  <si>
    <t>First Colebrook Bancorp, Inc.</t>
  </si>
  <si>
    <t>Peoples Bancshares of TN, Inc</t>
  </si>
  <si>
    <t>Premier Bank Holding Company</t>
  </si>
  <si>
    <t>Citizens Bank &amp; Trust Company</t>
  </si>
  <si>
    <t>Farmers &amp; Merchants Financial Corporation</t>
  </si>
  <si>
    <t>Farmers State Bankshares, Inc.</t>
  </si>
  <si>
    <t>Paso Robles</t>
  </si>
  <si>
    <t>Union City</t>
  </si>
  <si>
    <t>Colebrook</t>
  </si>
  <si>
    <t>Kirksville</t>
  </si>
  <si>
    <t>Madisonville</t>
  </si>
  <si>
    <t>Tallahassee</t>
  </si>
  <si>
    <t>Covington</t>
  </si>
  <si>
    <t>Argonia</t>
  </si>
  <si>
    <t>Holton</t>
  </si>
  <si>
    <t>Community First Bancshares Inc.</t>
  </si>
  <si>
    <t xml:space="preserve">Kirksville Bancorp, Inc. </t>
  </si>
  <si>
    <t>Clover Community Bankshares, Inc.</t>
  </si>
  <si>
    <t>Pathway Bancorp</t>
  </si>
  <si>
    <t>Colonial American Bank</t>
  </si>
  <si>
    <t>Triad Bancorp, Inc.</t>
  </si>
  <si>
    <t>Alpine Banks of Colorado</t>
  </si>
  <si>
    <t>IBT Bancorp, Inc.</t>
  </si>
  <si>
    <t>Maryland Financial Bank</t>
  </si>
  <si>
    <t>Simsbury</t>
  </si>
  <si>
    <t>Wrens</t>
  </si>
  <si>
    <t>Los Alamos</t>
  </si>
  <si>
    <t>Clover</t>
  </si>
  <si>
    <t>Cairo</t>
  </si>
  <si>
    <t>Kingwood</t>
  </si>
  <si>
    <t>Glenwood Springs</t>
  </si>
  <si>
    <t>Naples</t>
  </si>
  <si>
    <t>Russellville</t>
  </si>
  <si>
    <t>Irving</t>
  </si>
  <si>
    <t>Bristow</t>
  </si>
  <si>
    <t>Towson</t>
  </si>
  <si>
    <t>NM</t>
  </si>
  <si>
    <t>SBT Bancorp, Inc.</t>
  </si>
  <si>
    <t xml:space="preserve">CSRA Bank Corp. </t>
  </si>
  <si>
    <t xml:space="preserve">Trinity Capital Corporation </t>
  </si>
  <si>
    <t>West Conshohocken</t>
  </si>
  <si>
    <t xml:space="preserve">MS Financial, Inc. </t>
  </si>
  <si>
    <t>Naples Bancorp, Inc.</t>
  </si>
  <si>
    <t>CBS Banc-Corp.</t>
  </si>
  <si>
    <t>Spirit BankCorp, Inc.</t>
  </si>
  <si>
    <t xml:space="preserve">Purchase Date </t>
  </si>
  <si>
    <t>Purchase Details</t>
  </si>
  <si>
    <t xml:space="preserve">Investment Description </t>
  </si>
  <si>
    <t xml:space="preserve"> Pricing Mechanism</t>
  </si>
  <si>
    <t>Remaining Investment Description</t>
  </si>
  <si>
    <t>Investment Amount</t>
  </si>
  <si>
    <t>Capital Repayment Details</t>
  </si>
  <si>
    <t>Capital Repayment Date</t>
  </si>
  <si>
    <t>Remaining Capital Amount</t>
  </si>
  <si>
    <t>Final Disposition</t>
  </si>
  <si>
    <t>Final Disposition Date</t>
  </si>
  <si>
    <t>Disposition Investment Description</t>
  </si>
  <si>
    <t>Warrants</t>
  </si>
  <si>
    <t xml:space="preserve"> Treasury Investment Remaining
After Capital Repayment</t>
  </si>
  <si>
    <t>4/ Repayment pursuant to Title VII, Section 7001(g) of the American Recovery and Reinvestment Act of 2009.</t>
  </si>
  <si>
    <t>6/ This amount does not include accrued and unpaid dividends, which must be paid at the time of capital repayment.</t>
  </si>
  <si>
    <t>5/ Redemption pursuant to a qualified equity offering.</t>
  </si>
  <si>
    <t>Tri-State Bank of Memphis</t>
  </si>
  <si>
    <t>BancStar, Inc.</t>
  </si>
  <si>
    <t>Titonka Bancshares, Inc</t>
  </si>
  <si>
    <t>Millennium Bancorp, Inc.</t>
  </si>
  <si>
    <t>TriSummit Bank</t>
  </si>
  <si>
    <t>Community First Bancshares, Inc.</t>
  </si>
  <si>
    <t>Memphis</t>
  </si>
  <si>
    <t>Arnold</t>
  </si>
  <si>
    <t>Titonka</t>
  </si>
  <si>
    <t>Edwards</t>
  </si>
  <si>
    <t>Kingsport</t>
  </si>
  <si>
    <t>Olathe</t>
  </si>
  <si>
    <t>Theodore</t>
  </si>
  <si>
    <t xml:space="preserve">Fortune Financial Corporation </t>
  </si>
  <si>
    <t xml:space="preserve">BCB Holding Company, Inc. </t>
  </si>
  <si>
    <t>Prairie Star Bancshares, Inc.</t>
  </si>
  <si>
    <t>First Capital Bancorp, Inc.</t>
  </si>
  <si>
    <t xml:space="preserve">Raleigh </t>
  </si>
  <si>
    <t>Chrysler Receivables SPV LLC</t>
  </si>
  <si>
    <t>City National Bancshares Corporation</t>
  </si>
  <si>
    <t>Newark</t>
  </si>
  <si>
    <t>NJ</t>
  </si>
  <si>
    <t>SV Financial, Inc.</t>
  </si>
  <si>
    <t>Sterling</t>
  </si>
  <si>
    <t xml:space="preserve">Capital Commerce Bancorp, Inc. </t>
  </si>
  <si>
    <t xml:space="preserve">Metropolitan Capital Bancorp, Inc. </t>
  </si>
  <si>
    <t xml:space="preserve">Chicago  </t>
  </si>
  <si>
    <t>Iselin</t>
  </si>
  <si>
    <t>Final Disposition Proceeds</t>
  </si>
  <si>
    <t>7/ The proceeds associated with the disposition of this investment do not include accrued and unpaid dividends.</t>
  </si>
  <si>
    <t>Bank of the Carolinas Corporation</t>
  </si>
  <si>
    <t>Penn Liberty Financial Corp.</t>
  </si>
  <si>
    <t>Tifton Banking Company</t>
  </si>
  <si>
    <t>Patterson Bancshares, Inc</t>
  </si>
  <si>
    <t>BNB Financial Services Corporation</t>
  </si>
  <si>
    <t>Mocksville</t>
  </si>
  <si>
    <t>Wayne</t>
  </si>
  <si>
    <t>Tifton</t>
  </si>
  <si>
    <t>Patterson</t>
  </si>
  <si>
    <t>Omega Capital Corp.</t>
  </si>
  <si>
    <t>Exchange</t>
  </si>
  <si>
    <t>Investment Description</t>
  </si>
  <si>
    <t xml:space="preserve"> Date</t>
  </si>
  <si>
    <t>Birmingham Bloomfield Bancshares, Inc</t>
  </si>
  <si>
    <t>Vision Bank - Texas</t>
  </si>
  <si>
    <t>Peoples Bancorporation, Inc.</t>
  </si>
  <si>
    <t>Indiana Bank Corp.</t>
  </si>
  <si>
    <t>Standard Bancshares, Inc.</t>
  </si>
  <si>
    <t xml:space="preserve">York Traditions Bank </t>
  </si>
  <si>
    <t>Grand Capital Corporation</t>
  </si>
  <si>
    <t>Allied First Bancorp, Inc.</t>
  </si>
  <si>
    <t>Manistique</t>
  </si>
  <si>
    <t>Birmingham</t>
  </si>
  <si>
    <t>Richardson</t>
  </si>
  <si>
    <t>Salem</t>
  </si>
  <si>
    <t>Easley</t>
  </si>
  <si>
    <t>Dana</t>
  </si>
  <si>
    <t>Clayton</t>
  </si>
  <si>
    <t>Hickory Hills</t>
  </si>
  <si>
    <t>Tulsa</t>
  </si>
  <si>
    <t>Oswego</t>
  </si>
  <si>
    <t>Saint Paul</t>
  </si>
  <si>
    <t>Oregon Bancorp, Inc.</t>
  </si>
  <si>
    <t>Business Bancshares, Inc.</t>
  </si>
  <si>
    <t>Frontier Bancshares, Inc.</t>
  </si>
  <si>
    <t>Village Bank and Trust Financial Corp</t>
  </si>
  <si>
    <t>CenterBank</t>
  </si>
  <si>
    <t>Georgia Primary Bank</t>
  </si>
  <si>
    <t>Union Bank &amp; Trust Company</t>
  </si>
  <si>
    <t>OSB Financial Services, Inc.</t>
  </si>
  <si>
    <t>Midlothian</t>
  </si>
  <si>
    <t>Orange</t>
  </si>
  <si>
    <t>Jamestown</t>
  </si>
  <si>
    <t xml:space="preserve">HPK Financial Corporation </t>
  </si>
  <si>
    <t xml:space="preserve">Security State Bank Holding-Company </t>
  </si>
  <si>
    <t>One Georgia Bank</t>
  </si>
  <si>
    <t>Gateway Bancshares, Inc.</t>
  </si>
  <si>
    <t>Premier Bancorp, Inc.</t>
  </si>
  <si>
    <t>Vernon</t>
  </si>
  <si>
    <t>Ringgold</t>
  </si>
  <si>
    <t>Freeport</t>
  </si>
  <si>
    <t>Sedalia</t>
  </si>
  <si>
    <t>Horicon</t>
  </si>
  <si>
    <t>Wilmette</t>
  </si>
  <si>
    <t xml:space="preserve">Sword Financial Corporation </t>
  </si>
  <si>
    <t xml:space="preserve">Investors Financial Corporation of Pettis County, Inc. </t>
  </si>
  <si>
    <t xml:space="preserve">Freeport Bancshares, Inc. </t>
  </si>
  <si>
    <t>Subordinated Debentures</t>
  </si>
  <si>
    <t>Subordinated Debentures w/ Exercised Warrants</t>
  </si>
  <si>
    <t>Mercantile Bank Corporation</t>
  </si>
  <si>
    <t>Northern State Bank</t>
  </si>
  <si>
    <t>Western Reserve Bancorp, Inc</t>
  </si>
  <si>
    <t>Worthington Financial Holdings, Inc.</t>
  </si>
  <si>
    <t>Southern Heritage Bancshares, Inc.</t>
  </si>
  <si>
    <t>Community Financial Shares, Inc.</t>
  </si>
  <si>
    <t xml:space="preserve">Foresight Financial Group, Inc. </t>
  </si>
  <si>
    <t>Boscobel Bancorp, Inc</t>
  </si>
  <si>
    <t>Riverside Bancshares, Inc.</t>
  </si>
  <si>
    <t>Grand Rapids</t>
  </si>
  <si>
    <t>Closter</t>
  </si>
  <si>
    <t>Medina</t>
  </si>
  <si>
    <t>Glen Ellyn</t>
  </si>
  <si>
    <t>Huntsville</t>
  </si>
  <si>
    <t>Cleveland</t>
  </si>
  <si>
    <t xml:space="preserve">Rockford </t>
  </si>
  <si>
    <t>Boscobel</t>
  </si>
  <si>
    <t>Kaukauna</t>
  </si>
  <si>
    <t>Deerfield</t>
  </si>
  <si>
    <t>Mt. Vernon</t>
  </si>
  <si>
    <t xml:space="preserve">IBC Bancorp, Inc. </t>
  </si>
  <si>
    <t>Deerfield Financial Corporation</t>
  </si>
  <si>
    <t>Market Street Bancshares, Inc.</t>
  </si>
  <si>
    <t>Brogan Bankshares, Inc.</t>
  </si>
  <si>
    <t xml:space="preserve">Chicago Shore Corporation </t>
  </si>
  <si>
    <t>Financial Services of Winger, Inc.</t>
  </si>
  <si>
    <t>Winger</t>
  </si>
  <si>
    <t>1/ In consideration for the guarantee, Treasury received $4.03 billion of preferred stock, which pays 8% interest.</t>
  </si>
  <si>
    <t>U.S. Century Bank</t>
  </si>
  <si>
    <t>Terrell</t>
  </si>
  <si>
    <t>Miami</t>
  </si>
  <si>
    <t>The ANB Corporation</t>
  </si>
  <si>
    <t>Bank Financial Services, Inc.</t>
  </si>
  <si>
    <t>Smithfield</t>
  </si>
  <si>
    <t>McCook</t>
  </si>
  <si>
    <t>KS Bancorp, Inc.</t>
  </si>
  <si>
    <t>AmFirst Financial Services, Inc.</t>
  </si>
  <si>
    <t>The Goldman Sachs Group, Inc.</t>
  </si>
  <si>
    <t>First Independence Corporation</t>
  </si>
  <si>
    <t>First Guaranty Bancshares, Inc.</t>
  </si>
  <si>
    <t>CoastalSouth Bancshares, Inc.</t>
  </si>
  <si>
    <t>Hammond</t>
  </si>
  <si>
    <t>Hilton Head  Island</t>
  </si>
  <si>
    <t xml:space="preserve">Greenwood </t>
  </si>
  <si>
    <t>TCB Corporation</t>
  </si>
  <si>
    <t>The State Bank of Bartley</t>
  </si>
  <si>
    <t>Bartley</t>
  </si>
  <si>
    <t>Heartland Bancshares, Inc.</t>
  </si>
  <si>
    <t>First Eagle Bancshares, Inc.</t>
  </si>
  <si>
    <t>Community Bancshares of Mississippi, Inc.</t>
  </si>
  <si>
    <t xml:space="preserve">Brandon </t>
  </si>
  <si>
    <t>Franklin</t>
  </si>
  <si>
    <t>Pigeon Falls</t>
  </si>
  <si>
    <t>Hanover Park</t>
  </si>
  <si>
    <t>Pathfinder Bancorp, Inc.</t>
  </si>
  <si>
    <t>PFSB Bancorporation, Inc.</t>
  </si>
  <si>
    <t>HomeTown Bankshares Corporation</t>
  </si>
  <si>
    <t>IA Bancorp, Inc.</t>
  </si>
  <si>
    <t>Heritage Bankshares, Inc.</t>
  </si>
  <si>
    <t>Mountain Valley Bancshares, Inc.</t>
  </si>
  <si>
    <t>Grand Financial Corporation</t>
  </si>
  <si>
    <t>GulfSouth Private Bank</t>
  </si>
  <si>
    <t>Steele Street Bank Corporation</t>
  </si>
  <si>
    <t>Belzoni</t>
  </si>
  <si>
    <t>Destin</t>
  </si>
  <si>
    <t>Guaranty Capital Corporation</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</si>
  <si>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</si>
  <si>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Invesco Legacy Securities Master Fund, L.P.</t>
  </si>
  <si>
    <t>UST/TCW Senior Mortgage Securities Fund, L.P.</t>
  </si>
  <si>
    <t>Debt Obligation w/ Contingent Proceeds</t>
  </si>
  <si>
    <t>Membership Interest</t>
  </si>
  <si>
    <t>Wellington Management Legacy Securities PPIF Master Fund, LP</t>
  </si>
  <si>
    <t>AllianceBernstein Legacy Securities Master Fund, L.P.</t>
  </si>
  <si>
    <t>Huntington</t>
  </si>
  <si>
    <t>WV</t>
  </si>
  <si>
    <t xml:space="preserve">Preferred Stock w/  Warrants </t>
  </si>
  <si>
    <t>Providence Bank</t>
  </si>
  <si>
    <t>Rocky Mount</t>
  </si>
  <si>
    <t>Premier Financial Bancorp, Inc.</t>
  </si>
  <si>
    <t>Blackrock PPIF, L.P.</t>
  </si>
  <si>
    <t>Common Stock w/ Warrants</t>
  </si>
  <si>
    <t>Trust Preferred Securities w/ Warrants</t>
  </si>
  <si>
    <t>Regents Bancshares, Inc.</t>
  </si>
  <si>
    <t>Vancouver</t>
  </si>
  <si>
    <t>MA</t>
  </si>
  <si>
    <t>Cardinal Bancorp II, Inc.</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</si>
  <si>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</si>
  <si>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</si>
  <si>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 xml:space="preserve">15.  The loan was used to capitalize Chrysler Warranty SPV LLC, a special purpose vehicle created by Old Chrysler.  </t>
  </si>
  <si>
    <t>14.  This transaction was an amendment to Treasury's 1/2/2009 agreement with Chrysler Holding.  As of 4/30/2009, Treasury's obligation to lend any funds committed under this amendment had terminated.  No funds were disbursed.</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</si>
  <si>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</si>
  <si>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12.  Pursuant to a corporate reorganization completed on 10/19/2009, Treasury's loan with New GM was assigned and assumed by General Motors Holdings LLC.</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</si>
  <si>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</si>
  <si>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</si>
  <si>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7.   On 7/10/2009, the principal amount outstanding under the Old GM Loan and interest accrued thereunder were extinguished and exchanged for privately placed preferred and common equity in New GM.  (See green lines in the table above.)</t>
  </si>
  <si>
    <t>5.   This transaction was a further amendment to the Old GM Loan, which brought the total loan amount to $19,400,000,000.</t>
  </si>
  <si>
    <t>4.   This transaction is an amendment to Treasury's 12/31/2008 agreement with Old GM (the "Old GM Loan"), which brought the total loan amount to $15,400,000,000.</t>
  </si>
  <si>
    <t xml:space="preserve">2.   Treasury committed to lend General Motors Corporation up to $1,000,000,000.  The ultimate funding was dependent upon the level of investor participation in GMAC LLC's rights offering.  The amount has been updated to reflect the final level of funding.  </t>
  </si>
  <si>
    <t>1.   Payment amount does not include accrued and unpaid interest on a debt obligation, which must be paid at the time of principal repayment.</t>
  </si>
  <si>
    <t>"New Chrysler" refers to Chrysler Group LLC, the company that purchased Old Chrysler's assets on 6/10/2009 in a sale pursuant to section 363 of the Bankruptcy Code.</t>
  </si>
  <si>
    <t>"Chrysler Holding" refers to CGI Holding LLC, the company formerly known as "Chrysler Holding LLC".</t>
  </si>
  <si>
    <t>"Chrysler FinCo" refers to Chrysler Financial Services Americas LLC.</t>
  </si>
  <si>
    <t>"Old GM" refers to General Motors Corporation, which is now known as Motors Liquidation Company.</t>
  </si>
  <si>
    <t>As used in this table and its footnotes:</t>
  </si>
  <si>
    <t>Total Treasury Investment Amount</t>
  </si>
  <si>
    <t>Total Payments</t>
  </si>
  <si>
    <t>Common equity</t>
  </si>
  <si>
    <t>Chrysler Group LLC</t>
  </si>
  <si>
    <t>Issuance of equity in New Chrysler</t>
  </si>
  <si>
    <t>-</t>
  </si>
  <si>
    <t>Additional Note</t>
  </si>
  <si>
    <t>Repayment</t>
  </si>
  <si>
    <t>Chrysler Holding</t>
  </si>
  <si>
    <t>Transfer of debt to New Chrysler</t>
  </si>
  <si>
    <t>Auburn Hills, MI</t>
  </si>
  <si>
    <t>None</t>
  </si>
  <si>
    <t>Partial repayment</t>
  </si>
  <si>
    <t>Chrysler FinCo</t>
  </si>
  <si>
    <t>Farmington Hills, MI</t>
  </si>
  <si>
    <t>Motors Liquidation Company</t>
  </si>
  <si>
    <t>Debt left at Old GM</t>
  </si>
  <si>
    <t>Transfer of debt to New GM</t>
  </si>
  <si>
    <t>Exchange for preferred and common stock in New GM</t>
  </si>
  <si>
    <t>11, 12</t>
  </si>
  <si>
    <t>General Motors Holdings LLC</t>
  </si>
  <si>
    <t>Common Stock</t>
  </si>
  <si>
    <t>Exchange for equity interest in GMAC</t>
  </si>
  <si>
    <t>Detroit, MI</t>
  </si>
  <si>
    <t>General Motors</t>
  </si>
  <si>
    <t>GMAC</t>
  </si>
  <si>
    <t>Convertible Preferred Stock w/ Exercised Warrants</t>
  </si>
  <si>
    <t>Remaining Investment Amount/Equity %</t>
  </si>
  <si>
    <t>Amount/ Proceeds</t>
  </si>
  <si>
    <t>Type</t>
  </si>
  <si>
    <t>Amount/Equity %</t>
  </si>
  <si>
    <t>Description</t>
  </si>
  <si>
    <t>Obligor</t>
  </si>
  <si>
    <t>Amount</t>
  </si>
  <si>
    <t xml:space="preserve">Description </t>
  </si>
  <si>
    <t>City, State</t>
  </si>
  <si>
    <r>
      <t>Payment or Disposition</t>
    </r>
    <r>
      <rPr>
        <b/>
        <vertAlign val="superscript"/>
        <sz val="11"/>
        <rFont val="Arial"/>
        <family val="2"/>
      </rPr>
      <t>1</t>
    </r>
  </si>
  <si>
    <t>Treasury Investment After Exchange/Transfer/Other</t>
  </si>
  <si>
    <t>Exchange/Transfer/Other Details</t>
  </si>
  <si>
    <t>Initial Investment</t>
  </si>
  <si>
    <t xml:space="preserve">AG GECC PPIF Master Fund, L.P.                                               </t>
  </si>
  <si>
    <t>Randolph Bank &amp; Trust Company</t>
  </si>
  <si>
    <t>WashingtonFirst Bankshares, Inc.</t>
  </si>
  <si>
    <t>10.  In total, for the exchange of the Old GM Loan and the GM DIP Loan (other than as explained in footnote 9), Treasury received $2.1 billion in preferred shares and 60.8% of the common shares of New GM.  (See transactions marked by green lines in the table above.)</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</si>
  <si>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</si>
  <si>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"New GM" refers to General Motors Company, the company that purchased Old GM's assets on 7/10/2009 in a sale pursuant to section 363 of the Bankruptcy Code.  See also footnote 11.</t>
  </si>
  <si>
    <t xml:space="preserve">19.  Pursuant to the agreement explained in footnote 18, $500 million of this debt obligation was assumed by New Chrysler. </t>
  </si>
  <si>
    <t>10a/ This institution received an additional investment through the expansion of CPP for small banks.</t>
  </si>
  <si>
    <t>2, 10a</t>
  </si>
  <si>
    <t>RLJ Western Asset Public/Private Master Fund, L.P.</t>
  </si>
  <si>
    <t>Fidelity Federal Bancorp</t>
  </si>
  <si>
    <t>Community Pride Bank Corporation</t>
  </si>
  <si>
    <t>Ham Lake</t>
  </si>
  <si>
    <t>HPK Financial Corporation</t>
  </si>
  <si>
    <t>3a/ Treasury cancelled the warrants received from this institution due to its designation as a CDFI.</t>
  </si>
  <si>
    <t xml:space="preserve">14/ As of the date of this report, this institution is in bankruptcy proceedings.   </t>
  </si>
  <si>
    <t>Presidio Bank</t>
  </si>
  <si>
    <t>Shorewood</t>
  </si>
  <si>
    <t>McLeod Bancshares, Inc.</t>
  </si>
  <si>
    <t>4/ Does not include accrued and unpaid interest due on the amount of principal repayment, which interest must be paid at the time of principal repayment.</t>
  </si>
  <si>
    <r>
      <t xml:space="preserve">Subordinated Debentures </t>
    </r>
    <r>
      <rPr>
        <vertAlign val="superscript"/>
        <sz val="11"/>
        <rFont val="Arial"/>
        <family val="2"/>
      </rPr>
      <t>8</t>
    </r>
  </si>
  <si>
    <t>Marathon Legacy Securities Public-Private Investment Partnership, L.P.</t>
  </si>
  <si>
    <t>R</t>
  </si>
  <si>
    <t>A</t>
  </si>
  <si>
    <t>Total Warrant Proceeds</t>
  </si>
  <si>
    <t>BNC Bancorp</t>
  </si>
  <si>
    <t>Regions Financial Corporation</t>
  </si>
  <si>
    <t>Broadway Financial Corporation</t>
  </si>
  <si>
    <t>Delmar Bancorp</t>
  </si>
  <si>
    <t>Delmar</t>
  </si>
  <si>
    <t xml:space="preserve">Fort Worth </t>
  </si>
  <si>
    <t>13/ 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</si>
  <si>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Three Shores Bancorporation, Inc.  (Seaside National Bank &amp; Trust)</t>
  </si>
  <si>
    <t>WashingtonFirst Bankshares, Inc.   (WashingtonFirst Bank)</t>
  </si>
  <si>
    <t>Capital Repayment Amount</t>
  </si>
  <si>
    <t>Remaining Capital Description</t>
  </si>
  <si>
    <t>Contingent Value Rights</t>
  </si>
  <si>
    <t>TOTAL TREASURY TIP INVESTMENT AMOUNT</t>
  </si>
  <si>
    <t>First Community Financial Partners, Inc.</t>
  </si>
  <si>
    <t>Wachusett Financial Services, Inc.</t>
  </si>
  <si>
    <t>Clinton</t>
  </si>
  <si>
    <t>Nationwide Bankshares, Inc.</t>
  </si>
  <si>
    <t>The Victory Bancorp, Inc.                                                (The Victory Bank)</t>
  </si>
  <si>
    <t>The Victory Bancorp, Inc.</t>
  </si>
  <si>
    <t>Layton Park Financial Group</t>
  </si>
  <si>
    <t>Centric Financial Corporation</t>
  </si>
  <si>
    <t>Saginaw</t>
  </si>
  <si>
    <t>Logan</t>
  </si>
  <si>
    <t>Oaktree PPIP Fund, L.P.</t>
  </si>
  <si>
    <t>Valley Financial Group, Ltd., 1st State Bank</t>
  </si>
  <si>
    <t>First Freedom Bancshares, Inc.</t>
  </si>
  <si>
    <t>Final Disposition Description</t>
  </si>
  <si>
    <t>Treasury Investment Remaining After Capital Repayment</t>
  </si>
  <si>
    <t>Termination</t>
  </si>
  <si>
    <t>Premium</t>
  </si>
  <si>
    <t>Exchange preferred stock for trust preferred securities</t>
  </si>
  <si>
    <t>Master Agreement</t>
  </si>
  <si>
    <t>Termination Agreement</t>
  </si>
  <si>
    <t>Remaining Premium Description</t>
  </si>
  <si>
    <t>Remaining Premium Amount</t>
  </si>
  <si>
    <t>Payment or Disposition</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</si>
  <si>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</si>
  <si>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ASSET GUARANTEE PROGRAM</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</si>
  <si>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</si>
  <si>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</si>
  <si>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AMERICAN INTERNATIONAL GROUP, INC. (AIG) INVESTMENT PROGRAM</t>
  </si>
  <si>
    <t>TOTAL CAPITAL REPAYMENT AMOUNT</t>
  </si>
  <si>
    <t>Partial cancellation for early termination of guarantee</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</si>
  <si>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</si>
  <si>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Atlantic Bancshares, Inc.</t>
  </si>
  <si>
    <t>Union Financial Corporation</t>
  </si>
  <si>
    <t>Mainline Bancorp, Inc.</t>
  </si>
  <si>
    <t>Albuquerque</t>
  </si>
  <si>
    <t>Ebensburg</t>
  </si>
  <si>
    <t>FBHC Holding Company</t>
  </si>
  <si>
    <t>Boulder</t>
  </si>
  <si>
    <t>Convertible Preferred Stock</t>
  </si>
  <si>
    <t>21, 22</t>
  </si>
  <si>
    <t>Exchange for convertible preferred stock</t>
  </si>
  <si>
    <t>Bluffton</t>
  </si>
  <si>
    <t>Trust Preferred Securities w/ Exercised Warrants</t>
  </si>
  <si>
    <t xml:space="preserve">22.  Under the terms of an agreement dated 12/30/2009, the convertible preferred shares will mandatorily convert to common stock under the conditions and the conversion price as set forth in the terms of the agreement.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</si>
  <si>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</si>
  <si>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Repayment Date</t>
  </si>
  <si>
    <t>Repayment Amount</t>
  </si>
  <si>
    <t>Contingent Proceeds</t>
  </si>
  <si>
    <t>Distribution or Disposition</t>
  </si>
  <si>
    <t xml:space="preserve"> Proceeds</t>
  </si>
  <si>
    <r>
      <t xml:space="preserve">Distribution </t>
    </r>
    <r>
      <rPr>
        <vertAlign val="superscript"/>
        <sz val="14"/>
        <rFont val="Arial"/>
        <family val="2"/>
      </rPr>
      <t>5</t>
    </r>
  </si>
  <si>
    <r>
      <t>MidWest</t>
    </r>
    <r>
      <rPr>
        <sz val="11"/>
        <color indexed="8"/>
        <rFont val="Arial"/>
        <family val="2"/>
      </rPr>
      <t>One</t>
    </r>
    <r>
      <rPr>
        <i/>
        <sz val="11"/>
        <color indexed="8"/>
        <rFont val="Arial"/>
        <family val="2"/>
      </rPr>
      <t xml:space="preserve"> </t>
    </r>
    <r>
      <rPr>
        <sz val="11"/>
        <color indexed="8"/>
        <rFont val="Arial"/>
        <family val="2"/>
      </rPr>
      <t>Financial Group, Inc.</t>
    </r>
  </si>
  <si>
    <t>Bowling Green</t>
  </si>
  <si>
    <t>18/ 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</si>
  <si>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2, 13 - 2/10/2010</t>
  </si>
  <si>
    <t>Pascack Bancorp, Inc.                                  (Pascack Community Bank)</t>
  </si>
  <si>
    <t>2, 19</t>
  </si>
  <si>
    <r>
      <t xml:space="preserve">Capital Repayment Amount (Loss) </t>
    </r>
    <r>
      <rPr>
        <b/>
        <vertAlign val="superscript"/>
        <sz val="11"/>
        <color indexed="8"/>
        <rFont val="Arial"/>
        <family val="2"/>
      </rPr>
      <t>6</t>
    </r>
  </si>
  <si>
    <t>19/ On 2/11/2010, Pacific Coast National Bancorp dismissed its bankruptcy proceedings with no recovery to any creditors or investors, including Treasury, and the investment was extinguished.</t>
  </si>
  <si>
    <t>1b</t>
  </si>
  <si>
    <t>1a, 1b</t>
  </si>
  <si>
    <t>1a/ 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</si>
  <si>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r>
      <t>Repayment</t>
    </r>
    <r>
      <rPr>
        <vertAlign val="superscript"/>
        <sz val="11"/>
        <color indexed="8"/>
        <rFont val="Arial"/>
        <family val="2"/>
      </rPr>
      <t>5</t>
    </r>
  </si>
  <si>
    <t>5/ All outstanding principal drawn under the credit agreement was repaid.</t>
  </si>
  <si>
    <t>Note</t>
  </si>
  <si>
    <t>Trade Date</t>
  </si>
  <si>
    <r>
      <t xml:space="preserve">Purchase Details </t>
    </r>
    <r>
      <rPr>
        <b/>
        <vertAlign val="superscript"/>
        <sz val="11"/>
        <rFont val="Arial"/>
        <family val="2"/>
      </rPr>
      <t>1</t>
    </r>
  </si>
  <si>
    <t>Settlement Details</t>
  </si>
  <si>
    <t xml:space="preserve">Pricing Mechanism </t>
  </si>
  <si>
    <t>Settlement Date</t>
  </si>
  <si>
    <r>
      <t>Senior Security Proceeds</t>
    </r>
    <r>
      <rPr>
        <b/>
        <vertAlign val="superscript"/>
        <sz val="11"/>
        <color indexed="8"/>
        <rFont val="Arial"/>
        <family val="2"/>
      </rPr>
      <t xml:space="preserve"> 4</t>
    </r>
  </si>
  <si>
    <t>Floating Rate SBA 7a security due 2025</t>
  </si>
  <si>
    <t>Floating Rate SBA 7a security due 2022</t>
  </si>
  <si>
    <t>TOTAL INVESTMENT AMOUNT</t>
  </si>
  <si>
    <t>Total Senior Security Proceeds</t>
  </si>
  <si>
    <t>1/ The amortizing principal and interest payments are reported on the monthly Dividends and Interest Report available at www.FinancialStability.gov.</t>
  </si>
  <si>
    <t>Investment After Capital Repayment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</si>
  <si>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</si>
  <si>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3/ Adjusted to show Treasury's maximum obligations to a fund.</t>
  </si>
  <si>
    <r>
      <t>Payment or Disposition</t>
    </r>
    <r>
      <rPr>
        <b/>
        <vertAlign val="superscript"/>
        <sz val="11"/>
        <rFont val="Arial"/>
        <family val="2"/>
      </rPr>
      <t>4</t>
    </r>
  </si>
  <si>
    <t>Adjusted or Final Investment Amount</t>
  </si>
  <si>
    <t>Total Repayments</t>
  </si>
  <si>
    <t>Total Proceeds from Additional Notes</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</si>
  <si>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</si>
  <si>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r>
      <t>Payment</t>
    </r>
    <r>
      <rPr>
        <vertAlign val="superscript"/>
        <sz val="11"/>
        <color indexed="8"/>
        <rFont val="Arial"/>
        <family val="2"/>
      </rPr>
      <t>6</t>
    </r>
  </si>
  <si>
    <r>
      <t>Payment</t>
    </r>
    <r>
      <rPr>
        <vertAlign val="superscript"/>
        <sz val="11"/>
        <color indexed="8"/>
        <rFont val="Arial"/>
        <family val="2"/>
      </rPr>
      <t>7</t>
    </r>
  </si>
  <si>
    <t>Floating Rate SBA 7a security due 2034</t>
  </si>
  <si>
    <r>
      <t>TBA or PMF</t>
    </r>
    <r>
      <rPr>
        <b/>
        <vertAlign val="superscript"/>
        <sz val="11"/>
        <color indexed="8"/>
        <rFont val="Arial"/>
        <family val="2"/>
      </rPr>
      <t>3</t>
    </r>
  </si>
  <si>
    <t>Floating Rate SBA 7a security due 2016</t>
  </si>
  <si>
    <t>Total Purchase Face Amount</t>
  </si>
  <si>
    <r>
      <t>Purchase Face Amount</t>
    </r>
    <r>
      <rPr>
        <b/>
        <i/>
        <vertAlign val="superscript"/>
        <sz val="11"/>
        <rFont val="Arial"/>
        <family val="2"/>
      </rPr>
      <t>3</t>
    </r>
  </si>
  <si>
    <t>Notes appear on the following page.</t>
  </si>
  <si>
    <t xml:space="preserve">Total Purchase Amount*    </t>
  </si>
  <si>
    <t xml:space="preserve">Total Purchase Amount *    </t>
  </si>
  <si>
    <t>Old Chrysler</t>
  </si>
  <si>
    <t>Right to recover proceeds</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</si>
  <si>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</si>
  <si>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Completion of bankruptcy proceeding; transfer of collateral security to liquidation trust</t>
  </si>
  <si>
    <t>Old Carco Liquidation Trust</t>
  </si>
  <si>
    <t>Proceeds from sale of collateral</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</si>
  <si>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</si>
  <si>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Floating Rate SBA 7a security due 2020</t>
  </si>
  <si>
    <t>Floating Rate SBA 7a security due 2035</t>
  </si>
  <si>
    <t>Floating Rate SBA 7a security due 2033</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</si>
  <si>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</si>
  <si>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r>
      <t>Investment Amount</t>
    </r>
    <r>
      <rPr>
        <b/>
        <vertAlign val="superscript"/>
        <sz val="11"/>
        <color indexed="8"/>
        <rFont val="Arial"/>
        <family val="2"/>
      </rPr>
      <t xml:space="preserve"> 2, 3</t>
    </r>
  </si>
  <si>
    <t>Mandatorily Convertible Preferred Stock w/ Warrants</t>
  </si>
  <si>
    <t>Repayment*</t>
  </si>
  <si>
    <r>
      <t xml:space="preserve">Termination and settlement payment </t>
    </r>
    <r>
      <rPr>
        <vertAlign val="superscript"/>
        <sz val="11"/>
        <rFont val="Arial"/>
        <family val="2"/>
      </rPr>
      <t>20</t>
    </r>
  </si>
  <si>
    <t>Footnotes appear on following page.</t>
  </si>
  <si>
    <t>"Old Chrysler" refers to Old Carco LLC (fka Chrysler LLC).</t>
  </si>
  <si>
    <t>Debt obligation w/ additional note</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</si>
  <si>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</si>
  <si>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</si>
  <si>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Total Proceeds:</t>
  </si>
  <si>
    <t>Number of Shares</t>
  </si>
  <si>
    <t>COMMON STOCK DISPOSITION</t>
  </si>
  <si>
    <t>CAPITAL PURCHASE PROGRAM - CITIGROUP, INC.</t>
  </si>
  <si>
    <t>4/26/2010 -5/26/2010</t>
  </si>
  <si>
    <t>11, 23 - 5/26/2010</t>
  </si>
  <si>
    <t>11/ 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</si>
  <si>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New Chrysler</t>
  </si>
  <si>
    <t>Transfer</t>
  </si>
  <si>
    <t>TOTAL TREASURY CAPITAL PURCHASE PROGRAM (CPP) OUTSTANDING INVESTMENT AMOUNT</t>
  </si>
  <si>
    <t>Chrysler</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</si>
  <si>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</si>
  <si>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5/26/2010 - 6/30/2010</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</si>
  <si>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</si>
  <si>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</si>
  <si>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</si>
  <si>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</si>
  <si>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r>
      <t xml:space="preserve">Final Distribution </t>
    </r>
    <r>
      <rPr>
        <vertAlign val="superscript"/>
        <sz val="14"/>
        <rFont val="Arial"/>
        <family val="2"/>
      </rPr>
      <t>5</t>
    </r>
  </si>
  <si>
    <t>4/ On 1/4/2010, Treasury and the fund manager entered into a Winding-Up and Liquidation Agreement.</t>
  </si>
  <si>
    <t>Adjusted Investment</t>
  </si>
  <si>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</si>
  <si>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</si>
  <si>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7/23/2010 - 9/30/2010</t>
  </si>
  <si>
    <t>Floating Rate SBA 7a security due 2029</t>
  </si>
  <si>
    <t>Floating Rate SBA 7a security due 2017</t>
  </si>
  <si>
    <t>COMMUNITY DEVELOPMENT CAPITAL INITIATIVE</t>
  </si>
  <si>
    <t>Disposition Details</t>
  </si>
  <si>
    <t>Amount from CPP</t>
  </si>
  <si>
    <t xml:space="preserve">Additional Investment </t>
  </si>
  <si>
    <t>Remaining Investment Amount</t>
  </si>
  <si>
    <t>1, 2</t>
  </si>
  <si>
    <t>University Financial Corp, Inc.</t>
  </si>
  <si>
    <t>Total Purchase Amount</t>
  </si>
  <si>
    <t xml:space="preserve">Total Capital Repayment Amount    </t>
  </si>
  <si>
    <t>TOTAL TREASURY COMMUNITY DEVELOPMENT INITIATIVE (CDCI) INVESTMENT AMOUNT</t>
  </si>
  <si>
    <t>2/ Treasury made an additional investment in this institution at the time it entered the CDCI program.</t>
  </si>
  <si>
    <t>3, 8, 30 - 7/30/2010</t>
  </si>
  <si>
    <t xml:space="preserve">30/ This institution qualified to participate in the Community Development Capital Initiative (CDCI), and has completed an exchange of its Capital Purchase Program investment for an investment under the terms of the CDCI program.  See "Community Development Capital Initiative" below.  </t>
  </si>
  <si>
    <t>1/ This institution qualified to participate in the Community Development Capital Initiative (CDCI), and has exchanged its Capital Purchase Program investment for an equivalent amount of investment with Treasury under the CDCI program terms.</t>
  </si>
  <si>
    <t xml:space="preserve"> **</t>
  </si>
  <si>
    <t>3, 30 - 8/6/2010</t>
  </si>
  <si>
    <t>3, 8, 30 - 8/13/2010</t>
  </si>
  <si>
    <t>3, 30 - 8/13/2010</t>
  </si>
  <si>
    <t>2, 3, 30 - 8/13/2010</t>
  </si>
  <si>
    <t>Floating Rate SBA 7a security due 2019</t>
  </si>
  <si>
    <t>3, 30 - 8/20/2010</t>
  </si>
  <si>
    <t>2, 3, 10, 30 - 8/20/2010</t>
  </si>
  <si>
    <t>Mission Valley Bancorp</t>
  </si>
  <si>
    <t>Sun Valley</t>
  </si>
  <si>
    <t>14, 20</t>
  </si>
  <si>
    <t>2, 25</t>
  </si>
  <si>
    <t>Terre Haute</t>
  </si>
  <si>
    <t>Highlands Bancorp, Inc.                                                                                          (Highlands State Bank)</t>
  </si>
  <si>
    <t>Kilmichael Bancorp, Inc.</t>
  </si>
  <si>
    <t>Kilmichael</t>
  </si>
  <si>
    <t>United Bancorporation of Alabama, Inc.</t>
  </si>
  <si>
    <t>Atmore</t>
  </si>
  <si>
    <t>IBW Financial Corporation</t>
  </si>
  <si>
    <t>30 - 9/3/2010</t>
  </si>
  <si>
    <t>2, 3a - 11/13/2009 30 - 9/3/2010</t>
  </si>
  <si>
    <t>3, 8, 30 - 9/10/2010</t>
  </si>
  <si>
    <t>IBC Bancorp, Inc.</t>
  </si>
  <si>
    <t>2a</t>
  </si>
  <si>
    <t>2a/ Treasury made an additional investment in this institution after the time it entered the CDCI program.</t>
  </si>
  <si>
    <t>CFBanc Corporation</t>
  </si>
  <si>
    <t>Hope Federal Credit Union</t>
  </si>
  <si>
    <t>Jackson</t>
  </si>
  <si>
    <t>Genesee Co-op Federal Credit Union</t>
  </si>
  <si>
    <t>8, 30 - 9/17/2010</t>
  </si>
  <si>
    <t>Rochester</t>
  </si>
  <si>
    <t>American Bancorp of Illinois, Inc.</t>
  </si>
  <si>
    <t>2, 10a, 30 - 9/24/2010</t>
  </si>
  <si>
    <t>2, 30 - 9/24/2010</t>
  </si>
  <si>
    <t>3, 30 - 9/24/2010</t>
  </si>
  <si>
    <t>Bainbridge Bancshares, Inc.</t>
  </si>
  <si>
    <t>Bainbridge</t>
  </si>
  <si>
    <t>Virginia Community Capital, Inc.</t>
  </si>
  <si>
    <t>Christiansburg</t>
  </si>
  <si>
    <t>Lower East Side People's Federal Credit Union</t>
  </si>
  <si>
    <t xml:space="preserve">Atlantic City Federal Credit Union </t>
  </si>
  <si>
    <t>Lander</t>
  </si>
  <si>
    <t>Neighborhood Trust Federal Credit Union</t>
  </si>
  <si>
    <t>Gateway Community Federal Credit Union</t>
  </si>
  <si>
    <t>Missoula</t>
  </si>
  <si>
    <t>MT</t>
  </si>
  <si>
    <t>Union Baptist Church Federal Credit Union</t>
  </si>
  <si>
    <t>Fort Wayne</t>
  </si>
  <si>
    <t>Buffalo Cooperative Federal Credit Union</t>
  </si>
  <si>
    <t>Alternatives Federal Credit Union</t>
  </si>
  <si>
    <t>Ithaca</t>
  </si>
  <si>
    <t>Liberty County Teachers Federal Credit Union</t>
  </si>
  <si>
    <t>Liberty</t>
  </si>
  <si>
    <t>UNO Federal Credit Union</t>
  </si>
  <si>
    <t>Butte Federal Credit Union</t>
  </si>
  <si>
    <t>Biggs</t>
  </si>
  <si>
    <t>Thurston Union of Low-Income People (TULIP) Cooperative Credit Union</t>
  </si>
  <si>
    <t>Olympia</t>
  </si>
  <si>
    <t>Phenix Pride Federal Credit Union</t>
  </si>
  <si>
    <t>Phenix City</t>
  </si>
  <si>
    <t>Pyramid Federal Credit Union</t>
  </si>
  <si>
    <t>Tucson</t>
  </si>
  <si>
    <t>Cooperative Center Federal Credit Union</t>
  </si>
  <si>
    <t>Berkeley</t>
  </si>
  <si>
    <t>Prince Kuhio Federal Credit Union</t>
  </si>
  <si>
    <t>Community First Guam Federal Credit Union</t>
  </si>
  <si>
    <t>Hagatna</t>
  </si>
  <si>
    <t>GU</t>
  </si>
  <si>
    <t>Tongass Federal Credit Union</t>
  </si>
  <si>
    <t>Ketchikan</t>
  </si>
  <si>
    <t>Santa Cruz Community Credit Union</t>
  </si>
  <si>
    <t>Santa Cruz</t>
  </si>
  <si>
    <t>Northeast Community Federal Credit Union</t>
  </si>
  <si>
    <t>San Francisco</t>
  </si>
  <si>
    <t>Fairfax County Federal Credit Union</t>
  </si>
  <si>
    <t>Fairfax</t>
  </si>
  <si>
    <t>Brewery Credit Union</t>
  </si>
  <si>
    <t>Tulane-Loyola Federal Credit Union</t>
  </si>
  <si>
    <t>30 - 9/29/2010</t>
  </si>
  <si>
    <t>Security Federal Corporation</t>
  </si>
  <si>
    <t>Aiken</t>
  </si>
  <si>
    <t>3, 30 - 9/29/2010</t>
  </si>
  <si>
    <t>2, 30 - 9/29/2010</t>
  </si>
  <si>
    <t>2, 10a, 30 - 9/29/2010</t>
  </si>
  <si>
    <t>Brandon</t>
  </si>
  <si>
    <t>2, 10, 30 - 9/29/2010</t>
  </si>
  <si>
    <t>BankAsiana</t>
  </si>
  <si>
    <t>Palisades Park</t>
  </si>
  <si>
    <t>The Magnolia State Corporation</t>
  </si>
  <si>
    <t>Bay Springs</t>
  </si>
  <si>
    <t>Bancorp of Okolona, Inc.</t>
  </si>
  <si>
    <t>Okolona</t>
  </si>
  <si>
    <t xml:space="preserve">Southern Chautauqua Federal Credit Union </t>
  </si>
  <si>
    <t xml:space="preserve">Fidelis Federal Credit Union </t>
  </si>
  <si>
    <t xml:space="preserve">Bethex Federal Credit Union </t>
  </si>
  <si>
    <t>Bronx</t>
  </si>
  <si>
    <t xml:space="preserve">Shreveport Federal Credit Union </t>
  </si>
  <si>
    <t>Shreveport</t>
  </si>
  <si>
    <t>Carter Federal Credit Union</t>
  </si>
  <si>
    <t>Springhill</t>
  </si>
  <si>
    <t>North Side Community Federal Credit Union</t>
  </si>
  <si>
    <t>East End Baptist Tabernacle Federal Credit Union</t>
  </si>
  <si>
    <t>Bridgeport</t>
  </si>
  <si>
    <t>Community Plus Federal Credit Union</t>
  </si>
  <si>
    <t>Rantoul</t>
  </si>
  <si>
    <t>Border Federal Credit Union</t>
  </si>
  <si>
    <t>Del Rio</t>
  </si>
  <si>
    <t>Opportunities Credit Union</t>
  </si>
  <si>
    <t>VT</t>
  </si>
  <si>
    <t>First Legacy Community Credit Union</t>
  </si>
  <si>
    <t>Union Settlement Federal Credit Union</t>
  </si>
  <si>
    <t>Southside Credit Union</t>
  </si>
  <si>
    <t>San Antonio</t>
  </si>
  <si>
    <t>D.C. Federal Credit Union</t>
  </si>
  <si>
    <t>Faith Based Federal Credit Union</t>
  </si>
  <si>
    <t>Oceanside</t>
  </si>
  <si>
    <t>Greater Kinston Credit Union</t>
  </si>
  <si>
    <t>Kinston</t>
  </si>
  <si>
    <t>Hill District Federal Credit Union</t>
  </si>
  <si>
    <t>Roanoke</t>
  </si>
  <si>
    <t>Episcopal Community Federal Credit Union</t>
  </si>
  <si>
    <t>Vigo County Federal Credit Union</t>
  </si>
  <si>
    <t>Renaissance Community Development Credit Union</t>
  </si>
  <si>
    <t>Somerset</t>
  </si>
  <si>
    <t>Independent Employers Group Federal Credit Union</t>
  </si>
  <si>
    <t>Hilo</t>
  </si>
  <si>
    <t>Exchange trust preferred securities for trust preferred securities</t>
  </si>
  <si>
    <t>Brooklyn Cooperative Federal Credit Union</t>
  </si>
  <si>
    <t>31 - 9/30/2010</t>
  </si>
  <si>
    <t>Disposition</t>
  </si>
  <si>
    <t>Total Proceeds</t>
  </si>
  <si>
    <t>26 - 9/30/2010</t>
  </si>
  <si>
    <t>32 - 9/30/2010</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</si>
  <si>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</si>
  <si>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2, 7, 30a</t>
  </si>
  <si>
    <t>30a</t>
  </si>
  <si>
    <t>5/ On 9/30/2010, Treasury entered into underwritten offering of the trust preferred securities, the gross proceeds of which do not include accumulated and unpaid distributions from the date of the exchange through the closing date.</t>
  </si>
  <si>
    <t>30a/ At the time of this institution’s exchange into the CDCI program, the warrant preferreds were included in the total amount of preferred stock exchanged for Treasury’s CDCI investment.  Therefore this disposition amount does not represent cash proceeds to Treasury.</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</si>
  <si>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</si>
  <si>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Total Warrant Proceeds****</t>
  </si>
  <si>
    <t>Total Repaid **</t>
  </si>
  <si>
    <t>Losses***</t>
  </si>
  <si>
    <t>Freedom First Federal Credit Union</t>
  </si>
  <si>
    <t>Floating Rate SBA 7a security due 2024</t>
  </si>
  <si>
    <t>10, 11, 24</t>
  </si>
  <si>
    <t>2, 34</t>
  </si>
  <si>
    <r>
      <rPr>
        <b/>
        <sz val="12"/>
        <rFont val="Arial"/>
        <family val="2"/>
      </rPr>
      <t>*</t>
    </r>
    <r>
      <rPr>
        <sz val="11"/>
        <rFont val="Arial"/>
        <family val="2"/>
      </rPr>
      <t xml:space="preserve">  Total purchase amount includes the capitalization of accrued dividends referred to in Notes 20, 22, 28 and 29.</t>
    </r>
  </si>
  <si>
    <t>10, 11, 25</t>
  </si>
  <si>
    <t>Floating Rate SBA 7a security due 2026</t>
  </si>
  <si>
    <t>Floating Rate SBA 7a security due 2021</t>
  </si>
  <si>
    <t>10/19/2010 - 12/6/2010</t>
  </si>
  <si>
    <t>6/ The price set forth is the weighted average price for all sales of Citigroup, Inc. common stock made by Treasury over the course of the corresponding period.</t>
  </si>
  <si>
    <t>7/ Amount represents the gross proceeds to Treasury.</t>
  </si>
  <si>
    <r>
      <t>Pricing Mechanism</t>
    </r>
    <r>
      <rPr>
        <b/>
        <vertAlign val="superscript"/>
        <sz val="12"/>
        <color indexed="8"/>
        <rFont val="Arial"/>
        <family val="2"/>
      </rPr>
      <t>6</t>
    </r>
  </si>
  <si>
    <r>
      <t>Proceeds</t>
    </r>
    <r>
      <rPr>
        <b/>
        <vertAlign val="superscript"/>
        <sz val="12"/>
        <color indexed="8"/>
        <rFont val="Arial"/>
        <family val="2"/>
      </rPr>
      <t>7</t>
    </r>
  </si>
  <si>
    <t>23/ 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</si>
  <si>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</si>
  <si>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</si>
  <si>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Partial Repayment</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</si>
  <si>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</si>
  <si>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GMAC refers to GMAC Inc., formerly known as GMAC LLC., and now known as Ally Financial, Inc. ("Ally").</t>
  </si>
  <si>
    <t>GMAC (Ally)</t>
  </si>
  <si>
    <t>Partial conversion of  preferred stock for common stock</t>
  </si>
  <si>
    <t>22, 26</t>
  </si>
  <si>
    <t xml:space="preserve">21.  Amount of the Treasury investment exchange includes the exercised warrants from Treasury's initial investments.  </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</si>
  <si>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</si>
  <si>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</si>
  <si>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(formerly referred to as Systemically Significant Failing Institutions Program)</t>
  </si>
  <si>
    <t>Exchange/Transfer Details</t>
  </si>
  <si>
    <t>Preferred Stock w/ Warrants                              (Series D)</t>
  </si>
  <si>
    <t>Preferred Stock w/ Warrants (Series E)</t>
  </si>
  <si>
    <t>See table below for exchange/transfer details in connection with the recapitalization conducted on 1/14/2011.</t>
  </si>
  <si>
    <t>Preferred Stock w/ Warrants                            (Series F)</t>
  </si>
  <si>
    <t>Investment</t>
  </si>
  <si>
    <t>Proceeds</t>
  </si>
  <si>
    <t>Warrants (Series F)</t>
  </si>
  <si>
    <t>AIG POST-RECAPITALIZATION</t>
  </si>
  <si>
    <t>Recapitalization</t>
  </si>
  <si>
    <t>Treasury Holdings Post-Recapitalization</t>
  </si>
  <si>
    <t>Preferred Stock (Series F)</t>
  </si>
  <si>
    <t>Preferred Stock (Series G)</t>
  </si>
  <si>
    <t>AIA Preferred Units</t>
  </si>
  <si>
    <t>ALICO Junior Preferred Interests</t>
  </si>
  <si>
    <t>Preferred Stock (Series E)</t>
  </si>
  <si>
    <t>Common Stock (non-TARP)</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</si>
  <si>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</si>
  <si>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Warrant Auction</t>
  </si>
  <si>
    <t>Preferred Stock  w/ Warrants</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</si>
  <si>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</si>
  <si>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Payment</t>
  </si>
  <si>
    <t>2, 36</t>
  </si>
  <si>
    <t>Trust Preferred Securities</t>
  </si>
  <si>
    <t>Exchange for amended and restated Trust Preferred Securities</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</si>
  <si>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</si>
  <si>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</si>
  <si>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8/ Proceeds include amounts applied to pay (i) accrued preferred returns and (ii) redeem the outstanding liquidation amount.</t>
  </si>
  <si>
    <t>7/ The amount of Treasury's AIA Preferred Units and ALICO Junior Preferred Interests holdings do not reflect preferred returns on the securities that accrue quarterly.</t>
  </si>
  <si>
    <t>8, 10, 38</t>
  </si>
  <si>
    <t>39- 3/11/2011</t>
  </si>
  <si>
    <t>Transactions Report - Investment Programs</t>
  </si>
  <si>
    <t>Union First Market Bankshares Corporation
(First Market Bank, FSB)</t>
  </si>
  <si>
    <t>Veritex Holdings, Inc.
(Fidelity Resources Company)</t>
  </si>
  <si>
    <t>40/ 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</si>
  <si>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2, 41 - 3/30/2011</t>
  </si>
  <si>
    <t>Metropolitan Bank Group, Inc.
(NC Bancorp, Inc.)</t>
  </si>
  <si>
    <t>41/ 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</si>
  <si>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</si>
  <si>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The Bank of New York Mellon Corporation</t>
  </si>
  <si>
    <t>JPMorgan Chase &amp; Co.</t>
  </si>
  <si>
    <t>Morgan Stanley</t>
  </si>
  <si>
    <t>State Street Corporation</t>
  </si>
  <si>
    <t>Wells Fargo &amp; Company</t>
  </si>
  <si>
    <t>Bank of Commerce Holdings</t>
  </si>
  <si>
    <t>1st FS Corporation</t>
  </si>
  <si>
    <t>UCBH Holdings, Inc.</t>
  </si>
  <si>
    <t>Northern Trust Corporation</t>
  </si>
  <si>
    <t>SunTrust Banks, Inc.</t>
  </si>
  <si>
    <t>Washington Federal, Inc.</t>
  </si>
  <si>
    <t>BB&amp;T Corp.</t>
  </si>
  <si>
    <t>M&amp;T Bank Corporation (Provident Bancshares Corp.)</t>
  </si>
  <si>
    <t>Umpqua Holdings Corp.</t>
  </si>
  <si>
    <t>Comerica Inc.</t>
  </si>
  <si>
    <t>Capital One Financial Corporation</t>
  </si>
  <si>
    <t>First Horizon National Corporation</t>
  </si>
  <si>
    <t>Huntington Bancshares</t>
  </si>
  <si>
    <t>KeyCorp</t>
  </si>
  <si>
    <t>Valley National Bancorp</t>
  </si>
  <si>
    <t>Zions Bancorporation</t>
  </si>
  <si>
    <t>Marshall &amp; Ilsley Corporation</t>
  </si>
  <si>
    <t>U.S. Bancorp</t>
  </si>
  <si>
    <t>TCF Financial Corporation</t>
  </si>
  <si>
    <t>First Niagara Financial Group</t>
  </si>
  <si>
    <t>HF Financial Corp.</t>
  </si>
  <si>
    <t>Centerstate Banks of Florida Inc.</t>
  </si>
  <si>
    <t>City National Corporation</t>
  </si>
  <si>
    <t>Western Alliance Bancorporation</t>
  </si>
  <si>
    <t>Webster Financial Corporation</t>
  </si>
  <si>
    <t>Pacific Capital Bancorp</t>
  </si>
  <si>
    <t>Heritage Commerce Corp.</t>
  </si>
  <si>
    <t>Ameris Bancorp</t>
  </si>
  <si>
    <t>Porter Bancorp Inc.</t>
  </si>
  <si>
    <t>Banner Corporation</t>
  </si>
  <si>
    <t>Cascade Financial Corporation</t>
  </si>
  <si>
    <t>Columbia Banking System, Inc.</t>
  </si>
  <si>
    <t>Heritage Financial Corporation</t>
  </si>
  <si>
    <t>First PacTrust Bancorp, Inc.</t>
  </si>
  <si>
    <t>Severn Bancorp, Inc.</t>
  </si>
  <si>
    <t>Boston Private Financial Holdings, Inc.</t>
  </si>
  <si>
    <t>Associated Banc-Corp</t>
  </si>
  <si>
    <t>Trustmark Corporation</t>
  </si>
  <si>
    <t>First Community Corporation</t>
  </si>
  <si>
    <t>Taylor Capital Group</t>
  </si>
  <si>
    <t>Midwest Banc Holdings, Inc.</t>
  </si>
  <si>
    <t>MB Financial Inc.</t>
  </si>
  <si>
    <t>First Midwest Bancorp, Inc.</t>
  </si>
  <si>
    <t>United Community Banks, Inc.</t>
  </si>
  <si>
    <t>WesBanco, Inc.</t>
  </si>
  <si>
    <t>Encore Bancshares Inc.</t>
  </si>
  <si>
    <t>Manhattan Bancorp</t>
  </si>
  <si>
    <t>Iberiabank Corporation</t>
  </si>
  <si>
    <t>Eagle Bancorp, Inc.</t>
  </si>
  <si>
    <t>Sandy Spring Bancorp, Inc.</t>
  </si>
  <si>
    <t>Coastal Banking Company, Inc.</t>
  </si>
  <si>
    <t>East West Bancorp</t>
  </si>
  <si>
    <t>South Financial Group, Inc.</t>
  </si>
  <si>
    <t>Great Southern Bancorp</t>
  </si>
  <si>
    <t>Cathay General Bancorp</t>
  </si>
  <si>
    <t>Southern Community Financial Corp.</t>
  </si>
  <si>
    <t>CVB Financial Corp</t>
  </si>
  <si>
    <t>First Defiance Financial Corp.</t>
  </si>
  <si>
    <t>First Financial Holdings Inc.</t>
  </si>
  <si>
    <t>Superior Bancorp Inc.</t>
  </si>
  <si>
    <t>Southwest Bancorp, Inc.</t>
  </si>
  <si>
    <t>Popular, Inc.</t>
  </si>
  <si>
    <t>Blue Valley Ban Corp</t>
  </si>
  <si>
    <t>Central Federal Corporation</t>
  </si>
  <si>
    <t>Bank of Marin Bancorp</t>
  </si>
  <si>
    <t>Central Bancorp, Inc.</t>
  </si>
  <si>
    <t>Southern Missouri Bancorp, Inc.</t>
  </si>
  <si>
    <t>TIB Financial Corp</t>
  </si>
  <si>
    <t>Unity Bancorp, Inc.</t>
  </si>
  <si>
    <t>Old Line Bancshares, Inc.</t>
  </si>
  <si>
    <t>FPB Bancorp, Inc.</t>
  </si>
  <si>
    <t>Sterling Financial Corporation</t>
  </si>
  <si>
    <t>Oak Valley Bancorp</t>
  </si>
  <si>
    <t>Old National Bancorp</t>
  </si>
  <si>
    <t>Capital Bank Corporation</t>
  </si>
  <si>
    <t>Pacific International Bancorp</t>
  </si>
  <si>
    <t>SVB Financial Group</t>
  </si>
  <si>
    <t>LNB Bancorp Inc.</t>
  </si>
  <si>
    <t>Susquehanna Bancshares, Inc</t>
  </si>
  <si>
    <t>Signature Bank</t>
  </si>
  <si>
    <t>HopFed Bancorp</t>
  </si>
  <si>
    <t>Citizens Republic Bancorp, Inc.</t>
  </si>
  <si>
    <t>Indiana Community Bancorp</t>
  </si>
  <si>
    <t>Bank of the Ozarks, Inc.</t>
  </si>
  <si>
    <t>NewBridge Bancorp</t>
  </si>
  <si>
    <t>Sterling Bancshares, Inc.</t>
  </si>
  <si>
    <t>The Bancorp, Inc.</t>
  </si>
  <si>
    <t>TowneBank</t>
  </si>
  <si>
    <t>Wilshire Bancorp, Inc.</t>
  </si>
  <si>
    <t>Valley Financial Corporation</t>
  </si>
  <si>
    <t>Independent Bank Corporation</t>
  </si>
  <si>
    <t>Pinnacle Financial Partners, Inc.</t>
  </si>
  <si>
    <t>First Litchfield Financial Corporation</t>
  </si>
  <si>
    <t>National Penn Bancshares, Inc.</t>
  </si>
  <si>
    <t>Northeast Bancorp</t>
  </si>
  <si>
    <t>Citizens South Banking Corporation</t>
  </si>
  <si>
    <t>Virginia Commerce Bancorp</t>
  </si>
  <si>
    <t>LSB Corporation</t>
  </si>
  <si>
    <t>Intermountain Community Bancorp</t>
  </si>
  <si>
    <t>Community West Bancshares</t>
  </si>
  <si>
    <t>Synovus Financial Corp.</t>
  </si>
  <si>
    <t>Tennessee Commerce Bancorp, Inc.</t>
  </si>
  <si>
    <t>Community Bankers Trust Corporation</t>
  </si>
  <si>
    <t>BancTrust Financial Group, Inc.</t>
  </si>
  <si>
    <t>Enterprise Financial Services Corp.</t>
  </si>
  <si>
    <t>Mid Penn Bancorp, Inc.</t>
  </si>
  <si>
    <t>Summit State Bank</t>
  </si>
  <si>
    <t>VIST Financial Corp.</t>
  </si>
  <si>
    <t>Wainwright Bank &amp; Trust Company</t>
  </si>
  <si>
    <t>Whitney Holding Corporation</t>
  </si>
  <si>
    <t>The Connecticut Bank and Trust Company</t>
  </si>
  <si>
    <t>CoBiz Financial Inc.</t>
  </si>
  <si>
    <t>Santa Lucia Bancorp</t>
  </si>
  <si>
    <t>Seacoast Banking Corporation of Florida</t>
  </si>
  <si>
    <t>Horizon Bancorp</t>
  </si>
  <si>
    <t>Fidelity Southern Corporation</t>
  </si>
  <si>
    <t>Community Financial Corporation</t>
  </si>
  <si>
    <t>Berkshire Hills Bancorp, Inc.</t>
  </si>
  <si>
    <t>First California Financial Group, Inc</t>
  </si>
  <si>
    <t>AmeriServ Financial, Inc</t>
  </si>
  <si>
    <t>Wintrust Financial Corporation</t>
  </si>
  <si>
    <t>Flushing Financial Corporation</t>
  </si>
  <si>
    <t>Monarch Financial Holdings, Inc.</t>
  </si>
  <si>
    <t>StellarOne Corporation</t>
  </si>
  <si>
    <t xml:space="preserve">Union First Market Bankshares Corporation
(Union Bankshares Corporation) </t>
  </si>
  <si>
    <t>Tidelands Bancshares, Inc</t>
  </si>
  <si>
    <t>Bancorp Rhode Island, Inc.</t>
  </si>
  <si>
    <t>Hawthorn Bancshares, Inc.</t>
  </si>
  <si>
    <t>The Elmira Savings Bank, FSB</t>
  </si>
  <si>
    <t>Alliance Financial Corporation</t>
  </si>
  <si>
    <t>Heartland Financial USA, Inc.</t>
  </si>
  <si>
    <t>Citizens First Corporation</t>
  </si>
  <si>
    <t>FFW Corporation</t>
  </si>
  <si>
    <t>Plains Capital Corporation</t>
  </si>
  <si>
    <t>Tri-County Financial Corporation</t>
  </si>
  <si>
    <t>OneUnited Bank</t>
  </si>
  <si>
    <t>Patriot Bancshares, Inc.</t>
  </si>
  <si>
    <t>Pacific City Financial Corporation</t>
  </si>
  <si>
    <t>Marquette National Corporation</t>
  </si>
  <si>
    <t>Exchange Bank</t>
  </si>
  <si>
    <t>Monadnock Bancorp, Inc.</t>
  </si>
  <si>
    <t>Bridgeview Bancorp, Inc.</t>
  </si>
  <si>
    <t>Fidelity Financial Corporation</t>
  </si>
  <si>
    <t>Patapsco Bancorp, Inc.</t>
  </si>
  <si>
    <t>NCAL Bancorp</t>
  </si>
  <si>
    <t>FCB Bancorp, Inc.</t>
  </si>
  <si>
    <t>First Financial Bancorp</t>
  </si>
  <si>
    <t>Bridge Capital Holdings</t>
  </si>
  <si>
    <t>International Bancshares Corporation</t>
  </si>
  <si>
    <t>First Sound Bank</t>
  </si>
  <si>
    <t>M&amp;T Bank Corporation</t>
  </si>
  <si>
    <t>Emclaire Financial Corp.</t>
  </si>
  <si>
    <t>Park National Corporation</t>
  </si>
  <si>
    <t>Green Bankshares, Inc.</t>
  </si>
  <si>
    <t>Cecil Bancorp, Inc.</t>
  </si>
  <si>
    <t>Financial Institutions, Inc.</t>
  </si>
  <si>
    <t>Fulton Financial Corporation</t>
  </si>
  <si>
    <t>MutualFirst Financial, Inc.</t>
  </si>
  <si>
    <t>BCSB Bancorp, Inc.</t>
  </si>
  <si>
    <t>HMN Financial, Inc.</t>
  </si>
  <si>
    <t>First Community Bank Corporation of America</t>
  </si>
  <si>
    <t>Sterling Bancorp</t>
  </si>
  <si>
    <t>Intervest Bancshares Corporation</t>
  </si>
  <si>
    <t>Peoples Bancorp of North Carolina, Inc.</t>
  </si>
  <si>
    <t>Timberland Bancorp, Inc.</t>
  </si>
  <si>
    <t>1st Constitution Bancorp</t>
  </si>
  <si>
    <t>Central Jersey Bancorp</t>
  </si>
  <si>
    <t>Western Illinois Bancshares Inc.</t>
  </si>
  <si>
    <t>Saigon National Bank</t>
  </si>
  <si>
    <t>Capital Pacific Bancorp</t>
  </si>
  <si>
    <t>Uwharrie Capital Corp</t>
  </si>
  <si>
    <t>The Little Bank, Incorporated</t>
  </si>
  <si>
    <t>Pacific Commerce Bank</t>
  </si>
  <si>
    <t>Citizens Community Bank</t>
  </si>
  <si>
    <t>Seacoast Commerce Bank</t>
  </si>
  <si>
    <t>TCNB Financial Corp.</t>
  </si>
  <si>
    <t>Leader Bancorp, Inc.</t>
  </si>
  <si>
    <t>Nicolet Bankshares, Inc.</t>
  </si>
  <si>
    <t>Magna Bank</t>
  </si>
  <si>
    <t>Western Community Bancshares, Inc.</t>
  </si>
  <si>
    <t>Community Investors Bancorp, Inc.</t>
  </si>
  <si>
    <t>Capital Bancorp, Inc.</t>
  </si>
  <si>
    <t>Cache Valley Banking Company</t>
  </si>
  <si>
    <t>Citizens Bancorp</t>
  </si>
  <si>
    <t>Tennessee Valley Financial Holdings, Inc.</t>
  </si>
  <si>
    <t>Pacific Coast Bankers' Bancshares</t>
  </si>
  <si>
    <t>The PNC Financial Services Group Inc.</t>
  </si>
  <si>
    <t>Fifth Third Bancorp</t>
  </si>
  <si>
    <t>Hampton Roads Bankshares, Inc.</t>
  </si>
  <si>
    <t>CIT Group Inc.</t>
  </si>
  <si>
    <t>West Bancorporation, Inc.</t>
  </si>
  <si>
    <t>First Banks, Inc.</t>
  </si>
  <si>
    <r>
      <rPr>
        <sz val="12"/>
        <rFont val="Arial"/>
        <family val="2"/>
      </rPr>
      <t>**</t>
    </r>
    <r>
      <rPr>
        <sz val="11"/>
        <rFont val="Arial"/>
        <family val="2"/>
      </rPr>
      <t xml:space="preserve"> Total repaid includes (i) the amount of $25 billion applied as repayment under the Capital Purchase Program from the total proceeds of $31.85 billion received pursuant to the sales of Citigroup, Inc. common stock as of December 6, 2010 (see Note 23 and "Capital Purchase Program - Citigroup Common Stock Disposition" on following pages) and (ii) the amount of $355,724,000 repaid by institutions that have completed exchanges for investments under the Community Development Capital Initiative (see Note 30 and "Community Development Capital Initiative" on following pages).</t>
    </r>
  </si>
  <si>
    <t>42 - 5/3/2011</t>
  </si>
  <si>
    <t>43 - 5/13/2011</t>
  </si>
  <si>
    <t>M&amp;T Bank Corporation (Wilmington Trust Corporation)</t>
  </si>
  <si>
    <t>44 - 5/16/2011</t>
  </si>
  <si>
    <t>Debt Obligation w/ Additional Note, Zero Coupon Note, Equity</t>
  </si>
  <si>
    <t>Debt obligation w/ additional note &amp; zero coupon note</t>
  </si>
  <si>
    <t>Partial Disposition</t>
  </si>
  <si>
    <t>Remaining Recap Investment Amount, Shares, or Equity %</t>
  </si>
  <si>
    <t>Amount / Shares</t>
  </si>
  <si>
    <t>Additional Proceeds *</t>
  </si>
  <si>
    <t>Repayment - Principal</t>
  </si>
  <si>
    <t>Repayment* - Additional Note</t>
  </si>
  <si>
    <t>Repayment* - Zero Coupon Note</t>
  </si>
  <si>
    <t>19, 31</t>
  </si>
  <si>
    <t>31 On May 24, 2011, Chrysler Group LLC terminated its ability to draw on the remaining $2.066 billion outstanding under this loan facility.</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</si>
  <si>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</si>
  <si>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</si>
  <si>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</si>
  <si>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2/ The investment amount reflected Treasury's commitment to invest up to $30 billion less a reduction of $165 million representing retention payments AIG Financial Products made to its employees in March 2009.</t>
  </si>
  <si>
    <r>
      <t xml:space="preserve">Proceeds </t>
    </r>
    <r>
      <rPr>
        <b/>
        <vertAlign val="superscript"/>
        <sz val="11"/>
        <rFont val="Arial"/>
        <family val="2"/>
      </rPr>
      <t>8</t>
    </r>
  </si>
  <si>
    <t>Cancellation</t>
  </si>
  <si>
    <t>45 - 6/3/2011</t>
  </si>
  <si>
    <t>45/ On 6/3/2011, Treasury completed the sale of all Whitney Holding Corporation preferred stock and the related warrant held by Treasury to Hancock Holding Company ("HHC") for an aggregate purchase price equal to (i) the par amount of the preferred stock ($300,000,000) plus accrued and unpaid dividends thereon and (ii) $6,900,000 for the warrant, pursuant to the terms of the agreement between Treasury and HHC entered into on 6/3/2011.</t>
  </si>
  <si>
    <r>
      <t>PMF</t>
    </r>
    <r>
      <rPr>
        <b/>
        <vertAlign val="superscript"/>
        <sz val="11"/>
        <color indexed="8"/>
        <rFont val="Arial"/>
        <family val="2"/>
      </rPr>
      <t>6</t>
    </r>
  </si>
  <si>
    <r>
      <t xml:space="preserve">Disposition Amount </t>
    </r>
    <r>
      <rPr>
        <b/>
        <vertAlign val="superscript"/>
        <sz val="11"/>
        <rFont val="Arial"/>
        <family val="2"/>
      </rPr>
      <t>5, 6</t>
    </r>
  </si>
  <si>
    <t>Disposition Proceeds</t>
  </si>
  <si>
    <r>
      <t>TOTAL PROGRAM PROCEEDS TO DATE</t>
    </r>
    <r>
      <rPr>
        <b/>
        <vertAlign val="superscript"/>
        <sz val="11"/>
        <rFont val="Arial"/>
        <family val="2"/>
      </rPr>
      <t>7</t>
    </r>
  </si>
  <si>
    <t>2/ Investment Amount is stated after applying the appropriate month's factor and includes accrued interest paid at settlement, if applicable.</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</si>
  <si>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</si>
  <si>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</si>
  <si>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</si>
  <si>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</si>
  <si>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</si>
  <si>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t>7/ Total Program Proceeds To Date includes life-to-date disposition proceeds, life-to-date principal received, life-to-date interest received, and senior security proceeds (excluding accruals).</t>
  </si>
  <si>
    <t>47 - 6/30/2011</t>
  </si>
  <si>
    <t>49/ Repayment pursuant to Title VII, Section 7001(g) of the American Recovery and Reinvestment Act of 2009 using proceeds received in connection with the institution’s participation in the Small Business Lending Fund.</t>
  </si>
  <si>
    <t>2, 49</t>
  </si>
  <si>
    <t xml:space="preserve">50/ Repayment pursuant to Title VII, Section 7001(g) of the American Recovery and Reinvestment Act of 2009 - part of the repayment amount obtained from proceeds received in connection with the institution’s participation in the Small Business Lending Fund. </t>
  </si>
  <si>
    <t>2, 10a, 49</t>
  </si>
  <si>
    <t>2, 50</t>
  </si>
  <si>
    <t>2, 10, 49</t>
  </si>
  <si>
    <t>25/ On 8/20/2010, Sonoma Valley Bank, Sonoma, CA, the banking subsidiary of Sonoma Valley Bancorp, was closed by the California Department of Financial Institutions, and the Federal Deposit Insurance Corporation (FDIC) was named Receiver.</t>
  </si>
  <si>
    <t>51 / On 11/5/2010, Pierce Commercial Bank, Tacoma, WA, the banking subsidiary of Pierce County Bancorp, was closed by the Washington Department of Financial Institutions, and the Federal Deposit Insurance Corporation (FDIC) was named Receiver.</t>
  </si>
  <si>
    <t>2, 51</t>
  </si>
  <si>
    <t>52/ On 11/12/2010, Tifton Banking Company, Tifton, GA, was closed by the Georgia Department of Banking &amp; Finance, and the Federal Deposit Insurance Corporation (FDIC) was named Receiver.</t>
  </si>
  <si>
    <t>2, 52</t>
  </si>
  <si>
    <t>53/ On 3/11/2011, Legacy Bank, Milwaukee, WI, the banking subsidiary of Legacy Bancorp, Inc., was closed by the State of Wisconsin Department of Financial Institutions, and the Federal Deposit Insurance Corporation (FDIC) was named Receiver.</t>
  </si>
  <si>
    <t>3, 53</t>
  </si>
  <si>
    <t>54/ On 4/15/2011, Superior Bank, Birmingham, AL, the banking subsidiary of Superior Bancorp Inc., was closed by the Office of Thrift Supervision, and the Federal Deposit Insurance Corporation (FDIC) was named Receiver.</t>
  </si>
  <si>
    <t>17, 54</t>
  </si>
  <si>
    <t>55/ On 7/15/2011, First Peoples Bank, Port Saint Lucie, Florida, the banking subsidiary of FPB Bancorp, Inc., was closed by the Florida Office of Financial Regulation, and the Federal Deposit Insurance Corporation (FDIC) was named Receiver.</t>
  </si>
  <si>
    <t>56/ On 7/15/2011, One Georgia Bank, Atlanta, GA was closed by the State of Georgia Department of Banking &amp; Finance, and the Federal Deposit Insurance Corporation (FDIC) was named Receiver.</t>
  </si>
  <si>
    <t>2, 56</t>
  </si>
  <si>
    <r>
      <t xml:space="preserve">Termination of undrawn facility </t>
    </r>
    <r>
      <rPr>
        <vertAlign val="superscript"/>
        <sz val="11"/>
        <rFont val="Arial"/>
        <family val="2"/>
      </rPr>
      <t>31</t>
    </r>
  </si>
  <si>
    <r>
      <t xml:space="preserve">Disposition </t>
    </r>
    <r>
      <rPr>
        <vertAlign val="superscript"/>
        <sz val="11"/>
        <rFont val="Arial"/>
        <family val="2"/>
      </rPr>
      <t>28</t>
    </r>
  </si>
  <si>
    <r>
      <t xml:space="preserve">Partial Disposition </t>
    </r>
    <r>
      <rPr>
        <vertAlign val="superscript"/>
        <sz val="11"/>
        <rFont val="Arial"/>
        <family val="2"/>
      </rPr>
      <t>25</t>
    </r>
  </si>
  <si>
    <t>57/ On 7/29/2011, Integra Bank, National Association, Evansville, Indiana, the banking subsidiary of Integra Bank Corporation, was closed by the Office of the Comptroller of the Currency, which appointed the Federal Deposit Insurance Corporation (FDIC) as receiver.</t>
  </si>
  <si>
    <t>2, 13 - 10/30/2009, 49</t>
  </si>
  <si>
    <t>2, 10, 50</t>
  </si>
  <si>
    <t>2, 40 - 3/23/2011, 49</t>
  </si>
  <si>
    <t>14, 57</t>
  </si>
  <si>
    <t>8, 10, 49</t>
  </si>
  <si>
    <t>8, 10, 50</t>
  </si>
  <si>
    <t>59 - 9/7/2011</t>
  </si>
  <si>
    <t>8, 49</t>
  </si>
  <si>
    <t>8, 50</t>
  </si>
  <si>
    <t>2,7</t>
  </si>
  <si>
    <t>Customers Bancorp, Inc.
(Berkshire Bancorp, Inc.)</t>
  </si>
  <si>
    <t>Phoenixville</t>
  </si>
  <si>
    <t>2, 60 - 09/19/2011</t>
  </si>
  <si>
    <t>60/ 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</si>
  <si>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2, 13 - 8/31/2010, 49</t>
  </si>
  <si>
    <t>2, 10a, 13 - 8/31/2010, 49</t>
  </si>
  <si>
    <t>2, 13 - 12/4/2009, 49</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</si>
  <si>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</si>
  <si>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2, 61</t>
  </si>
  <si>
    <t>61/ On 9/23/2011, Citizens Bank of Northern California, Nevada City, California, the banking subsidiary of Citizens Bancorp, was closed by the California Department of Financial Institutions, which appointed the Federal Deposit Insurance Corporation (FDIC) as receiver.</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</si>
  <si>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</si>
  <si>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62/ Repayment pursuant to Title VII, Section 7001(g) of the American Recovery and Reinvestment Act of 2009 in connection with the institution’s participation in the Small Business Lending Fund, which occurred at a later date.</t>
  </si>
  <si>
    <t>2, 62</t>
  </si>
  <si>
    <t>27, 49, 50</t>
  </si>
  <si>
    <t>28 - 10/07/2011</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</si>
  <si>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</si>
  <si>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2, 63</t>
  </si>
  <si>
    <t>63/ On 10/14/2011, Country Bank, Aledo, Illinois, the banking subsidiary of CB Holding Corp., was closed by the Illinois Department of Financial and Professional Regulation - Division of Banking, which appointed the Federal Deposit Insurance Corporation (FDIC) as receiver.</t>
  </si>
  <si>
    <t xml:space="preserve">Common Stock w/ Warrants </t>
  </si>
  <si>
    <t>58 - 10/21/2011</t>
  </si>
  <si>
    <t>64 - 10/21/2011</t>
  </si>
  <si>
    <t>3, 30 - 8/27/2010</t>
  </si>
  <si>
    <t>64/ On 10/21/2011, Treasury completed the sale of all Santa Lucia Bancorp preferred stock and warrants held by Treasury to CCI One Acquisition Corporation ("CCI") for an aggregate purchase price of $2,800,000.00, pursuant to the terms of the agreement between Treasury and CCI entered into on 10/20/2011.</t>
  </si>
  <si>
    <t>59/ On 9/7/2011, Treasury completed the sale of all Green Bankshares, Inc. preferred stock held by Treasury and the related Warrant to North American Financial Holdings, Inc. ("NAFH") for an aggregate purchase price of $68,700,000.00, pursuant to the terms of the agreement between Treasury and NAFH entered into on 9/6/2011.</t>
  </si>
  <si>
    <t>58/ 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</si>
  <si>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47/ On 6/30/2011, Treasury completed the sale of all Cascade Financial Corporation preferred stock held by Treasury and the related warrant to Opus Acquisition, Inc. ("Opus") for an aggregate purchase price of $16,250,000.00, pursuant to the terms of the agreement between Treasury and Opus entered into on 06/28/2011.</t>
  </si>
  <si>
    <t>44/ 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</si>
  <si>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43/ On 5/13/2011, Treasury completed the sale of all Wilmington Trust Corporation preferred stock held by Treasury to M&amp;T Bank Corporation ("M&amp;T") for an aggregate purchase price of $330,000,000.00 plus accrued dividends and exchanged its Wilmington Trust Corporation warrant for an equivalent warrant issued by M&amp;T Bank Corporation, pursuant to the terms of the agreement between Treasury and M&amp;T entered into on 5/13/2011.</t>
  </si>
  <si>
    <t>42/ On 5/3/2011, Treasury completed the sale of all First Federal Bancshares of Arkansas, Inc. preferred stock and warrants held by Treasury to Bear State Financial Holdings, LLC (“Bear State”) for an aggregate purchase price of $6,000,000.00, pursuant to the terms of the agreement between Treasury and Bear State entered into on 05/03/2011.</t>
  </si>
  <si>
    <t>39/ On 5/31/2011, Treasury completed the sale of all preferred stock and warrants issued by First Community Bank Corporation of America (FCBCA) for an aggregate purchase price of (i) $7.20 million plus (ii) 72% of the remaining cash assets after giving effect to the payment of defined acquisition expenses, debts, liabilities and distributions to other classes of security holders, pursuant to the terms of the agreement between Treasury and FCBCA entered into on 3/11/2011.</t>
  </si>
  <si>
    <t>38/ On 3/9/2011, Treasury completed the sale of all subordinated debentures (including the subordinated debentures received upon the exercise of warrants) issued by FBHC Holding Company ("FBHC") to Treasury for an aggregate purchase price of $650,000, pursuant to the terms of the agreement between Treasury and FBHC entered into on 3/9/2011.</t>
  </si>
  <si>
    <t>37/ On 2/18/11, Treasury completed the exchange of its $135,000,000 of preferred stock (including accrued and unpaid dividends thereon) in Central Pacific Financial Corp. for not less than 5,620,117  shares of common stock, pursuant to an exchange agreement dated 2/17/2011.</t>
  </si>
  <si>
    <t>36/ On 2/15/2011, Treasury completed the sale of all preferred stock (including the preferred stock received upon the exercise of warrants) issued by Treaty Oak Bancorp (“Treaty Oak”) to Treasury for (i) a cash payment of $500,000, (ii) the right to receive up to $150,000 in principal payments on a note payable by Carlile Bancshares, Inc. in favor of Treaty Oak, and (iii) a newly issued warrant to purchase 3,098,341 shares of Treaty Oak common stock, pursuant to the terms of the agreement between Treasury and Treaty Oak entered into on 2/15/2011.</t>
  </si>
  <si>
    <t>35/ 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</si>
  <si>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34/ On 12/3/2010, Treasury completed the sale of all preferred stock (including the preferred stock received upon the exercise of warrants) issued by The Bank of Currituck (“Currituck”) to Treasury for an aggregate purchase price of $1,742,850, pursuant to the terms of the agreement between Treasury and Currituck entered into on 11/5/2010.</t>
  </si>
  <si>
    <t>33/ 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</si>
  <si>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32/ On 9/30/2010, Treasury completed the sale of all preferred stock and warrants issued by TIB Financial  Corp. to North American Financial Holdings, Inc. (NAFH) at an aggregate purchase price of $12,119,637.37 for the preferred stock and $40,000 for the warrants, pursuant to the terms of the agreement between Treasury and NAFH entered into on 9/24/2010.</t>
  </si>
  <si>
    <t xml:space="preserve">31/ 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   </t>
  </si>
  <si>
    <t>28/ 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</si>
  <si>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27/ On 6/30/2010, Treasury exchanged $46,400,000 of its series A preferred stock in First Merchants Corporation for a like amount of non tax-deductible Trust Preferred Securities issued by First Merchants Capital Trust III.</t>
  </si>
  <si>
    <t>26/ On 9/30/2010, Treasury completed the sale of all preferred stock and warrants issued by South Financial Group, Inc. to Toronto-Dominion Bank (TD) at an aggregate purchase price of $130,179,218.75 for the preferred stock and $400,000 for the warrants, pursuant to the terms of the agreement between Treasury and TD entered into on 5/18/2010.</t>
  </si>
  <si>
    <t>22/ 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Subject to the fulfillment by Independent of the conditions related to its capital plan, the MCP may be converted to common stock.</t>
  </si>
  <si>
    <t>21/ 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</si>
  <si>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20/ 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</si>
  <si>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17/ On 12/11/2009, Treasury exchanged its series A preferred stock issued by Superior Bancorp, Inc. for a like amount of non tax-deductible Trust Preferred Securities issued by Superior Capital Trust II, administrative trustee for Superior Bancorp.</t>
  </si>
  <si>
    <t xml:space="preserve">16/ 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 </t>
  </si>
  <si>
    <t xml:space="preserve">12/ 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 </t>
  </si>
  <si>
    <t>1, 3</t>
  </si>
  <si>
    <t>3/ 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</si>
  <si>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3, 26, 32</t>
  </si>
  <si>
    <t>32. On November 1, 2011, Treasury received a $201,345.42 pro-rata tax distribution on its common stock from Ally Financial, Inc. pursuant to the terms of the Sixth Amended and Restated Limited Liability Company Operating Agreement of GMAC LLC dated May 22, 2009.</t>
  </si>
  <si>
    <t>First Community Bancshares Inc.</t>
  </si>
  <si>
    <t>65 - 11/15/2011</t>
  </si>
  <si>
    <t>Crescent Financial Bancshares, Inc. 
(Crescent Financial Corporation)</t>
  </si>
  <si>
    <t>65/ 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</si>
  <si>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P</t>
  </si>
  <si>
    <t>Eden Prairie</t>
  </si>
  <si>
    <t xml:space="preserve">Mount Pleasant </t>
  </si>
  <si>
    <t>BBCN Bancorp, Inc.
(Nara Bancorp, Inc.)</t>
  </si>
  <si>
    <t>BBCN Bancorp, Inc.
(Center Financial Corporation)</t>
  </si>
  <si>
    <t>66 - 11/30/2011</t>
  </si>
  <si>
    <t>66/ 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</si>
  <si>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Glen Allen</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</si>
  <si>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</si>
  <si>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67 - 12/29/2011</t>
  </si>
  <si>
    <t>68/ 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</si>
  <si>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68 - 1/1/2012</t>
  </si>
  <si>
    <t>Valley National Bancorp (State Bancorp, Inc.)</t>
  </si>
  <si>
    <t>F.N.B. Corporation (Parkvale Financial Corporation)</t>
  </si>
  <si>
    <t>2, 7, 69</t>
  </si>
  <si>
    <t>2, 10, 69 - 1/27/2012</t>
  </si>
  <si>
    <t>67/ 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</si>
  <si>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69/ 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</si>
  <si>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2, 71</t>
  </si>
  <si>
    <t>71/ On 2/10/2012, SCB Bank, Shelbyville, Indiana, the banking subsidiary of Blue River Bancshares, Inc., was closed by the Office of the Comptroller of the Currency, which appointed the Federal Deposit Insurance Corporation (FDIC) as receiver.</t>
  </si>
  <si>
    <t>3a, 72 - 2/10/2012</t>
  </si>
  <si>
    <t>3, 10a, 72 - 2/10/2012</t>
  </si>
  <si>
    <t>AG GECC PPIF Master Fund, L.P.</t>
  </si>
  <si>
    <t>72/ 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</si>
  <si>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2, 73 - 3/9/2012</t>
  </si>
  <si>
    <t>2, 7, 73</t>
  </si>
  <si>
    <t>73/ On 3/9/2012, Treasury completed the sale of all Mainline Bancorp, Inc. preferred stock and exercised warrants held by Treasury to 9th Street Holdings, Inc., a subsidiary of S&amp;T Bancorp, Inc., for an aggregate purchase price of $4,725,000 plus accrued and unpaid dividends, pursuant to the terms of an agreement among Treasury, 9th Street Holdings, Inc., and S&amp;T Bancorp, Inc. entered into on 3/8/2012.</t>
  </si>
  <si>
    <t>1, 4</t>
  </si>
  <si>
    <t>4/ On 3/23/2012, Premier Bank, Wilmette, IL, the banking subsidiary of Premier Bancorp, Inc., was closed by the Illinois Department of Financial and Professional Regulation - Division of Banking, and the Federal Deposit Insurance Corporation (FDIC) was named Receiver.</t>
  </si>
  <si>
    <t>74 - 3/28/2012</t>
  </si>
  <si>
    <t>75 - 3/28/2012</t>
  </si>
  <si>
    <t>76 - 3/28/2012</t>
  </si>
  <si>
    <t>77 - 3/28/2012</t>
  </si>
  <si>
    <t>78 - 3/28/2012</t>
  </si>
  <si>
    <t>79 - 3/28/2012</t>
  </si>
  <si>
    <t>37, 46 - 3/29/2012</t>
  </si>
  <si>
    <t>46/ On 06/22/2011, Treasury completed the sale of 2,850,000 shares of common stock at $12.590625 per share (which represents the $12.75 public offering price less underwriting discounts) for net proceeds of $35,883,281.25 pursuant to an underwriting agreement executed on 06/17/2011. On 4/4/2012, Treasury completed the sale of all of Treasury’s remaining 2,770,117 shares of Central Pacific Financial Corp. common stock at $13.01 per share (which represents the $13.15 public offering price less underwriting discounts) for net proceeds of $36,039,222.17, pursuant to an underwriting agreement executed on 03/29/2012.</t>
  </si>
  <si>
    <t>74/ On 4/3/2012, Treasury completed the sale of 124,000 shares of Banner Corporation preferred stock at $884.82 per share (less underwriting discounts) for net proceeds of $108,071,914.80 plus accrued and unpaid dividends, pursuant to an underwriting agreement executed on 3/28/2012.</t>
  </si>
  <si>
    <t>75/ On 4/3/2012, Treasury completed the sale of 65,000 shares of First Financial Holdings, Inc. preferred stock at $873.51 per share (less underwriting discounts) for net proceeds of $55,926,477.75 plus accrued and unpaid dividends, pursuant to an underwriting agreement executed on 3/28/2012.</t>
  </si>
  <si>
    <t>76/ On 4/3/2012, Treasury completed the sale of 62,158 shares of Wilshire Bancorp, Inc. preferred stock at $943.51 per share (less underwriting discounts) for net proceeds of $57,766,994.16 plus accrued and unpaid dividends, pursuant to an underwriting agreement executed on 3/28/2012.</t>
  </si>
  <si>
    <t>77/ On 4/3/2012, Treasury completed the sale of 2,000 shares of Seacoast Banking Corporation of Florida preferred stock at $20,510.00 per share (less underwriting discounts) for net proceeds of $40,404,700.00 plus accrued and unpaid dividends, pursuant to an underwriting agreement executed on 3/28/2012.</t>
  </si>
  <si>
    <t>78/ On 4/3/2012, Treasury completed the sale of 57,000 shares of MainSource Financial Group, Inc. preferred stock at $931.11 per share (less underwriting discounts) for net proceeds of $52,277,170.95 plus accrued and unpaid dividends, pursuant to an underwriting agreement executed on 3/28/2012.</t>
  </si>
  <si>
    <t>79/ On 4/3/2012, Treasury completed the sale of 52,625 shares of WSFS Financial Corporation preferred stock at $915.11 per share (less underwriting discounts) for net proceeds of $47,435,298.79 plus accrued and unpaid dividends, pursuant to an underwriting agreement executed on 3/28/2012.</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</si>
  <si>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</si>
  <si>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</si>
  <si>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</si>
  <si>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</si>
  <si>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r>
      <t xml:space="preserve">Membership Interest  </t>
    </r>
    <r>
      <rPr>
        <vertAlign val="superscript"/>
        <sz val="14"/>
        <rFont val="Arial"/>
        <family val="2"/>
      </rPr>
      <t>10</t>
    </r>
  </si>
  <si>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</si>
  <si>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</si>
  <si>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</si>
  <si>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</si>
  <si>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</si>
  <si>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7/ Amount adjusted to show Treasury's final capital commitment (membership interest) and the maximum amount of Treasury's debt obligation that may be drawn down in accordance with the Loan Agreement.</t>
  </si>
  <si>
    <t>9/ Cumulative capital drawn at end of the Investment Period.</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</si>
  <si>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</si>
  <si>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10/ The Amount is adjusted to reflect pro-rata equity distributions that have been deemed to be capital repayments to Treasury.</t>
  </si>
  <si>
    <t>5/ Repayment pursuant to Section 5.2 of the CDCI Securities Purchase Agreement</t>
  </si>
  <si>
    <t>2, 80</t>
  </si>
  <si>
    <t>80/ On 4/13/2012, Treasury completed the sale of all Gateway Bancshares, Inc. preferred stock held by Treasury to First Volunteer Corporation ("First Volunteer") for an aggregate purchase price of $6,300,000.00 plus accrued and unpaid dividends, pursuant to the terms of the agreement between Treasury and First Volunteer entered into on 4/13/2012.</t>
  </si>
  <si>
    <t>UNITEHERE Federal Credit Union
(Workers United Federal Credit Union)</t>
  </si>
  <si>
    <t>81 - 4/19/2012</t>
  </si>
  <si>
    <t>2, 82</t>
  </si>
  <si>
    <r>
      <rPr>
        <b/>
        <sz val="11"/>
        <rFont val="Arial"/>
        <family val="2"/>
      </rPr>
      <t>****</t>
    </r>
    <r>
      <rPr>
        <sz val="11"/>
        <rFont val="Arial"/>
        <family val="2"/>
      </rPr>
      <t xml:space="preserve"> Total warrant proceeds includes $7,566,000, which represents the total amount of warrants that were included in nine institutions' exchange into the CDCI program (see Note 30a). Beginning with the Transactions Report for the period ending April 20, 2012, disposition amounts for warrant sales by Treasury in a registered public offering ("A") are displayed after underwriting fees (net) as oppose to before underwriting fees and selling expenses (gross).</t>
    </r>
  </si>
  <si>
    <t>1b/ 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</si>
  <si>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15/ For final disposition of warrants, "R" represents proceeds from a repurchase of warrants by the financial institution in a negotiated sale pursuant to the terms of the related securities purchase agreement, "A" represents the proceeds to Treasury, after underwriting fees, from a sale by Treasury in a registered public offering of the warrants issued by the financial institution, and "P" represents the proceeds to Treasury, before placement expenses, from a sale by Treasury in a private auction principally involving qualified institutional buyers.</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</si>
  <si>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</si>
  <si>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2, 83</t>
  </si>
  <si>
    <t>2, 7, 83</t>
  </si>
  <si>
    <t>81/ On 4/20/2012, Treasury completed the sale of all The Connecticut Bank and Trust Company preferred stock held by Treasury to Berkshire Bank for an aggregate purchase price of $6,289,966.33 consisting of (a) (i) $5,448,000.00 for the preferred stock plus (ii) all accrued and unpaid dividends and (b) $792,783.00 for the Warrant, pursuant to the terms of the agreement by and among Treasury, The Connecticut Bank and Trust Company, and Berkshire Bank entered into on 4/19/2012.</t>
  </si>
  <si>
    <t>82/ On 4/20/2012, Fort Lee Federal Savings Bank, FSB, Fort Lee, New Jersey, was closed by the Office of the Comptroller of the Currency, which appointed the Federal Deposit Insurance Corporation (FDIC) as receiver.</t>
  </si>
  <si>
    <t>83/ On 4/24/2012, Treasury completed the sale of all Peoples Bancorporation, Inc. ("Peoples") preferred stock held by Treasury to SCBT Financial Corporation ("SCBT") for an aggregate purchase price of $13,293,000 plus accrued and unpaid dividends, pursuant to the terms of the agreement by and among Treasury, Peoples, and SCBT entered into on 4/24/2012.</t>
  </si>
  <si>
    <t>2, 84</t>
  </si>
  <si>
    <t>70/ On 1/27/2012, Tennessee Commerce Bank, Franklin, TN, the banking subsidiary of Tennessee Commerce Bancorp, Inc., was closed by the Tennessee Department of Financial Institutions, and the Federal Deposit Insurance Corporation (FDIC) was named Receiver.</t>
  </si>
  <si>
    <t>12/ On 5/10/2012, Treasury completed the sale of 188,524,589 shares of common stock at $30.50 per share for total proceeds of $5,749,999,965, pursuant to an underwriting agreement executed on 5/6/2012.</t>
  </si>
  <si>
    <t>11/ On 3/13/2012, Treasury completed the sale of 206,896,552 shares of common stock at $29.00 per share for total proceeds of $6,000,000,008, pursuant to an underwriting agreement executed on 3/8/2012.</t>
  </si>
  <si>
    <t>9/ On 5/27/2011, Treasury completed the sale of 200,000,000 shares of common stock at $29.00 per share for total proceeds of $5,800,000,000, pursuant to an underwriting agreement executed on 05/24/2011.</t>
  </si>
  <si>
    <t>85 - 06/13/2012</t>
  </si>
  <si>
    <t>86 - 06/13/2012</t>
  </si>
  <si>
    <t>89 - 06/13/2012</t>
  </si>
  <si>
    <t>88 - 06/13/2012</t>
  </si>
  <si>
    <t>87 - 06/13/2012</t>
  </si>
  <si>
    <t>90 - 06/13/2012</t>
  </si>
  <si>
    <t>91 - 06/13/2012</t>
  </si>
  <si>
    <t>85/ On 6/19/2012, Treasury completed the sale of 52,000 shares of Ameris Bancorp preferred stock at $930.60 per share (less underwriting discounts) for net proceeds of $47,665,332.00 plus accrued and unpaid dividends, pursuant to an underwriting agreement executed on 6/13/2012.</t>
  </si>
  <si>
    <t>87/ On 6/19/2012, Treasury completed the sale of 30,000 shares of Farmers Capital Bank Corporation preferred stock at $869.17 per share (less underwriting discounts) for net proceeds of $21,594,228.79 plus accrued and unpaid dividends, pursuant to an underwriting agreement executed on 6/13/2012.</t>
  </si>
  <si>
    <t>88/ On 6/19/2012, Treasury completed the sale of 25,223 shares of LNB Bancorp Inc. preferred stock at $739.89 per share (less underwriting discounts) for net proceeds of $21,863,749.50 plus accrued and unpaid dividends, pursuant to an underwriting agreement executed on 6/13/2012.</t>
  </si>
  <si>
    <t>89/ On 6/19/2012, Treasury completed the sale of 37,000 shares of First Defiance Financial Corp. preferred stock at $962.66 per share (less underwriting discounts) for net proceeds of $35,084,143.70 plus accrued and unpaid dividends, pursuant to an underwriting agreement executed on 6/13/2012.</t>
  </si>
  <si>
    <t>90/ On 6/19/2012, Treasury completed the sale of 10,958 shares of First Capital Bancorp, Inc. preferred stock at $920.11 per share (less underwriting discounts) for net proceeds of $9,931,326.90 plus accrued and unpaid dividends, pursuant to an underwriting agreement executed on 6/13/2012.</t>
  </si>
  <si>
    <t>91/ On 6/19/2012, Treasury completed the sale of 20,600 shares of United Bancorp, Inc. preferred stock at $825.50 per share (less underwriting discounts) for net proceeds of $16,750,220.50 plus accrued and unpaid dividends, pursuant to an underwriting agreement executed on 6/13/2012.</t>
  </si>
  <si>
    <t>86/ On 6/19/2012, Treasury completed the sale of 104,823 shares of Taylor Capital Group preferred stock at $893.50 per share (less underwriting discounts) for net proceeds of $92,254,460.24 plus accrued and unpaid dividends, pursuant to an underwriting agreement executed on 6/13/2012.</t>
  </si>
  <si>
    <t>92 - 6/27/2012</t>
  </si>
  <si>
    <t>93 - 6/27/2012</t>
  </si>
  <si>
    <t>94 - 6/27/2012</t>
  </si>
  <si>
    <t>95 - 6/27/2012</t>
  </si>
  <si>
    <t>96 - 6/27/2012</t>
  </si>
  <si>
    <t>97 - 6/27/2012</t>
  </si>
  <si>
    <t>98 - 6/27/2012</t>
  </si>
  <si>
    <t>92/ On 7/3/2012, Treasury completed the sale of 48,200 shares of Fidelity Southern Corporation preferred stock at $900.60 per share (less underwriting discounts) for net proceeds of $42,757,786.20 plus accrued and unpaid dividends, pursuant to an underwriting agreement executed on 6/27/2012.</t>
  </si>
  <si>
    <t>93/ On 7/3/2012, Treasury completed the sale of 25,054 shares of Peoples Bancorp of North Carolina, Inc. preferred stock at $933.36 per share (less underwriting discounts) for net proceeds of $23,033,635.42 plus accrued and unpaid dividends, pursuant to an underwriting agreement executed on 6/27/2012.</t>
  </si>
  <si>
    <t>94/ On 7/3/2012, Treasury completed the sale of 23,184 shares of First Citizens Banc Corp preferred stock at $906.00 per share (less underwriting discounts) for net proceeds of $20,689,633.44 plus accrued and unpaid dividends, pursuant to an underwriting agreement executed on 6/27/2012.</t>
  </si>
  <si>
    <t>95/ On 7/3/2012, Treasury completed the sale of 45,000 shares of MetroCorp Bancshares, Inc. preferred stock at $981.17 per share (less underwriting discounts) for net proceeds of $43,490,360.25 plus accrued and unpaid dividends, pursuant to an underwriting agreement executed on 6/27/2012.</t>
  </si>
  <si>
    <t>96/ On 7/3/2012, Treasury completed the sale of 32,538 shares of Pulaski Financial Corp preferred stock at $888.00 per share (less underwriting discounts) for net proceeds of $28,460,337.84 plus accrued and unpaid dividends, pursuant to an underwriting agreement executed on 6/27/2012.</t>
  </si>
  <si>
    <t>97/ On 7/3/2012, Treasury completed the sale of 33,000 shares of Firstbank Corporation preferred stock at $941.01 per share (less underwriting discounts) for net proceeds of $30,587,530.05 plus accrued and unpaid dividends, pursuant to an underwriting agreement executed on 6/27/2012.</t>
  </si>
  <si>
    <t>98/ On 7/3/2012, Treasury completed the sale of 17,299 shares of Southern First Bancshares, Inc. preferred stock at $904.00 per share (less underwriting discounts) for net proceeds of $15,403,721.56 plus accrued and unpaid dividends, pursuant to an underwriting agreement executed on 6/27/2012.</t>
  </si>
  <si>
    <t>2, 99 - 7/12/2012</t>
  </si>
  <si>
    <t>99/ On 7/12/2012, Treasury completed the sale of all Naples Bancorp, Inc. ("Naples Bancorp") preferred stock held by Treasury to Naples Bancorp for an aggregate purchase price of $600,000.00, pursuant to the terms of the agreement between Treasury and Naples Bancorp entered into on 7/12/2012.</t>
  </si>
  <si>
    <t>100/ On 7/17/2012, Treasury completed the sale of all Heartland Bancshares, Inc. ("Heartland") preferred stock held by Treasury to Horizon Bancorp for an aggregate purchase price of $7,248,000 plus accrued and unpaid dividends, pursuant to the terms of the agreement by and among Treasury, Heartland, and Horizon Bancorp entered into on 7/17/2012.</t>
  </si>
  <si>
    <t>2, 10, 100 - 7/17/2012</t>
  </si>
  <si>
    <t>Community Bancshares of Mississippi, Inc.
(Community Holding Company of Florida, Inc.)</t>
  </si>
  <si>
    <t>101/ 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</si>
  <si>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2, 102</t>
  </si>
  <si>
    <t>2, 103</t>
  </si>
  <si>
    <t>2, 104</t>
  </si>
  <si>
    <t>2, 105</t>
  </si>
  <si>
    <t>2, 106</t>
  </si>
  <si>
    <t>2, 107</t>
  </si>
  <si>
    <t>2, 108</t>
  </si>
  <si>
    <t>8, 109</t>
  </si>
  <si>
    <t>8, 110</t>
  </si>
  <si>
    <t>8, 111</t>
  </si>
  <si>
    <t>2, 10a, 114</t>
  </si>
  <si>
    <t>2, 7, 105</t>
  </si>
  <si>
    <t>2, 115</t>
  </si>
  <si>
    <t>115/ On 7/13/2012, Glasgow Savings Bank, Glasgow, MO, the banking subsidiary of Gregg Bancshares, Inc. , was closed by the Missouri Division of Finance, which appointed the Federal Deposit Insurance Corporation (FDIC) as receiver.</t>
  </si>
  <si>
    <t>116/ On 7/27/2012, Treasury entered into an agreement with Pinnacle Bank Holding Company, Inc. (“Pinnacle”) pursuant to which Treasury agreed to sell its CPP preferred stock back to Pinnacle at a discount subject to the satisfaction of the conditions specified in the agreement.</t>
  </si>
  <si>
    <t>117/ On 8/1/2012, Treasury completed the sale of all VIST Financial Corp. ("VIST") preferred stock and the related warrant held by Treasury to Tompkins Financial Corporation ("Tompkins") for an aggregate purchase price equal to (i) the par amount of the preferred stock ($25,000,000) plus accrued and unpaid dividends thereon and (ii) $1,189,813 for the warrant, pursuant to the terms of the agreement by and among Treasury, VIST, and Tompkins entered into on 8/1/2012.</t>
  </si>
  <si>
    <t>117 - 8/1/2012</t>
  </si>
  <si>
    <t>2, 116</t>
  </si>
  <si>
    <t>13/ On 8/8/2012, Treasury completed the sale of 188,524,590 shares of common stock at $30.50 per share for total proceeds of $5,749,999,995, pursuant to an underwriting agreement executed on 8/3/2012.</t>
  </si>
  <si>
    <t>102/ On 8/10/2012, Treasury completed the sale of 35,500 shares of Marquette National Corporation preferred stock at $720.25 per share (less a placement agent fee) for net proceeds of $25,313,186.25 and 1,775 shares of Marquette National Corporation preferred stock received upon the exercise of warrants at $825.25 per share (less a placement agent fee) for net proceeds of $1,450,170.56, pursuant to a placement agency agreement executed on 7/23/2012.</t>
  </si>
  <si>
    <t>104/ On 8/9/2012, Treasury completed the sale of 36,282 shares of Fidelity Financial Corporation preferred stock at $891.26 per share (less a placement agent fee) for net proceeds of $32,013,328.37 and 1,814 shares of Fidelity Financial Corporation preferred stock received upon the exercise of warrants at $960.60 per share (less a placement agent fee) for net proceeds of $1,725,103.12, pursuant to a placement agency agreement executed on 7/23/2012.</t>
  </si>
  <si>
    <t>105/ On 8/9/2012, Treasury completed the sale of 428 shares of First Western Financial, Inc. preferred stock received upon the exercise of warrants at $828.50 per share (less a placement agent fee) for net proceeds of $351,052.02, pursuant to a placement agency agreement executed on 7/23/2012.</t>
  </si>
  <si>
    <t>106/ On 8/10/2012, Treasury completed the sale of 23,200 shares of Park Bancorporation, Inc. preferred stock at $730.25 per share (less a placement agent fee) for net proceeds of $16,772,382.00 and 1,160 shares of Park Bancorporation, Inc. preferred stock received upon the exercise of warrants at $780.25 per share (less a placement agent fee) for net proceeds of $896,039.10, pursuant to a placement agency agreement executed on 7/23/2012.</t>
  </si>
  <si>
    <t>107/ On 8/10/2012, Treasury completed the sale of 35,539 shares of Trinity Capital Corporation preferred stock at $750.25 per share (less a placement agent fee) for net proceeds of $26,396,503.40 and 1,777 shares of Trinity Capital Corporation preferred stock received upon the exercise of warrants at $941.20 per share (less a placement agent fee) for net proceeds of $1,655,787.28, pursuant to a placement agency agreement executed on 7/23/2012.</t>
  </si>
  <si>
    <t>108/ On 8/10/2012, Treasury completed the sale of 24,300 shares of CBS Banc-Corp. preferred stock at $905.20 per share (less a placement agent fee) for net proceeds of $21,776,396.40 and 1,215 shares of CBS Banc-Corp. preferred stock received upon the exercise of warrants at $921.00 per share (less a placement agent fee) for net proceeds of $1,107,824.85, pursuant to a placement agency agreement executed on 7/23/2012.</t>
  </si>
  <si>
    <t>109/ On 8/9/2012, Treasury completed the sale of its Market Street Bancshares, Inc. subordinated debentures (less a placement agent fee) for net proceeds of $18,069,212.70 and its Market Street Bancshares, Inc. subordinated debentures received upon the exercise of warrants (less a placement agent fee) for net proceeds of $824,730.64, pursuant to a placement agency agreement executed on 7/23/2012.</t>
  </si>
  <si>
    <t>110/ On 8/9/2012, Treasury completed the sale of its Commonwealth Bancshares, Inc. subordinated debentures (less a placement agent fee) for net proceeds of $15,147,000.00 and its Commonwealth Bancshares, Inc. subordinated debentures received upon the exercise of warrants (less a placement agent fee) for net proceeds of $898,722.00, pursuant to a placement agency agreement executed on 7/23/2012.</t>
  </si>
  <si>
    <t>111/ On 8/9/2012, Treasury completed the sale of its Diamond Bancorp, Inc. subordinated debentures (less a placement agent fee) for net proceeds of $14,780,661.64 and its Diamond Bancorp, Inc. subordinated debentures received upon the exercise of warrants (less a placement agent fee) for net proceeds of $779,576.49, pursuant to a placement agency agreement executed on 7/23/2012.</t>
  </si>
  <si>
    <t>112/ On 8/10/2012, Treasury completed the sale of 22,252 shares of Premier Financial Bancorp, Inc. preferred stock at $901.03 per share (less a placement agent fee) for net proceeds of $19,849,222.36, pursuant to a placement agency agreement executed on 7/23/2012.</t>
  </si>
  <si>
    <t>113/ On 8/10/2012, Treasury completed the sale of 1,100 shares of First Community Financial Partners, Inc. preferred stock received upon the exercise of warrants at $661.50 per share (less a placement agent fee) for net proceeds of $720,373.50, pursuant to a placement agency agreement executed on 7/23/2012.</t>
  </si>
  <si>
    <t>114/ On 8/9/2012, Treasury completed the sale of 8,000 shares of First Western Financial, Inc. preferred stock at $775.00 per share (less a placement agent fee) for net proceeds of $6,138,000.00, pursuant to a placement agency agreement executed on 7/23/2012.</t>
  </si>
  <si>
    <t>103/ On 8/13/2012, Treasury completed the sale of 43,000 shares of Exchange Bank preferred stock at $875.25 per share (less a placement agent fee) for net proceeds of $37,259,392.50 and 2,150 shares of Exchange Bank preferred stock received upon the exercise of warrants at $965.10 per share (less a placement agent fee) for net proceeds of $2,054,215.35, pursuant to a placement agency agreement executed on 7/23/2012.</t>
  </si>
  <si>
    <t>84/ On 8/14/2012, Treasury completed the sale of all Millennium Bancorp, Inc. (Millennium) Preferred Stock held by Treasury to CIC Bancshares, Inc. (CIC) for an aggregate purchase price of (i) $2.904 million plus (ii) accrued and unpaid dividends on the Preferred Stock as of the closing date, pursuant to an agreement by and amount Treasury, CIC, and Millennium entered into on 4/20/2012.</t>
  </si>
  <si>
    <t>24, 118</t>
  </si>
  <si>
    <t>24/ 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</si>
  <si>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118/ On 8/20/2012, Treasury completed the sale of 5,738,637 split adjusted shares of Sterling Financial Corporation common stock at $20.00 per share (less underwriting discounts) for net proceeds of $113,338,080.75, pursuant to an underwriting agreement executed on 8/14/2012.</t>
  </si>
  <si>
    <t>119/ On 8/21/2012, Treasury completed the sale of 230,000 shares of M&amp;T Bank Corporation Series A Preferred Shares and 151,500 shares of M&amp;T Bank Corporation Series C Preferred Shares at $1,000.00 per share plus accrued dividends for proceeds of $381,500,000.00 plus accrued dividends, pursuant to an underwriting agreement executed on 8/17/2012.</t>
  </si>
  <si>
    <t>2, 123</t>
  </si>
  <si>
    <t>121/ On 8/29/2012, Treasury completed the sale of 11,000 shares of Mackinac Financial Corporation preferred stock at $958.09 per share (less underwriting discounts) for net proceeds of $10,380,905.15 plus accrued dividends, pursuant to an underwriting agreement executed on 8/23/2012.</t>
  </si>
  <si>
    <t>122/ On 8/29/2012 Treasury completed the sale of 11,350 shares of First Community Corporation preferred stock at $982.83 per share (less underwriting discounts) for net proceeds of $10,987,793.69 plus accrued dividends, pursuant to an underwriting agreement executed on 8/23/2012.</t>
  </si>
  <si>
    <t>120/ On 8/29/2012, Treasury completed the sale of 31,260 shares of BNC Bancorp preferred stock at $921.23 per share (less underwriting discounts) for net proceeds of $28,365,685.05 plus accrued dividends, pursuant to an underwriting agreement executed on 8/23/2012.</t>
  </si>
  <si>
    <t>123/ On 8/29/2012, Treasury completed the sale of 13,900 shares of First National Corporation preferred stock at $882.50 per share (less underwriting discounts) for net proceeds of $12,082,748.75 plus accrued dividends and 695 shares of First National Corporation preferred stock (held as a result of warrant exercise) at $912.50 per share (less underwriting discounts) for net proceeds of $624,674.69 plus accrued dividends, pursuant to an underwriting agreement executed on 8/23/2012.</t>
  </si>
  <si>
    <r>
      <t xml:space="preserve">Distribution </t>
    </r>
    <r>
      <rPr>
        <vertAlign val="superscript"/>
        <sz val="14"/>
        <rFont val="Arial"/>
        <family val="2"/>
      </rPr>
      <t>5, 11</t>
    </r>
  </si>
  <si>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</si>
  <si>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</si>
  <si>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2, 126</t>
  </si>
  <si>
    <t>2, 127</t>
  </si>
  <si>
    <t>2, 128</t>
  </si>
  <si>
    <t>2, 113, 129</t>
  </si>
  <si>
    <t>2, 7, 113</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</si>
  <si>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</si>
  <si>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124/ On 9/18/2012, Treasury completed the sale of 36,000 shares of Yadkin Valley Financial Corporation Series T preferred stock at $884.82 per share (less underwriting discounts) for net proceeds of $31,843,080.00 plus accrued and unpaid dividends, pursuant to an underwriting agreement executed on 9/12/2012.</t>
  </si>
  <si>
    <t>125/ On 9/18/2012, Treasury completed the sale of 13,312 shares of Yadkin Valley Financial Corporation Series T-ACB preferred stock at $880.00 per share (less underwriting discounts) for net proceeds of $11,643,740.16 plus accrued and unpaid dividends, pursuant to an underwriting agreement executed on 9/12/2012.</t>
  </si>
  <si>
    <t>LEGACY SECURITIES PUBLIC-PRIVATE INVESTMENT PROGRAM (S-PPIP)</t>
  </si>
  <si>
    <t>CREDIT MARKET PROGRAMS</t>
  </si>
  <si>
    <t>SBA 7a SECURITIES PURCHASE PROGRAM</t>
  </si>
  <si>
    <t>TERM ASSET-BACKED SECURITIES LOAN FACILITY</t>
  </si>
  <si>
    <t>128/ On 9/20/2012, Treasury completed the sale of 70,000 shares of Alpine Banks of Colorado preferred stock at $814.29 per share (less a placement agent fee) for net proceeds of $56,430,297.00 and 3,500 shares of Alpine Banks of Colorado preferred stock received upon the exercise of warrants at $950.00 per share (less a placement agent fee) for net proceeds of $3,291,750.00, pursuant to a placement agency agreement executed on 9/12/2012.</t>
  </si>
  <si>
    <t>127/ On 9/21/2012, Treasury completed the sale of 17,243 shares of F&amp;M Financial Corporation (TN) preferred stock at $787.50 per share (less a placement agent fee) for net proceeds of $13,443,073.87 and 862 shares of F&amp;M Financial Corporation (TN) preferred stock received upon the exercise of warrants at $870.00 per share (less a placement agent fee) for net proceeds of $742,440.60, pursuant to a placement agency agreement executed on 9/12/2012.</t>
  </si>
  <si>
    <t>126/ On 9/20/2012, Treasury completed the sale of 17,000 shares of F&amp;M Financial Corporation (NC) preferred stock at $950.00 per share (less a placement agent fee) for net proceeds of $15,988,500.00 and 850 shares of F&amp;M Financial Corporation (NC) preferred stock received upon the exercise of warrants at $921.30 per share (less a placement agent fee) for net proceeds of $775,273.95, pursuant to a placement agency agreement executed on 9/12/2012.</t>
  </si>
  <si>
    <t>*** Losses include (i) the investment amount for institutions that have completed bankruptcy proceedings and (ii) the investment amount less the amount of final proceeds for institutions where Treasury has completed a sale, but excludes investment amounts for institutions that have pending receivership or bankruptcy proceedings.</t>
  </si>
  <si>
    <t>130/ On 9/26/2012, Treasury completed the sale of all Central Federal Corporation preferred stock and the related warrant held by UST for an aggregate purchase price of $3,000,000, pursuant to the terms of the agreement entered into on 9/12/2012.</t>
  </si>
  <si>
    <t>129/ On 9/21/2012, Treasury completed the sale of 22,000 shares of First Community Financial Partners, Inc. preferred stock at $652.50 per share (less a placement agent fee) for net proceeds of $14,211,450.00, pursuant to a placement agency agreement executed on 9/12/2012.</t>
  </si>
  <si>
    <t>131/ On 10/1/2012, Treasury completed the sale of all Southern Community Financial Corp. preferred stock and the related warrant held by UST for an aggregate purchase price of $42,750,000, plus accrued and unpaid dividends, pursuant to the terms of the agreement entered into on 10/1/2012.</t>
  </si>
  <si>
    <r>
      <t xml:space="preserve">Membership Interest  </t>
    </r>
    <r>
      <rPr>
        <vertAlign val="superscript"/>
        <sz val="14"/>
        <rFont val="Arial"/>
        <family val="2"/>
      </rPr>
      <t>10</t>
    </r>
    <r>
      <rPr>
        <sz val="11"/>
        <color theme="1"/>
        <rFont val="Calibri"/>
        <family val="2"/>
        <scheme val="minor"/>
      </rPr>
      <t/>
    </r>
  </si>
  <si>
    <t>6/ Repayment pursuant to Section 6.10 of the CDCI Securities Purchase Agreement</t>
  </si>
  <si>
    <t>132/ On 10/19/2012, GulfSouth Private Bank, Destin, Florida, was closed by the Florida Office of Financial Regulation, which appointed the Federal Deposit Insurance Corporation (FDIC) as receiver.</t>
  </si>
  <si>
    <t>10, 21, 132</t>
  </si>
  <si>
    <t>133/ On 10/19/2012, Excel Bank, Sedalia, Missouri, the banking subsidiary of Investors Financial Corporation of Pettis County, Inc., was closed by the Missouri Division of Finance, which appointed the Federal Deposit Insurance Corporation (FDIC) as receiver.</t>
  </si>
  <si>
    <t>8, 133</t>
  </si>
  <si>
    <t>2, 4, 7</t>
  </si>
  <si>
    <t>2, 134</t>
  </si>
  <si>
    <t>2, 135</t>
  </si>
  <si>
    <t>2, 136</t>
  </si>
  <si>
    <t>2, 137</t>
  </si>
  <si>
    <t>2, 138</t>
  </si>
  <si>
    <t>2, 140</t>
  </si>
  <si>
    <t>2, 141</t>
  </si>
  <si>
    <t>2, 142</t>
  </si>
  <si>
    <t>2, 143</t>
  </si>
  <si>
    <t>2, 10, 144</t>
  </si>
  <si>
    <t>2, 145</t>
  </si>
  <si>
    <t>2, 49, 145</t>
  </si>
  <si>
    <t xml:space="preserve">146/ On 10/29/2012, First Place Financial Corp. filed for Chapter 11 protection in the U.S. Bankruptcy Court for the District of Delaware. </t>
  </si>
  <si>
    <t xml:space="preserve">145/ 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 </t>
  </si>
  <si>
    <t>1031/2012</t>
  </si>
  <si>
    <t>134/ On 10/31/2012, Treasury completed the sale of 12,000 shares of Blue Ridge Bancshares, Inc. preferred stock at $755.00 per share (less a placement agent fee) for net proceeds of $8,969,400.00 and 600 shares of Blue Ridge Bancshares, Inc. preferred stock received upon the exercise of warrants at $912.11 per share (less a placement agent fee) for net proceeds of $541,793.34, pursuant to a placement agency agreement executed on 10/22/2012.</t>
  </si>
  <si>
    <t>135/ On 10/31/2012, Treasury completed the sale of 7,570 shares of First Gothenburg Bancshares, Inc. preferred stock at $910.31 per share (less a placement agent fee) for net proceeds of $6,822,136.23 and 379 shares of First Gothenburg Bancshares, Inc. preferred stock received upon the exercise of warrants at $965.11 per share (less a placement agent fee) for net proceeds of $362,118.92, pursuant to a placement agency agreement executed on 10/22/2012.</t>
  </si>
  <si>
    <t>136/ On 10/31/2012, Treasury completed the sale of 10,000 shares of Blackhawk Bancorp Inc. preferred stock at $910.00 per share (less a placement agent fee) for net proceeds of $9,009,000.00 and 500 shares of Blackhawk Bancorp Inc. preferred stock received upon the exercise of warrants at $950.00 per share (less a placement agent fee) for net proceeds of $470,250.00, pursuant to a placement agency agreement executed on 10/22/2012.</t>
  </si>
  <si>
    <t>137/ On 10/31/2012, Treasury completed the sale of 4,967 shares of Germantown Capital Corporation, Inc. preferred stock at $910.13 per share (less a placement agent fee) for net proceeds of $4,495,615.71 and 248 shares of Germantown Capital Corporation, Inc. preferred stock received upon the exercise of warrants at $966.11 per share (less a placement agent fee) for net proceeds of $214,595.28, pursuant to a placement agency agreement executed on 10/22/2012.</t>
  </si>
  <si>
    <t>138/ On 10/31/2012, Treasury completed the sale of 2,250 shares of CenterBank preferred stock at $825.00 per share (less a placement agent fee) for net proceeds of $1,831,250.00 and 113 shares of CenterBank preferred stock received upon the exercise of warrants at $965.11 per share (less a placement agent fee) for net proceeds of $84,057.43, pursuant to a placement agency agreement executed on 10/22/2012.</t>
  </si>
  <si>
    <t>139/ On 10/31/2012, Treasury completed the sale of 7,700 shares of Oak Ridge Financial Services, Inc. preferred stock at $921.50 per share (less a placement agent fee) for net proceeds of $7,024,594.50, pursuant to a placement agency agreement executed on 10/22/2012.</t>
  </si>
  <si>
    <t>140/ On 10/31/2012, Treasury completed the sale of 3,285 shares of Congaree Bancshares Inc. preferred stock at $825.26 per share (less a placement agent fee) for net proceeds of $2,685,979.10 and 164 shares of Congaree Bancshares Inc. preferred stock received upon the exercise of warrants at $801.00 per share (less a placement agent fee) for net proceeds of $106,364.00, pursuant to a placement agency agreement executed on 10/22/2012.</t>
  </si>
  <si>
    <t>141/ On 10/31/2012, Treasury completed the sale of 7,700 shares of Metro City Bank preferred stock at $900.10 per share (less a placement agent fee) for net proceeds of $6,861,462.30 and 385 shares of Metro City Bank preferred stock received upon the exercise of warrants at $970.61 per share (less a placement agent fee) for net proceeds of $369,948.00, pursuant to a placement agency agreement executed on 10/22/2012.</t>
  </si>
  <si>
    <t>143/ On 10/31/2012, Treasury completed the sale of 7,500 shares of The Little Bank, Incorporated preferred stock at $981.20 per share (less a placement agent fee) for net proceeds of $7,285,410.00 and 375 shares of The Little Bank, Incorporated preferred stock received upon the exercise of warrants at $1,000.00 per share (less a placement agent fee) for net proceeds of $371,250.00, pursuant to a placement agency agreement executed on 10/22/2012.</t>
  </si>
  <si>
    <t>144/ On 10/31/2012, Treasury completed the sale of 10,000 shares of HomeTown Bankshares Corporation preferred stock at $918.50 per share (less a placement agent fee) for net proceeds of $9,093,150.00 and 374 shares of HomeTown Bankshares Corporation preferred stock received upon the exercise of warrants at $852.00 per share (less a placement agent fee) for net proceeds of $315,461.52, pursuant to a placement agency agreement executed on 10/22/2012.</t>
  </si>
  <si>
    <t xml:space="preserve">Equity Bancshares, Inc. [First Community Bancshares, Inc] </t>
  </si>
  <si>
    <t xml:space="preserve">142/ On 10/31/2012, Treasury completed the sale of 3,900 shares of Peoples Bancshares of TN, Inc. preferred stock at $755.00 per share (less a placement agent fee) for net proceeds of $2,919,500.00 and 195 shares of Peoples Bancshares of TN, Inc. preferred stock received upon the exercise of warrants at $755.00 per share (less a placement agent fee) for net proceeds of $122,225.00, pursuant to a placement agency agreement executed on 10/22/2012.
</t>
  </si>
  <si>
    <t>2, 147</t>
  </si>
  <si>
    <t>2, 148</t>
  </si>
  <si>
    <t>2, 10, 149</t>
  </si>
  <si>
    <t>2, 150</t>
  </si>
  <si>
    <t>2, 151</t>
  </si>
  <si>
    <t>2, 152</t>
  </si>
  <si>
    <t>2, 13 - 12/4/2009, 153</t>
  </si>
  <si>
    <t>2, 155</t>
  </si>
  <si>
    <t>2, 10a, 155</t>
  </si>
  <si>
    <t>8, 156</t>
  </si>
  <si>
    <t>8, 157</t>
  </si>
  <si>
    <t>2, 158</t>
  </si>
  <si>
    <t xml:space="preserve">   </t>
  </si>
  <si>
    <t>159/ On 11/2/2012, Citizens First National Bank, Princeton, IL, the banking subsidiary of Princeton National Bancorp, was closed by the Office of the Comptroller of the Currency, and the Federal Deposit Insurance Corporation (FDIC) was named Receiver.</t>
  </si>
  <si>
    <t>147/ On 11/9/2012, Treasury completed the sale of 1,000 shares of BankGreenville Financial Corp. preferred stock at $900.00 per share (less a placement agent fee) for net proceeds of $891,000.00 and 50 shares of BankGreenville Financial Corp. preferred stock received upon the exercise of warrants at $937.61 per share (less a placement agent fee) for net proceeds of $46,411.70, pursuant to a placement agency agreement executed on 11/1/2012.</t>
  </si>
  <si>
    <t>148/ On 11/9/2012, Treasury completed the sale of 4,000 shares of Capital Pacific Bancorp preferred stock at $938.36 per share (less a placement agent fee) for net proceeds of $3,715,905.60 and 200 shares of Capital Pacific Bancorp preferred stock received upon the exercise of warrants at $970.21 per share (less a placement agent fee) for net proceeds of $192,101.58, pursuant to a placement agency agreement executed on 11/1/2012.</t>
  </si>
  <si>
    <t>149/ On 11/9/2012, Treasury completed the sale of 8,700 shares of First Freedom Bancshares, Inc. preferred stock at $922.50 per share (less a placement agent fee) for net proceeds of $7,945,492.50 and 261 shares of First Freedom Bancshares, Inc. preferred stock received upon the exercise of warrants at $991.21 per share (less a placement agent fee) for net proceeds of $256,118.75, pursuant to a placement agency agreement executed on 11/1/2012.</t>
  </si>
  <si>
    <t>150/ On 11/13/2012, Treasury completed the sale of 5,097 shares of Franklin Bancorp, Inc. preferred stock at $632.50 per share (less a placement agent fee) for net proceeds of $3,191,613.98 and 255 shares of Franklin Bancorp, Inc. preferred stock received upon the exercise of warrants at $772.50 per share (less a placement agent fee) for net proceeds of $195,017.63, pursuant to a placement agency agreement executed on 11/1/2012.</t>
  </si>
  <si>
    <t>151/ On 11/9/2012, Treasury completed the sale of 1,500 shares of Regional Bankshares Inc. preferred stock at $925.00 per share (less a placement agent fee) for net proceeds of $1,373,625.00 and 75 shares of Regional Bankshares Inc. preferred stock received upon the exercise of warrants at $1,000 per share (less a placement agent fee) for net proceeds of $74,250.00, pursuant to a placement agency agreement executed on 11/1/2012.</t>
  </si>
  <si>
    <t>152/ On 11/13/2012, Treasury completed the sale of 3,070 shares of Sound Banking Co. preferred stock at $922.61 per share (less a placement agent fee) for net proceeds of $2,804,088.57 and 154 shares of Sound Banking Co. preferred stock received upon the exercise of warrants at $970.21 per share (less a placement agent fee) for net proceeds of $147,918.22, pursuant to a placement agency agreement executed on 11/1/2012.</t>
  </si>
  <si>
    <t>153/ On 11/9/2012, Treasury completed the sale of 5,677 shares of Three Shores Bancorporation, Inc. preferred stock at $888.36 per share (less a placement agent fee) for net proceeds of $4,992,787.52 and 284 shares of Three Shores Bancorporation, Inc. preferred stock received upon the exercise of warrants at $1,004.00 per share (less a placement agent fee) for net proceeds of $282,284.64, pursuant to a placement agency agreement executed on 11/1/2012.</t>
  </si>
  <si>
    <t>155/ On 11/9/2012, Treasury completed the sale of 6,855 shares of Western Illinois Bancshares, Inc. Series A preferred stock at $942.90 per share (less a placement agent fee) for net proceeds of $6,398,943.71; 4,567 shares of Western Illinois Bancshares, Inc. Series C preferred stock at $932.77 per share (less a placement agent fee) for net proceeds of $4,217,360.98; and 343 shares of Western Illinois Bancshares, Inc. preferred stock received upon the exercise of warrants at $987.77 per share (less a placement agent fee) for net proceeds of $335,417.06, pursuant to a placement agency agreement executed on 11/1/2012.</t>
  </si>
  <si>
    <t>154/ On 11/13/2012, Treasury completed the sale of 16,641 shares of Timberland Bancorp, Inc. preferred stock at $862.50 per share (less a placement agent fee) for net proceeds of $14,209,333.88, pursuant to a placement agency agreement executed on 11/1/2012.</t>
  </si>
  <si>
    <t>156/ On 11/13/2012, Treasury completed the sale of its F&amp;C Bancorp. Inc. subordinated debentures (less a placement agent fee) for net proceeds of $2,840,902.62 and its F&amp;C Bancorp. Inc. subordinated debentures received upon the exercise of warrants (less a placement agent fee) for net proceeds of $148,500.00, pursuant to a placement agency agreement executed on 11/1/2012.</t>
  </si>
  <si>
    <t>157/ On 11/13/2012, Treasury completed the sale of its Farmers Enterprises, Inc. subordinated debentures (less a placement agent fee) for net proceeds of $11,439,252.00 and its Farmers Enterprises, Inc. subordinated debentures received upon the exercise of warrants (less a placement agent fee) for net proceeds of $590,323.14, pursuant to a placement agency agreement executed on 11/1/2012.</t>
  </si>
  <si>
    <r>
      <t>Preferred Stock</t>
    </r>
    <r>
      <rPr>
        <vertAlign val="superscript"/>
        <sz val="11"/>
        <color indexed="8"/>
        <rFont val="Arial"/>
        <family val="2"/>
      </rPr>
      <t>2</t>
    </r>
  </si>
  <si>
    <t>160/ On 11/13/2012, Treasury entered into an agreement with Community Financial Shares, Inc. (“CFS”) pursuant to which Treasury agreed to sell its CPP preferred stock back to CFS at a discount subject to the satisfaction of the conditions specified in the agreement.</t>
  </si>
  <si>
    <t>2, 162</t>
  </si>
  <si>
    <t>2, 164</t>
  </si>
  <si>
    <t>2, 10a, 164</t>
  </si>
  <si>
    <t>2, 165</t>
  </si>
  <si>
    <t>2, 101, 166</t>
  </si>
  <si>
    <t>2, 167</t>
  </si>
  <si>
    <t>2, 168</t>
  </si>
  <si>
    <t>2, 169</t>
  </si>
  <si>
    <t>2, 170</t>
  </si>
  <si>
    <t>2, 171</t>
  </si>
  <si>
    <t>2, 172</t>
  </si>
  <si>
    <t>2, 173</t>
  </si>
  <si>
    <t>2, 175</t>
  </si>
  <si>
    <t>2, 10a, 175</t>
  </si>
  <si>
    <t>169/ On 11/29/2012, Treasury completed the sale of 7,525 shares of Country Bank Shares, Inc. preferred stock at $917.90 per share (less a placement agent fee) for net proceeds of $6,838,125.53 and 376 shares of Country Bank Shares, Inc. preferred stock received upon the exercise of warrants at $1,000.00 per share (less a placement agent fee) for net proceeds of $372,240.00, pursuant to a placement agency agreement executed on 11/19/2012.</t>
  </si>
  <si>
    <t>175/ On 11/29/2012, Treasury completed the sale of 2,765 shares of TriSummit Bank Series B preferred stock at $750.00 per share (less a placement agent fee) for net proceeds of $2,053,012.50; 4,237 shares of TriSummit Bank Series D preferred stock at $750.00 per share (less a placement agent fee) for net proceeds of $3,145,972.50; and 138 shares of TriSummit Bank Series C preferred stock received upon the exercise of warrants at $912.50 per share (less a placement agent fee) for net proceeds of $124,665.75, pursuant to a placement agency agreement executed on 11/19/2012.</t>
  </si>
  <si>
    <t>170/ On 11/30/2012, Treasury completed the sale of 7,289 shares of FFW Corporation preferred stock at $902.90 per share (less a placement agent fee) for net proceeds of $6,515,425.72 and 364 shares of FFW Corporation preferred stock received upon the exercise of warrants at $995.00 per share (less a placement agent fee) for net proceeds of $358,558.20, pursuant to a placement agency agreement executed on 11/19/2012.</t>
  </si>
  <si>
    <t>176/ 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</si>
  <si>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174/ On 11/29/2012, Treasury completed the sale of 16,288 shares of Parke Bancorp, Inc. preferred stock at $719.11 per share (less a placement agent fee) for net proceeds of $11,595,735.04, pursuant to a placement agency agreement executed on 11/19/2012.</t>
  </si>
  <si>
    <t>WesBanco, Inc. (Fidelity Bancorp, Inc.)</t>
  </si>
  <si>
    <t>161/ On 11/29/2012, Treasury completed the sale of 4,781 shares of Alaska Pacific Bancshares, Inc. preferred stock at $892.61 per share (less a placement agent fee) for net proceeds of $4,217,568.41, pursuant to a placement agency agreement executed on 11/19/2012.</t>
  </si>
  <si>
    <t>163/ On 11/30/2012, Treasury completed the sale of 4,000 shares of Carolina Trust Bank preferred stock at $853.00 per share (less a placement agent fee) for net proceeds of $3,362,000.00, pursuant to a placement agency agreement executed on 11/19/2012.</t>
  </si>
  <si>
    <t>172/ On 11/30/2012, Treasury completed the sale of 4,000 shares of KS Bancorp, Inc. preferred stock at $827.00 per share (less a placement agent fee) for net proceeds of $3,283,000 and 200 shares of KS Bancorp, Inc. preferred stock received upon the exercise of warrants at $827.00 per share (less a placement agent fee) for net proceeds of $140,400.00, pursuant to a placement agency agreement executed on 11/19/2012.</t>
  </si>
  <si>
    <t>167/ On 11/30/2012, Treasury completed the sale of 3,976 shares of Community Business Bank preferred stock at $935.00 per share (less a placement agent fee) for net proceeds of $3,692,560.00 and 199 shares of Community Business Bank preferred stock received upon the exercise of warrants at $965.00 per share (less a placement agent fee) for net proceeds of $167,035.00, pursuant to a placement agency agreement executed on 11/19/2012.</t>
  </si>
  <si>
    <t>162/ On 11/30/2012, Treasury completed the sale of 3,000 shares of Bank of Commerce preferred stock at $834.00 per share (less a placement agent fee) for net proceeds of $2,477,000.00 and 150 shares of Bank of Commerce preferred stock received upon the exercise of warrants at $834.00 per share (less a placement agent fee) for net proceeds of $100,100.00, pursuant to a placement agency agreement executed on 11/19/2012.</t>
  </si>
  <si>
    <t>165/ On 11/29/2012, Treasury completed the sale of 3,000 shares of Clover Community Bankshares, Inc. preferred stock at $872.90 per share (less a placement agent fee) for net proceeds of $2,593,700.00 and 150 shares of Clover Community Bankshares, Inc. preferred stock received upon the exercise of warrants at $926.81 per share (less a placement agent fee) for net proceeds of $114,021.50, pursuant to a placement agency agreement executed on 11/19/2012.</t>
  </si>
  <si>
    <t>173/ On 11/29/2012, Treasury completed the sale of 3,000 shares of Layton Park Financial Group, Inc. preferred stock at $790.31 per share (less a placement agent fee) for net proceeds of $2,345,930.00 and 150 shares of Layton Park Financial Group, Inc. preferred stock received upon the exercise of warrants at $862.50 per share (less a placement agent fee) for net proceeds of $104,375.00, pursuant to a placement agency agreement executed on 11/19/2012.</t>
  </si>
  <si>
    <t>164/ On 11/29/2012, Treasury completed the sale of 2,644 shares of CBB Bancorp Series A preferred stock at $934.10 per share (less a placement agent fee) for net proceeds of $2,453,093; 1,753 shares of CBB Bancorp Series C preferred stock at $930.02 per share (less a placement agent fee) for net proceeds of $1,613,658.39; and 132 shares of CBB Bancorp Series B preferred stock received upon the exercise of warrants at $1,004.00 per share (less a placement agent fee) for net proceeds of $115,861.33, pursuant to a placement agency agreement executed on 11/19/2012.</t>
  </si>
  <si>
    <t>171/ On 11/30/2012, Treasury completed the sale of 1,900 shares of Hometown Bancshares, Inc. preferred stock at $942.90 per share (less a placement agent fee) for net proceeds of $1,766,510.00 and 95 shares of Hometown Bancshares, Inc. preferred stock received upon the exercise of warrants at $1,001.00 per share (less a placement agent fee) for net proceeds of $70,095.00, pursuant to a placement agency agreement executed on 11/19/2012.</t>
  </si>
  <si>
    <t>166/ On 11/30/2012, Treasury completed the sale of 105 shares of Community Bancshares of Mississippi, Inc. preferred stock at $9,550.00 per share (less a placement agent fee) for net proceeds of $977,750.00 and 5 shares of Community Bancshares of Mississippi, Inc. preferred stock received upon the exercise of warrants at $10,000.00 per share (less a placement agent fee) for net proceeds of $25,000.00, pursuant to a placement agency agreement executed on 11/19/2012.</t>
  </si>
  <si>
    <t>168/ On 11/30/2012, Treasury completed the sale of 638 shares of Corning Savings and Loan Association preferred stock at $860.00 per share (less a placement agent fee) for net proceeds of $523,680.00 and 32 shares of Corning Savings and Loan Association preferred stock received upon the exercise of warrants at $905.00 per share (less a placement agent fee) for net proceeds of $3,960.00, pursuant to a placement agency agreement executed on 11/19/2012.</t>
  </si>
  <si>
    <t>29/ 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</si>
  <si>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 xml:space="preserve">177/ 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 </t>
  </si>
  <si>
    <t>2, 177</t>
  </si>
  <si>
    <r>
      <t xml:space="preserve">Preferred Stock </t>
    </r>
    <r>
      <rPr>
        <vertAlign val="superscript"/>
        <sz val="11"/>
        <rFont val="Arial"/>
        <family val="2"/>
      </rPr>
      <t>2</t>
    </r>
  </si>
  <si>
    <t>2, 180</t>
  </si>
  <si>
    <t>186/ On 12/11/12, Treasury entered into a securities purchase agreement with PremierWest Bancorp (PremierWest) and Starbuck Bancshares, Inc. (Starbuck) pursuant to which Treasury agreed to sell its CPP preferred and warrant in PremierWest to Starbuck subject to certain conditions.</t>
  </si>
  <si>
    <t>2, 179</t>
  </si>
  <si>
    <t>2, 185</t>
  </si>
  <si>
    <t>2, 182</t>
  </si>
  <si>
    <t>8, 183</t>
  </si>
  <si>
    <t>2, 10, 184</t>
  </si>
  <si>
    <t>181/ On 12/11/2012, Treasury completed the sale of 15,600 shares of Community West Bancshares, Inc. preferred stock at $724.00 per share (less a placement agent fee) for net proceeds of $11,181,456.00, pursuant to a placement agency agreement executed on 12/3/2012.</t>
  </si>
  <si>
    <t>180/ On 12/11/2012, Treasury completed the sale of 22,000 shares of Central Community Corporation preferred stock at $926.20 per share (less a placement agent fee) for net proceeds of $20,172,636.00 and 1,100 shares of Central Community Corporation preferred stock received upon the exercise of warrants at $972.20 per share (less a placement agent fee) for net proceeds of $1,058,725.80, pursuant to a placement agency agreement executed on 12/3/2012.</t>
  </si>
  <si>
    <t>182/ On 12/11/2012, Treasury completed the sale of 1,177 shares of First Advantage Bancshares, Inc. preferred stock at $898.21 per share (less a placement agent fee) for net proceeds of $1,046,621.24 and 59 shares of First Advantage Bancshares, Inc. preferred stock received upon the exercise of warrants at $920.31 per share (less a placement agent fee) for net proceeds of $53,755.31, pursuant to a placement agency agreement executed on 12/3/2012.</t>
  </si>
  <si>
    <t>185/ On 12/11/2012, Treasury completed the sale of 2,152 shares of Security Bancshares of Pulaski County, Inc. preferred stock at $692.61 per share (less a placement agent fee) for net proceeds of $1,475,591.75 and 108 shares of Security Bancshares of Pulaski County, Inc. preferred stock received upon the exercise of warrants at $872.10 per share (less a placement agent fee) for net proceeds of $93,244.93, pursuant to a placement agency agreement executed on 12/3/2012.</t>
  </si>
  <si>
    <t>179/ On 12/11/2012, Treasury completed the sale of 20,749 shares of The Baraboo Bancorporation, Inc. preferred stock at $652.30 per share (less a placement agent fee) for net proceeds of $13,399,226.97 and 1,037 shares of The Baraboo Bancorporation, Inc. preferred stock received upon the exercise of warrants at $836.21 per share (less a placement agent fee) for net proceeds of $858,478.27, pursuant to a placement agency agreement executed on 12/3/2012.</t>
  </si>
  <si>
    <t>184/ On 12/11/2012, Treasury completed the sale of 10,800 shares of Presidio Bank preferred stock at $847.21 per share (less a placement agent fee) for net proceeds of $9,058,369.32 and 325 shares of Presidio Bank preferred stock received upon the exercise of warrants at $865.21 per share (less a placement agent fee) for net proceeds of $278,381.32, pursuant to a placement agency agreement executed on 12/3/2012.</t>
  </si>
  <si>
    <t>183/ On 12/11/2012, Treasury completed the sale of its Manhattan Bancshares, Inc. subordinated debentures (less a placement agent fee) for net proceeds of $2,560,540.68 and its Manhattan Bancshares, Inc. subordinated debentures received upon the exercise of warrants (less a placement agent fee) for net proceeds of $131,021.07, pursuant to a placement agency agreement executed on 12/3/2012.</t>
  </si>
  <si>
    <t xml:space="preserve">15/ On 12/14/2012, Treasury completed the sale of  234,169,156 shares of common stock at $32.50 per share for total proceeds of $7,610,497,570, pursuant to an underwriting agreement executed on 12/10/2012. </t>
  </si>
  <si>
    <t>2, 189</t>
  </si>
  <si>
    <t>2, 192</t>
  </si>
  <si>
    <t>2, 188</t>
  </si>
  <si>
    <t>8, 193</t>
  </si>
  <si>
    <t>2, 190</t>
  </si>
  <si>
    <t>2, 187</t>
  </si>
  <si>
    <t>2, 10a, 188</t>
  </si>
  <si>
    <t>2, 3, 191</t>
  </si>
  <si>
    <t>187/ On 12/20/2012, Treasury completed the sale of 1,004 shares of Bank Financial Services, Inc. preferred stock at $929.22 per share (less a placement agent fee) for net proceeds of $907,936.88 and 50 shares of Bank Financial Services, Inc. preferred stock received upon the exercise of warrants at $970.00 per share (less a placement agent fee) for net proceeds of $23,500.00, pursuant to a placement agency agreement executed on 12/11/2012.</t>
  </si>
  <si>
    <t>188/ On 12/20/2012, Treasury completed the sale of 2,211 shares of Bank of Southern California, N.A.  Series A preferred stock at $920.00 per share (less a placement agent fee) for net proceeds of $2,017,453.33; 2,032 shares of Bank of Southern California, N.A. Series C preferred stock at $910.12 per share (less a placement agent fee) for net proceeds of $1,832,697.18; and 111 shares of Bank of Southern California, N.A. preferred stock received upon the exercise of warrants at $965.12 per share (less a placement agent fee) for net proceeds of $90,461.65, pursuant to a placement agency agreement executed on 12/11/2012.</t>
  </si>
  <si>
    <t>189/ On 12/20/2012, Treasury completed the sale of 2,600 shares of Community Investors Bancorp, Inc. preferred stock at $950.00 per share (less a placement agent fee) for net proceeds of $2,445,000.00 and 130 shares of Community Investors Bancorp, Inc. preferred stock received upon the exercise of warrants at $1,000.00 per share (less a placement agent fee) for net proceeds of $105,000.00, pursuant to a placement agency agreement executed on 12/11/2012.</t>
  </si>
  <si>
    <t>190/ On 12/20/2012, Treasury completed the sale of 3,422 shares of First Alliance Bancshares, Inc. preferred stock at $700.10 per share (less a placement agent fee) for net proceeds of $2,370,742.20 and 171 shares of First Alliance Bancshares, Inc. preferred stock received upon the exercise of warrants at $700.01 per share (less a placement agent fee) for net proceeds of $94,701.71, pursuant to a placement agency agreement executed on 12/11/2012.</t>
  </si>
  <si>
    <t>191/ On 12/20/2012, Treasury completed the sale of 3,223 shares of First Independence Corporation preferred stock at $725.00 per share (less a placement agent fee) for net proceeds of $2,286,675.00, pursuant to a placement agency agreement executed on 12/11/2012.</t>
  </si>
  <si>
    <t>192/ On 12/20/2012, Treasury completed the sale of 1,552 shares of Hyperion Bank preferred stock at $650.00 per share (less a placement agent fee) for net proceeds of $983,800.00 and 78 shares of Hyperion Bank preferred stock received upon the exercise of warrants at $650.00 per share (less a placement agent fee) for net proceeds of $25,700.00, pursuant to a placement agency agreement executed on 12/11/2012.</t>
  </si>
  <si>
    <t>193/ On 12/20/2012, Treasury completed the sale of its Century Financial Services Corporation subordinated debentures (less a placement agent fee) for net proceeds of $9,751,500.00 and its Century Financial Services Corporation subordinated debentures received upon the exercise of warrants (less a placement agent fee) for net proceeds of $496,588.95, pursuant to a placement agency agreement executed on 12/11/2012.</t>
  </si>
  <si>
    <r>
      <t xml:space="preserve">Subordinated Debentures </t>
    </r>
    <r>
      <rPr>
        <vertAlign val="superscript"/>
        <sz val="11"/>
        <color indexed="8"/>
        <rFont val="Arial"/>
        <family val="2"/>
      </rPr>
      <t>8</t>
    </r>
  </si>
  <si>
    <r>
      <t xml:space="preserve">Partial Disposition </t>
    </r>
    <r>
      <rPr>
        <vertAlign val="superscript"/>
        <sz val="11"/>
        <rFont val="Arial"/>
        <family val="2"/>
      </rPr>
      <t>33</t>
    </r>
  </si>
  <si>
    <t>33. On 12/21/2012, Treasury sold 200,000,000 shares of common stock at $27.50 per share pursuant to a letter agreement. Following settlement, the net proceeds to Treasury were $5,500,000,000.</t>
  </si>
  <si>
    <t>Trust preferred securities received from the FDIC</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</si>
  <si>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</si>
  <si>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Bank of Southern California, N.A. (First Business Bank, N.A.)</t>
  </si>
  <si>
    <t>2. 7</t>
  </si>
  <si>
    <t>194/ 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</si>
  <si>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8, 195</t>
  </si>
  <si>
    <t>8, 10, 196</t>
  </si>
  <si>
    <t>2, 197</t>
  </si>
  <si>
    <t>2, 200</t>
  </si>
  <si>
    <t>2, 201</t>
  </si>
  <si>
    <t>2, 10a, 202</t>
  </si>
  <si>
    <t>2, 10a, 203</t>
  </si>
  <si>
    <t>2, 203</t>
  </si>
  <si>
    <t>2, 10, 205</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</si>
  <si>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</si>
  <si>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</si>
  <si>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Total Repayment Amount</t>
  </si>
  <si>
    <t>Total Investment Amount</t>
  </si>
  <si>
    <t>Contingent Interest Proceeds</t>
  </si>
  <si>
    <t>Principal Repayment</t>
  </si>
  <si>
    <t>Final Investment Amount</t>
  </si>
  <si>
    <t>Exchange Trust preferred securities for subordinated note</t>
  </si>
  <si>
    <t>Subordinated Note</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</si>
  <si>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</si>
  <si>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</si>
  <si>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195/ On 2/7/2013, Treasury completed the sale of its Alliance Financial Services, Inc. subordinated debentures (less a placement agent fee) for net proceeds of $8,912,494.80 and its Alliance Financial Services, Inc. subordinated debentures received upon the exercise of warrants (less a placement agent fee) for net proceeds of $504,900.00, pursuant to a placement agency agreement executed on 12/11/2012.</t>
  </si>
  <si>
    <t>199/ On 2/7/2013, Treasury completed the sale of 28,000 shares of Colony Bankcorp, Inc. preferred stock at $782.11 per share (less a placement agent fee) for net proceeds of $21,680,089.20, pursuant to a placement agency agreement executed on 1/29/2013.</t>
  </si>
  <si>
    <t>2, 202</t>
  </si>
  <si>
    <t>202/ On 2/7/2013, Treasury completed the sale of 4,609 shares of F &amp; M Bancshares, Inc. Series A preferred stock at $942.50 per share (less a placement agent fee) for net proceeds of $4,300,542.67; 3,535 shares of F &amp; M Bancshares, Inc. Series C preferred stock at $942.50 per share (less a placement agent fee) for net proceeds of $3,298,420.12; and 230 shares of F &amp; M Bancshares, Inc. Series B preferred stock received upon the exercise of warrants at $975.00 per share (less a placement agent fee) for net proceeds of $222,007.50, pursuant to a placement agency agreement executed on 1/29/2013.</t>
  </si>
  <si>
    <t>205/ On 2/7/2013, Treasury completed the sale of 5,625 shares of Waukesha Bankshares, Inc. preferred stock at $926.90 per share (less a placement agent fee) for net proceeds of $5,161,674.37 and 169 shares of Waukesha Bankshares, Inc. preferred stock received upon the exercise of warrants at $991.21 per share (less a placement agent fee) for net proceeds of $165,839.35, pursuant to a placement agency agreement executed on 1/29/2013.</t>
  </si>
  <si>
    <t>196/ On 2/8/2013, Treasury completed the sale of its Biscayne Bancshares, Inc.  subordinated debentures (less a placement agent fee) for net proceeds of $6,170,630.40 and its Biscayne Bancshares, Inc. subordinated debentures received upon the exercise of warrants (less a placement agent fee) for net proceeds of $204,506.72, pursuant to a placement agency agreement executed on 1/29/2013.</t>
  </si>
  <si>
    <t>197/ On 2/8/2013, Treasury completed the sale of 24,990 shares of Citizens Bancshares Co. preferred stock at $512.50 per share (less a placement agent fee) for net proceeds of $12,679,301.25 and 1,250 shares of Citizens Bancshares Co. preferred stock received upon the exercise of warrants at $521.25 per share (less a placement agent fee) for net proceeds of $645,046.87, pursuant to a placement agency agreement executed on 1/29/2013.</t>
  </si>
  <si>
    <t>201/ On 2/8/2013, Treasury completed the sale of 146,053 shares of Dickinson Financial Corporation II preferred stock at $552.61 per share (less a placement agent fee) for net proceeds of $79,903,244.85 and 7,303 shares of Dickinson Financial Corporation II preferred stock received upon the exercise of warrants at $681.25 per share (less a placement agent fee) for net proceeds of $4,925,417.06, pursuant to a placement agency agreement executed on 1/29/2013.</t>
  </si>
  <si>
    <t>203/ On 2/8/2013, Treasury completed the sale of 4,579 shares of First Priority Financial Corp. Series A preferred stock at $882.90 per share (less a placement agent fee) for net proceeds of $4,002,371.11; 4,596 shares of First Priority Financial Corp. Series C preferred stock at $881.25 per share (less a placement agent fee) for net proceeds of $4,009,722.75; and 229 shares of First Priority Financial Corp. Series B preferred stock received upon the exercise of warrants at $991.21 per share (less a placement agent fee) for net proceeds of $224,717.22, pursuant to a placement agency agreement executed on 1/29/2013.</t>
  </si>
  <si>
    <t>200/ On 2/7/2013, Treasury completed the sale of 9,000 shares of Delmar Bancorp preferred stock at $612.11 per share (less a placement agent fee) for net proceeds of $5,453,900.10 and 450 shares of Delmar Bancorp preferred stock received upon the exercise of warrants at $700.21 per share (less a placement agent fee) for net proceeds of $311,943.55, pursuant to a placement agency agreement executed on 1/29/2013.</t>
  </si>
  <si>
    <t>204/ On 2/8/2013, Treasury completed the sale of 26,000 shares of HMN Financial, Inc. preferred stock at $721.50 per share (less a placement agent fee) for net proceeds of $18,571,410.00, pursuant to a placement agency agreement executed on 1/29/2013.</t>
  </si>
  <si>
    <t>198/ 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</si>
  <si>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207/ On 2/12/13, Treasury entered into an agreement with Florida Bank Group, Inc. (“FBG”) pursuant to which Treasury agreed to sell its CPP preferred stock back to FBG at a discount subject to the satisfaction of the conditions specified in the agreement.</t>
  </si>
  <si>
    <t>2, 207</t>
  </si>
  <si>
    <t>206/ On 2/15/2013, Treasury sold its CPP preferred stock and warrant issued by BancTrust Financial Group, Inc. (“BancTrust”) pursuant to an agreement with BancTrust and Trustmark Corporation (“Trustmark”) entered into on 02/11/2013.</t>
  </si>
  <si>
    <t>208/ 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</si>
  <si>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178/ On 2/20/2013, Treasury sold its CPP preferred stock and warrant issued by First Sound Bank (“First Sound”) back to First Sound for an aggregate purchase price of $3,700,000, pursuant to the terms of the agreement between Treasury and First Sound entered into on 11/30/2012.
178/ On 11/30/12, Treasury entered into an agreement with First Sound Bank (“First Sound”) pursuant to which Treasury agreed to sell its CPP preferred stock and warrant back to First Sound at a discount subject to the satisfaction of the conditions specified in the agreement.</t>
  </si>
  <si>
    <t>209/ On 2/20/2013, Treasury completed the sale of 16,000 shares of Carolina Bank Holdings, Inc. preferred stock at $935.10 per share (less a placement agent fee) for net proceeds of $14,811,984.00, pursuant to a placement agency agreement executed on 2/6/2013.</t>
  </si>
  <si>
    <t>2, 210</t>
  </si>
  <si>
    <t>210/ On 2/20/2013, Treasury completed the sale of 21,042 shares of FC Holdings, Inc. preferred stock at $897.00 per share (less a placement agent fee) for net proceeds of $18,685,927.26 and 1,052 shares of FC Holdings, Inc. preferred stock received upon the exercise of warrants at $955.00 per share (less a placement agent fee) for net proceeds of $994,613.40, pursuant to a placement agency agreement executed on 2/6/2013.</t>
  </si>
  <si>
    <t>8, 211</t>
  </si>
  <si>
    <t>211/ On 2/20/2013, Treasury completed the sale of its First Trust Corporation subordinated debentures (less a placement agent fee) for net proceeds of $13,612,557.91 and its First Trust Corporation subordinated debentures received upon the exercise of warrants (less a placement agent fee) for net proceeds of $644,726.19, pursuant to a placement agency agreement executed on 12/11/2012.</t>
  </si>
  <si>
    <t>2, 212</t>
  </si>
  <si>
    <t>212/ On 2/20/2013, Treasury completed the sale of 24,664 shares of National Bancshares, Inc. preferred stock at $750.21 per share (less a placement agent fee) for net proceeds of $18,318,147.65 and 1,233 shares of National Bancshares, Inc. preferred stock received upon the exercise of warrants at $692.61 per share (less a placement agent fee) for net proceeds of $845,448.25, pursuant to a placement agency agreement executed on 2/6/2013.</t>
  </si>
  <si>
    <t>213/ On 2/20/2013, Treasury completed the sale of 10,900 shares of Ridgestone Financial Services, Inc. preferred stock at $822.60 per share (less a placement agent fee) for net proceeds of $8,876,676.60 and 545 shares of Ridgestone Financial Services, Inc. preferred stock received upon the exercise of warrants at $882.60 per share (less a placement agent fee) for net proceeds of $476,206.83, pursuant to a placement agency agreement executed on 2/6/2013.</t>
  </si>
  <si>
    <t>2, 213</t>
  </si>
  <si>
    <t>158/ 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
158/ On 11/5/2012, Treasury entered into (i) an exchange agreement with Standard Bancshares, Inc. pursuant to which Treasury agreed to exchange its preferred stock for common stock and (ii) securities purchase agreements with W Capital Partners II, L.P., Trident SBI Holdings, LLC, PEPI Capital, LP, LCB Investment, LLC, Cohesive Capital Partners, L.P., and Athena Select Private Investment Fund LLC, pursuant to which Treasury agreed to sell such common stock to such parties.</t>
  </si>
  <si>
    <t xml:space="preserve">214/ On 2/21/13, Treasury entered into a securities purchase agreement with FirstMerit Corporation (FirstMerit) and Citizens Republic Bancorp, Inc. (Citizens Republic) pursuant to which Treasury agreed, subject to certain conditions, to (i) sell its CPP preferred in Citizens Republic to FirstMerit and (ii) exchange its existing warrant in Citizens Republic for a warrant issued by FirstMerit. </t>
  </si>
  <si>
    <t>215/ On 2/25/2013, Treasury entered into an agreement with First Security Group, Inc. to exchange Treasury’s CPP warrant and $33,000,000 of preferred stock for common stock. The exchange is subject to the fulfillment by First Security Group, Inc. of certain conditions, including the satisfactory completion of a capital plan.</t>
  </si>
  <si>
    <t>For Period Ending March 5, 2013</t>
  </si>
  <si>
    <t>Repurchase</t>
  </si>
  <si>
    <t>Warrants (Series D)</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</si>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</sst>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numFmts count="13">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_(&quot;$&quot;* #,##0_);_(&quot;$&quot;* \(#,##0\);_(&quot;$&quot;* &quot;0&quot;??_);_(@_)"/>
    <numFmt numFmtId="167" formatCode="0.0%"/>
    <numFmt numFmtId="168" formatCode="&quot;$&quot;#,##0.0000"/>
    <numFmt numFmtId="169" formatCode="_(* #,##0_);_(* \(#,##0\);_(* &quot;-&quot;??_);_(@_)"/>
    <numFmt numFmtId="170" formatCode="&quot;$&quot;#,##0.00"/>
  </numFmts>
  <fonts count="11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Arial"/>
      <family val="2"/>
    </font>
    <font>
      <b/>
      <sz val="11"/>
      <name val="Arial"/>
      <family val="2"/>
    </font>
    <font>
      <sz val="11"/>
      <color indexed="8"/>
      <name val="Calibri"/>
      <family val="2"/>
    </font>
    <font>
      <sz val="10"/>
      <name val="Arial"/>
      <family val="2"/>
    </font>
    <font>
      <sz val="11"/>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1"/>
      <color indexed="12"/>
      <name val="Calibri"/>
      <family val="2"/>
    </font>
    <font>
      <b/>
      <sz val="11"/>
      <color indexed="8"/>
      <name val="Arial"/>
      <family val="2"/>
    </font>
    <font>
      <b/>
      <vertAlign val="superscript"/>
      <sz val="11"/>
      <color indexed="8"/>
      <name val="Arial"/>
      <family val="2"/>
    </font>
    <font>
      <sz val="11"/>
      <color indexed="8"/>
      <name val="Arial"/>
      <family val="2"/>
    </font>
    <font>
      <vertAlign val="superscript"/>
      <sz val="11"/>
      <color indexed="8"/>
      <name val="Arial"/>
      <family val="2"/>
    </font>
    <font>
      <sz val="11"/>
      <color indexed="10"/>
      <name val="Arial"/>
      <family val="2"/>
    </font>
    <font>
      <vertAlign val="superscript"/>
      <sz val="11"/>
      <name val="Arial"/>
      <family val="2"/>
    </font>
    <font>
      <i/>
      <sz val="11"/>
      <color indexed="8"/>
      <name val="Arial"/>
      <family val="2"/>
    </font>
    <font>
      <b/>
      <vertAlign val="superscript"/>
      <sz val="11"/>
      <name val="Arial"/>
      <family val="2"/>
    </font>
    <font>
      <sz val="8"/>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0"/>
      <name val="Arial"/>
      <family val="2"/>
    </font>
    <font>
      <i/>
      <sz val="11"/>
      <name val="Arial"/>
      <family val="2"/>
    </font>
    <font>
      <sz val="11"/>
      <color rgb="FF000000"/>
      <name val="Arial"/>
      <family val="2"/>
    </font>
    <font>
      <b/>
      <sz val="12"/>
      <name val="Arial"/>
      <family val="2"/>
    </font>
    <font>
      <b/>
      <vertAlign val="superscript"/>
      <sz val="14"/>
      <name val="Arial"/>
      <family val="2"/>
    </font>
    <font>
      <vertAlign val="superscript"/>
      <sz val="14"/>
      <name val="Arial"/>
      <family val="2"/>
    </font>
    <font>
      <b/>
      <i/>
      <sz val="11"/>
      <name val="Arial"/>
      <family val="2"/>
    </font>
    <font>
      <b/>
      <i/>
      <vertAlign val="superscript"/>
      <sz val="11"/>
      <name val="Arial"/>
      <family val="2"/>
    </font>
    <font>
      <sz val="9"/>
      <color indexed="8"/>
      <name val="Arial"/>
      <family val="2"/>
    </font>
    <font>
      <b/>
      <vertAlign val="superscript"/>
      <sz val="12"/>
      <color indexed="8"/>
      <name val="Arial"/>
      <family val="2"/>
    </font>
    <font>
      <sz val="12"/>
      <name val="Arial"/>
      <family val="2"/>
    </font>
    <font>
      <sz val="10"/>
      <name val="Arial"/>
      <family val="2"/>
    </font>
    <font>
      <sz val="10"/>
      <name val="Arial"/>
      <family val="2"/>
    </font>
    <font>
      <sz val="10"/>
      <name val="Arial"/>
      <family val="2"/>
    </font>
    <font>
      <sz val="11"/>
      <color theme="1"/>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auto="1"/>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diagonal/>
    </border>
    <border>
      <left style="medium">
        <color indexed="64"/>
      </left>
      <right style="thin">
        <color indexed="64"/>
      </right>
      <top style="thick">
        <color theme="9"/>
      </top>
      <bottom style="thick">
        <color theme="6" tint="-0.24994659260841701"/>
      </bottom>
      <diagonal/>
    </border>
    <border>
      <left style="thin">
        <color indexed="64"/>
      </left>
      <right/>
      <top style="thick">
        <color theme="9"/>
      </top>
      <bottom style="thick">
        <color theme="6" tint="-0.24994659260841701"/>
      </bottom>
      <diagonal/>
    </border>
    <border>
      <left/>
      <right/>
      <top style="thick">
        <color theme="9"/>
      </top>
      <bottom style="thick">
        <color theme="6" tint="-0.24994659260841701"/>
      </bottom>
      <diagonal/>
    </border>
    <border>
      <left style="thin">
        <color indexed="64"/>
      </left>
      <right style="medium">
        <color indexed="64"/>
      </right>
      <top/>
      <bottom style="thick">
        <color theme="9"/>
      </bottom>
      <diagonal/>
    </border>
    <border>
      <left/>
      <right style="thick">
        <color theme="6" tint="-0.24994659260841701"/>
      </right>
      <top style="thick">
        <color theme="6" tint="-0.24994659260841701"/>
      </top>
      <bottom style="thin">
        <color indexed="64"/>
      </bottom>
      <diagonal/>
    </border>
    <border>
      <left/>
      <right/>
      <top/>
      <bottom style="thick">
        <color theme="6" tint="-0.24994659260841701"/>
      </bottom>
      <diagonal/>
    </border>
    <border>
      <left/>
      <right style="thin">
        <color indexed="64"/>
      </right>
      <top/>
      <bottom style="thick">
        <color theme="6" tint="-0.24994659260841701"/>
      </bottom>
      <diagonal/>
    </border>
    <border>
      <left style="thin">
        <color indexed="64"/>
      </left>
      <right style="thin">
        <color indexed="64"/>
      </right>
      <top/>
      <bottom style="thick">
        <color theme="6" tint="-0.24994659260841701"/>
      </bottom>
      <diagonal/>
    </border>
    <border>
      <left style="thin">
        <color indexed="64"/>
      </left>
      <right style="medium">
        <color indexed="64"/>
      </right>
      <top/>
      <bottom style="thick">
        <color theme="6" tint="-0.24994659260841701"/>
      </bottom>
      <diagonal/>
    </border>
    <border>
      <left style="medium">
        <color indexed="64"/>
      </left>
      <right style="thin">
        <color indexed="64"/>
      </right>
      <top style="thin">
        <color indexed="64"/>
      </top>
      <bottom style="thick">
        <color theme="6" tint="-0.24994659260841701"/>
      </bottom>
      <diagonal/>
    </border>
    <border>
      <left style="thin">
        <color indexed="64"/>
      </left>
      <right style="thin">
        <color indexed="64"/>
      </right>
      <top style="thin">
        <color indexed="64"/>
      </top>
      <bottom style="thick">
        <color theme="6" tint="-0.24994659260841701"/>
      </bottom>
      <diagonal/>
    </border>
    <border>
      <left style="thin">
        <color indexed="64"/>
      </left>
      <right/>
      <top style="thin">
        <color indexed="64"/>
      </top>
      <bottom style="thick">
        <color theme="6" tint="-0.24994659260841701"/>
      </bottom>
      <diagonal/>
    </border>
    <border>
      <left style="medium">
        <color indexed="64"/>
      </left>
      <right/>
      <top/>
      <bottom style="thick">
        <color theme="6" tint="-0.24994659260841701"/>
      </bottom>
      <diagonal/>
    </border>
    <border>
      <left/>
      <right style="thick">
        <color theme="6" tint="-0.24994659260841701"/>
      </right>
      <top style="thin">
        <color indexed="64"/>
      </top>
      <bottom style="thick">
        <color theme="6" tint="-0.24994659260841701"/>
      </bottom>
      <diagonal/>
    </border>
    <border>
      <left/>
      <right style="thick">
        <color theme="6" tint="-0.24994659260841701"/>
      </right>
      <top style="thin">
        <color indexed="64"/>
      </top>
      <bottom style="thin">
        <color indexed="64"/>
      </bottom>
      <diagonal/>
    </border>
    <border>
      <left style="medium">
        <color indexed="64"/>
      </left>
      <right/>
      <top/>
      <bottom style="thick">
        <color theme="9"/>
      </bottom>
      <diagonal/>
    </border>
    <border>
      <left style="thin">
        <color indexed="64"/>
      </left>
      <right style="thin">
        <color indexed="64"/>
      </right>
      <top/>
      <bottom style="thick">
        <color theme="9"/>
      </bottom>
      <diagonal/>
    </border>
    <border>
      <left style="medium">
        <color indexed="64"/>
      </left>
      <right style="thin">
        <color indexed="64"/>
      </right>
      <top/>
      <bottom style="thick">
        <color theme="9"/>
      </bottom>
      <diagonal/>
    </border>
    <border>
      <left style="thin">
        <color indexed="64"/>
      </left>
      <right/>
      <top/>
      <bottom style="thick">
        <color theme="9"/>
      </bottom>
      <diagonal/>
    </border>
    <border>
      <left/>
      <right style="thick">
        <color theme="9"/>
      </right>
      <top/>
      <bottom style="thick">
        <color theme="9"/>
      </bottom>
      <diagonal/>
    </border>
    <border>
      <left/>
      <right style="thin">
        <color indexed="64"/>
      </right>
      <top/>
      <bottom style="thick">
        <color theme="9"/>
      </bottom>
      <diagonal/>
    </border>
    <border>
      <left style="thick">
        <color theme="9"/>
      </left>
      <right/>
      <top/>
      <bottom style="thin">
        <color indexed="64"/>
      </bottom>
      <diagonal/>
    </border>
    <border>
      <left/>
      <right style="thick">
        <color theme="9"/>
      </right>
      <top style="thin">
        <color indexed="64"/>
      </top>
      <bottom style="medium">
        <color indexed="64"/>
      </bottom>
      <diagonal/>
    </border>
  </borders>
  <cellStyleXfs count="4002">
    <xf numFmtId="0" fontId="0" fillId="0" borderId="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37"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39"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42" fillId="2"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39"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42" fillId="3"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39"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42" fillId="4"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42" fillId="5"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39"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42" fillId="6"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39"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42" fillId="7"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42" fillId="8"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37"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39"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42" fillId="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39"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42" fillId="10"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37"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42" fillId="5"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39"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42" fillId="8"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39"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42" fillId="11"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84" fillId="37"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84" fillId="38"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57" fillId="10" borderId="0" applyNumberFormat="0" applyBorder="0" applyAlignment="0" applyProtection="0"/>
    <xf numFmtId="0" fontId="84" fillId="39"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0"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1"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84" fillId="42"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84" fillId="43"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84" fillId="44"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84" fillId="45"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84" fillId="4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84" fillId="4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85" fillId="48"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58" fillId="3" borderId="0" applyNumberFormat="0" applyBorder="0" applyAlignment="0" applyProtection="0"/>
    <xf numFmtId="0" fontId="86" fillId="49" borderId="75"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59" fillId="20" borderId="1" applyNumberFormat="0" applyAlignment="0" applyProtection="0"/>
    <xf numFmtId="0" fontId="87" fillId="50" borderId="76"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0" fontId="60" fillId="21" borderId="2" applyNumberFormat="0" applyAlignment="0" applyProtection="0"/>
    <xf numFmtId="43" fontId="51" fillId="0" borderId="0" applyFont="0" applyFill="0" applyBorder="0" applyAlignment="0" applyProtection="0"/>
    <xf numFmtId="44" fontId="51" fillId="0" borderId="0" applyFont="0" applyFill="0" applyBorder="0" applyAlignment="0" applyProtection="0"/>
    <xf numFmtId="0" fontId="88"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73" fillId="0" borderId="0" applyNumberFormat="0" applyFill="0" applyBorder="0" applyAlignment="0" applyProtection="0">
      <alignment vertical="top"/>
      <protection locked="0"/>
    </xf>
    <xf numFmtId="0" fontId="89" fillId="51"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90" fillId="0" borderId="77"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63" fillId="0" borderId="3" applyNumberFormat="0" applyFill="0" applyAlignment="0" applyProtection="0"/>
    <xf numFmtId="0" fontId="91" fillId="0" borderId="78"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64" fillId="0" borderId="4" applyNumberFormat="0" applyFill="0" applyAlignment="0" applyProtection="0"/>
    <xf numFmtId="0" fontId="92" fillId="0" borderId="79"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65" fillId="0" borderId="5" applyNumberFormat="0" applyFill="0" applyAlignment="0" applyProtection="0"/>
    <xf numFmtId="0" fontId="92"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93" fillId="52" borderId="75"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66" fillId="7" borderId="1" applyNumberFormat="0" applyAlignment="0" applyProtection="0"/>
    <xf numFmtId="0" fontId="94" fillId="0" borderId="80"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67" fillId="0" borderId="6" applyNumberFormat="0" applyFill="0" applyAlignment="0" applyProtection="0"/>
    <xf numFmtId="0" fontId="95" fillId="53"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68" fillId="22" borderId="0" applyNumberFormat="0" applyBorder="0" applyAlignment="0" applyProtection="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42"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39" fillId="0" borderId="0"/>
    <xf numFmtId="0" fontId="39" fillId="0" borderId="0"/>
    <xf numFmtId="0" fontId="39"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42" fillId="0" borderId="0"/>
    <xf numFmtId="0" fontId="37" fillId="0" borderId="0"/>
    <xf numFmtId="0" fontId="37" fillId="0" borderId="0"/>
    <xf numFmtId="0" fontId="37" fillId="0" borderId="0"/>
    <xf numFmtId="0" fontId="37" fillId="0" borderId="0"/>
    <xf numFmtId="0" fontId="3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42" fillId="0" borderId="0"/>
    <xf numFmtId="0" fontId="42" fillId="0" borderId="0"/>
    <xf numFmtId="0" fontId="42"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54" fillId="0" borderId="0"/>
    <xf numFmtId="0" fontId="51" fillId="0" borderId="0"/>
    <xf numFmtId="0" fontId="51" fillId="0" borderId="0"/>
    <xf numFmtId="0" fontId="51"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83" fillId="0" borderId="0"/>
    <xf numFmtId="0" fontId="83" fillId="0" borderId="0"/>
    <xf numFmtId="0" fontId="83" fillId="0" borderId="0"/>
    <xf numFmtId="0" fontId="42" fillId="0" borderId="0"/>
    <xf numFmtId="0" fontId="49" fillId="54" borderId="81" applyNumberFormat="0" applyFont="0" applyAlignment="0" applyProtection="0"/>
    <xf numFmtId="0" fontId="45" fillId="54" borderId="81"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37" fillId="23" borderId="7"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3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9"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53" fillId="54" borderId="81" applyNumberFormat="0" applyFont="0" applyAlignment="0" applyProtection="0"/>
    <xf numFmtId="0" fontId="50" fillId="54" borderId="81" applyNumberFormat="0" applyFont="0" applyAlignment="0" applyProtection="0"/>
    <xf numFmtId="0" fontId="50"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8"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50" fillId="54" borderId="81" applyNumberFormat="0" applyFont="0" applyAlignment="0" applyProtection="0"/>
    <xf numFmtId="0" fontId="47"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6" fillId="54" borderId="81" applyNumberFormat="0" applyFont="0" applyAlignment="0" applyProtection="0"/>
    <xf numFmtId="0" fontId="45"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50"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4"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50"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3"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41" fillId="54" borderId="81" applyNumberFormat="0" applyFont="0" applyAlignment="0" applyProtection="0"/>
    <xf numFmtId="0" fontId="50" fillId="54" borderId="81" applyNumberFormat="0" applyFont="0" applyAlignment="0" applyProtection="0"/>
    <xf numFmtId="0" fontId="41"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40" fillId="54" borderId="81" applyNumberFormat="0" applyFont="0" applyAlignment="0" applyProtection="0"/>
    <xf numFmtId="0" fontId="50"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9"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50" fillId="54" borderId="81" applyNumberFormat="0" applyFont="0" applyAlignment="0" applyProtection="0"/>
    <xf numFmtId="0" fontId="38" fillId="54" borderId="81" applyNumberFormat="0" applyFont="0" applyAlignment="0" applyProtection="0"/>
    <xf numFmtId="0" fontId="38" fillId="54" borderId="81"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9" fillId="23" borderId="7"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37" fillId="54" borderId="81" applyNumberFormat="0" applyFont="0" applyAlignment="0" applyProtection="0"/>
    <xf numFmtId="0" fontId="50" fillId="54" borderId="81" applyNumberFormat="0" applyFont="0" applyAlignment="0" applyProtection="0"/>
    <xf numFmtId="0" fontId="37"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36" fillId="54" borderId="81" applyNumberFormat="0" applyFont="0" applyAlignment="0" applyProtection="0"/>
    <xf numFmtId="0" fontId="96" fillId="49" borderId="82"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69" fillId="20" borderId="8" applyNumberFormat="0" applyAlignment="0" applyProtection="0"/>
    <xf numFmtId="0" fontId="97"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98" fillId="0" borderId="83"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71" fillId="0" borderId="9" applyNumberFormat="0" applyFill="0" applyAlignment="0" applyProtection="0"/>
    <xf numFmtId="0" fontId="99"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5" fillId="0" borderId="0"/>
    <xf numFmtId="0" fontId="35" fillId="0" borderId="0"/>
    <xf numFmtId="0" fontId="35" fillId="0" borderId="0"/>
    <xf numFmtId="0" fontId="35" fillId="0" borderId="0"/>
    <xf numFmtId="0" fontId="35" fillId="0" borderId="0"/>
    <xf numFmtId="0" fontId="33"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33" fillId="27" borderId="0" applyNumberFormat="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33" fillId="3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35" borderId="0" applyNumberFormat="0" applyBorder="0" applyAlignment="0" applyProtection="0"/>
    <xf numFmtId="0" fontId="33" fillId="34" borderId="0" applyNumberFormat="0" applyBorder="0" applyAlignment="0" applyProtection="0"/>
    <xf numFmtId="0" fontId="33" fillId="33" borderId="0" applyNumberFormat="0" applyBorder="0" applyAlignment="0" applyProtection="0"/>
    <xf numFmtId="0" fontId="33" fillId="32" borderId="0" applyNumberFormat="0" applyBorder="0" applyAlignment="0" applyProtection="0"/>
    <xf numFmtId="0" fontId="33" fillId="31" borderId="0" applyNumberFormat="0" applyBorder="0" applyAlignment="0" applyProtection="0"/>
    <xf numFmtId="0" fontId="33" fillId="30" borderId="0" applyNumberFormat="0" applyBorder="0" applyAlignment="0" applyProtection="0"/>
    <xf numFmtId="0" fontId="33" fillId="29" borderId="0" applyNumberFormat="0" applyBorder="0" applyAlignment="0" applyProtection="0"/>
    <xf numFmtId="0" fontId="33" fillId="28" borderId="0" applyNumberFormat="0" applyBorder="0" applyAlignment="0" applyProtection="0"/>
    <xf numFmtId="0" fontId="33" fillId="27" borderId="0" applyNumberFormat="0" applyBorder="0" applyAlignment="0" applyProtection="0"/>
    <xf numFmtId="0" fontId="33" fillId="54" borderId="81" applyNumberFormat="0" applyFont="0" applyAlignment="0" applyProtection="0"/>
    <xf numFmtId="0" fontId="33" fillId="26" borderId="0" applyNumberFormat="0" applyBorder="0" applyAlignment="0" applyProtection="0"/>
    <xf numFmtId="0" fontId="33" fillId="25" borderId="0" applyNumberFormat="0" applyBorder="0" applyAlignment="0" applyProtection="0"/>
    <xf numFmtId="0" fontId="33" fillId="24" borderId="0" applyNumberFormat="0" applyBorder="0" applyAlignment="0" applyProtection="0"/>
    <xf numFmtId="0" fontId="33"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3"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32" fillId="32"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35" borderId="0" applyNumberFormat="0" applyBorder="0" applyAlignment="0" applyProtection="0"/>
    <xf numFmtId="0" fontId="32" fillId="34" borderId="0" applyNumberFormat="0" applyBorder="0" applyAlignment="0" applyProtection="0"/>
    <xf numFmtId="0" fontId="32" fillId="33" borderId="0" applyNumberFormat="0" applyBorder="0" applyAlignment="0" applyProtection="0"/>
    <xf numFmtId="0" fontId="32" fillId="32" borderId="0" applyNumberFormat="0" applyBorder="0" applyAlignment="0" applyProtection="0"/>
    <xf numFmtId="0" fontId="32" fillId="31" borderId="0" applyNumberFormat="0" applyBorder="0" applyAlignment="0" applyProtection="0"/>
    <xf numFmtId="0" fontId="32" fillId="30" borderId="0" applyNumberFormat="0" applyBorder="0" applyAlignment="0" applyProtection="0"/>
    <xf numFmtId="0" fontId="32" fillId="29" borderId="0" applyNumberFormat="0" applyBorder="0" applyAlignment="0" applyProtection="0"/>
    <xf numFmtId="0" fontId="32" fillId="28" borderId="0" applyNumberFormat="0" applyBorder="0" applyAlignment="0" applyProtection="0"/>
    <xf numFmtId="0" fontId="32" fillId="27" borderId="0" applyNumberFormat="0" applyBorder="0" applyAlignment="0" applyProtection="0"/>
    <xf numFmtId="0" fontId="32" fillId="54" borderId="81" applyNumberFormat="0" applyFont="0" applyAlignment="0" applyProtection="0"/>
    <xf numFmtId="0" fontId="32" fillId="26" borderId="0" applyNumberFormat="0" applyBorder="0" applyAlignment="0" applyProtection="0"/>
    <xf numFmtId="0" fontId="32" fillId="25" borderId="0" applyNumberFormat="0" applyBorder="0" applyAlignment="0" applyProtection="0"/>
    <xf numFmtId="0" fontId="32" fillId="24" borderId="0" applyNumberFormat="0" applyBorder="0" applyAlignment="0" applyProtection="0"/>
    <xf numFmtId="0" fontId="32" fillId="54" borderId="81" applyNumberFormat="0" applyFont="0" applyAlignment="0" applyProtection="0"/>
    <xf numFmtId="0" fontId="31" fillId="24" borderId="0" applyNumberFormat="0" applyBorder="0" applyAlignment="0" applyProtection="0"/>
    <xf numFmtId="0" fontId="31"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1"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1" fillId="32" borderId="0" applyNumberFormat="0" applyBorder="0" applyAlignment="0" applyProtection="0"/>
    <xf numFmtId="0" fontId="31"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35" borderId="0" applyNumberFormat="0" applyBorder="0" applyAlignment="0" applyProtection="0"/>
    <xf numFmtId="0" fontId="31" fillId="34" borderId="0" applyNumberFormat="0" applyBorder="0" applyAlignment="0" applyProtection="0"/>
    <xf numFmtId="0" fontId="31" fillId="33" borderId="0" applyNumberFormat="0" applyBorder="0" applyAlignment="0" applyProtection="0"/>
    <xf numFmtId="0" fontId="31" fillId="32" borderId="0" applyNumberFormat="0" applyBorder="0" applyAlignment="0" applyProtection="0"/>
    <xf numFmtId="0" fontId="31" fillId="31" borderId="0" applyNumberFormat="0" applyBorder="0" applyAlignment="0" applyProtection="0"/>
    <xf numFmtId="0" fontId="31" fillId="30" borderId="0" applyNumberFormat="0" applyBorder="0" applyAlignment="0" applyProtection="0"/>
    <xf numFmtId="0" fontId="31" fillId="29" borderId="0" applyNumberFormat="0" applyBorder="0" applyAlignment="0" applyProtection="0"/>
    <xf numFmtId="0" fontId="31" fillId="28" borderId="0" applyNumberFormat="0" applyBorder="0" applyAlignment="0" applyProtection="0"/>
    <xf numFmtId="0" fontId="31" fillId="27" borderId="0" applyNumberFormat="0" applyBorder="0" applyAlignment="0" applyProtection="0"/>
    <xf numFmtId="0" fontId="31" fillId="54" borderId="81" applyNumberFormat="0" applyFont="0" applyAlignment="0" applyProtection="0"/>
    <xf numFmtId="0" fontId="31" fillId="26" borderId="0" applyNumberFormat="0" applyBorder="0" applyAlignment="0" applyProtection="0"/>
    <xf numFmtId="0" fontId="31" fillId="25" borderId="0" applyNumberFormat="0" applyBorder="0" applyAlignment="0" applyProtection="0"/>
    <xf numFmtId="0" fontId="31" fillId="24" borderId="0" applyNumberFormat="0" applyBorder="0" applyAlignment="0" applyProtection="0"/>
    <xf numFmtId="0" fontId="31" fillId="54" borderId="81" applyNumberFormat="0" applyFont="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0"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0" fillId="33" borderId="0" applyNumberFormat="0" applyBorder="0" applyAlignment="0" applyProtection="0"/>
    <xf numFmtId="0" fontId="30" fillId="34" borderId="0" applyNumberFormat="0" applyBorder="0" applyAlignment="0" applyProtection="0"/>
    <xf numFmtId="0" fontId="30" fillId="35" borderId="0" applyNumberFormat="0" applyBorder="0" applyAlignment="0" applyProtection="0"/>
    <xf numFmtId="0" fontId="57" fillId="12" borderId="0" applyNumberFormat="0" applyBorder="0" applyAlignment="0" applyProtection="0"/>
    <xf numFmtId="0" fontId="35" fillId="11" borderId="0" applyNumberFormat="0" applyBorder="0" applyAlignment="0" applyProtection="0"/>
    <xf numFmtId="0" fontId="35" fillId="8" borderId="0" applyNumberFormat="0" applyBorder="0" applyAlignment="0" applyProtection="0"/>
    <xf numFmtId="0" fontId="35" fillId="5" borderId="0" applyNumberFormat="0" applyBorder="0" applyAlignment="0" applyProtection="0"/>
    <xf numFmtId="0" fontId="35" fillId="10" borderId="0" applyNumberFormat="0" applyBorder="0" applyAlignment="0" applyProtection="0"/>
    <xf numFmtId="0" fontId="35" fillId="9" borderId="0" applyNumberFormat="0" applyBorder="0" applyAlignment="0" applyProtection="0"/>
    <xf numFmtId="0" fontId="35" fillId="8" borderId="0" applyNumberFormat="0" applyBorder="0" applyAlignment="0" applyProtection="0"/>
    <xf numFmtId="0" fontId="35" fillId="7" borderId="0" applyNumberFormat="0" applyBorder="0" applyAlignment="0" applyProtection="0"/>
    <xf numFmtId="0" fontId="35" fillId="6" borderId="0" applyNumberFormat="0" applyBorder="0" applyAlignment="0" applyProtection="0"/>
    <xf numFmtId="0" fontId="35" fillId="5" borderId="0" applyNumberFormat="0" applyBorder="0" applyAlignment="0" applyProtection="0"/>
    <xf numFmtId="0" fontId="35" fillId="4" borderId="0" applyNumberFormat="0" applyBorder="0" applyAlignment="0" applyProtection="0"/>
    <xf numFmtId="0" fontId="35" fillId="3"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57" fillId="9" borderId="0" applyNumberFormat="0" applyBorder="0" applyAlignment="0" applyProtection="0"/>
    <xf numFmtId="0" fontId="30" fillId="35" borderId="0" applyNumberFormat="0" applyBorder="0" applyAlignment="0" applyProtection="0"/>
    <xf numFmtId="0" fontId="30" fillId="34" borderId="0" applyNumberFormat="0" applyBorder="0" applyAlignment="0" applyProtection="0"/>
    <xf numFmtId="0" fontId="30" fillId="33" borderId="0" applyNumberFormat="0" applyBorder="0" applyAlignment="0" applyProtection="0"/>
    <xf numFmtId="0" fontId="30" fillId="32" borderId="0" applyNumberFormat="0" applyBorder="0" applyAlignment="0" applyProtection="0"/>
    <xf numFmtId="0" fontId="30" fillId="31" borderId="0" applyNumberFormat="0" applyBorder="0" applyAlignment="0" applyProtection="0"/>
    <xf numFmtId="0" fontId="30" fillId="30" borderId="0" applyNumberFormat="0" applyBorder="0" applyAlignment="0" applyProtection="0"/>
    <xf numFmtId="0" fontId="30" fillId="29" borderId="0" applyNumberFormat="0" applyBorder="0" applyAlignment="0" applyProtection="0"/>
    <xf numFmtId="0" fontId="30" fillId="28" borderId="0" applyNumberFormat="0" applyBorder="0" applyAlignment="0" applyProtection="0"/>
    <xf numFmtId="0" fontId="30" fillId="27" borderId="0" applyNumberFormat="0" applyBorder="0" applyAlignment="0" applyProtection="0"/>
    <xf numFmtId="0" fontId="30" fillId="54" borderId="81" applyNumberFormat="0" applyFont="0" applyAlignment="0" applyProtection="0"/>
    <xf numFmtId="0" fontId="30" fillId="26" borderId="0" applyNumberFormat="0" applyBorder="0" applyAlignment="0" applyProtection="0"/>
    <xf numFmtId="0" fontId="30" fillId="25" borderId="0" applyNumberFormat="0" applyBorder="0" applyAlignment="0" applyProtection="0"/>
    <xf numFmtId="0" fontId="30" fillId="24" borderId="0" applyNumberFormat="0" applyBorder="0" applyAlignment="0" applyProtection="0"/>
    <xf numFmtId="0" fontId="30" fillId="54" borderId="81" applyNumberFormat="0" applyFont="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3" borderId="0" applyNumberFormat="0" applyBorder="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7" borderId="0" applyNumberFormat="0" applyBorder="0" applyAlignment="0" applyProtection="0"/>
    <xf numFmtId="0" fontId="35" fillId="6"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35" fillId="5" borderId="0" applyNumberFormat="0" applyBorder="0" applyAlignment="0" applyProtection="0"/>
    <xf numFmtId="0" fontId="35" fillId="4" borderId="0" applyNumberFormat="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 borderId="0" applyNumberFormat="0" applyBorder="0" applyAlignment="0" applyProtection="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35" fillId="2" borderId="0" applyNumberFormat="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3" borderId="0" applyNumberFormat="0" applyBorder="0" applyAlignment="0" applyProtection="0"/>
    <xf numFmtId="0" fontId="59" fillId="20" borderId="1" applyNumberFormat="0" applyAlignment="0" applyProtection="0"/>
    <xf numFmtId="0" fontId="60" fillId="21" borderId="2" applyNumberFormat="0" applyAlignment="0" applyProtection="0"/>
    <xf numFmtId="0" fontId="61" fillId="0" borderId="0" applyNumberFormat="0" applyFill="0" applyBorder="0" applyAlignment="0" applyProtection="0"/>
    <xf numFmtId="0" fontId="62" fillId="4"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66" fillId="7" borderId="1" applyNumberFormat="0" applyAlignment="0" applyProtection="0"/>
    <xf numFmtId="0" fontId="67" fillId="0" borderId="6" applyNumberFormat="0" applyFill="0" applyAlignment="0" applyProtection="0"/>
    <xf numFmtId="0" fontId="68" fillId="22" borderId="0" applyNumberFormat="0" applyBorder="0" applyAlignment="0" applyProtection="0"/>
    <xf numFmtId="0" fontId="35" fillId="0" borderId="0"/>
    <xf numFmtId="0" fontId="35" fillId="23" borderId="7" applyNumberFormat="0" applyFont="0" applyAlignment="0" applyProtection="0"/>
    <xf numFmtId="0" fontId="69" fillId="20" borderId="8" applyNumberFormat="0" applyAlignment="0" applyProtection="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0" fontId="29" fillId="0" borderId="0"/>
    <xf numFmtId="0" fontId="29" fillId="0" borderId="0"/>
    <xf numFmtId="0" fontId="35" fillId="0" borderId="0"/>
    <xf numFmtId="0" fontId="29" fillId="0" borderId="0"/>
    <xf numFmtId="0" fontId="28" fillId="0" borderId="0"/>
    <xf numFmtId="0" fontId="27" fillId="0" borderId="0"/>
    <xf numFmtId="0" fontId="27"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43" fontId="15" fillId="0" borderId="0" applyFont="0" applyFill="0" applyBorder="0" applyAlignment="0" applyProtection="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1" fillId="0" borderId="0"/>
    <xf numFmtId="44"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4" fontId="8" fillId="0" borderId="0" applyFont="0" applyFill="0" applyBorder="0" applyAlignment="0" applyProtection="0"/>
    <xf numFmtId="0" fontId="7" fillId="0" borderId="0"/>
    <xf numFmtId="0" fontId="7" fillId="0" borderId="0"/>
    <xf numFmtId="0" fontId="7" fillId="0" borderId="0"/>
    <xf numFmtId="0" fontId="6" fillId="0" borderId="0"/>
    <xf numFmtId="0" fontId="6" fillId="0" borderId="0"/>
    <xf numFmtId="0" fontId="6"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43" fontId="3" fillId="0" borderId="0" applyFont="0" applyFill="0" applyBorder="0" applyAlignment="0" applyProtection="0"/>
    <xf numFmtId="0" fontId="51"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44" fontId="111" fillId="0" borderId="0" applyFont="0" applyFill="0" applyBorder="0" applyAlignment="0" applyProtection="0"/>
    <xf numFmtId="43" fontId="112" fillId="0" borderId="0" applyFont="0" applyFill="0" applyBorder="0" applyAlignment="0" applyProtection="0"/>
    <xf numFmtId="9" fontId="113" fillId="0" borderId="0" applyFont="0" applyFill="0" applyBorder="0" applyAlignment="0" applyProtection="0"/>
    <xf numFmtId="0" fontId="2" fillId="0" borderId="0"/>
    <xf numFmtId="0" fontId="2" fillId="0" borderId="0"/>
  </cellStyleXfs>
  <cellXfs count="2254">
    <xf numFmtId="0" fontId="0" fillId="0" borderId="0" xfId="0"/>
    <xf numFmtId="0" fontId="55" fillId="0" borderId="15" xfId="2858" applyFont="1" applyFill="1" applyBorder="1"/>
    <xf numFmtId="14" fontId="55" fillId="0" borderId="14" xfId="2858" applyNumberFormat="1" applyFont="1" applyFill="1" applyBorder="1" applyAlignment="1">
      <alignment horizontal="center"/>
    </xf>
    <xf numFmtId="0" fontId="55" fillId="0" borderId="0" xfId="2858" applyFont="1" applyFill="1" applyBorder="1" applyAlignment="1"/>
    <xf numFmtId="0" fontId="55" fillId="0" borderId="24" xfId="2858" applyNumberFormat="1" applyFont="1" applyFill="1" applyBorder="1" applyAlignment="1">
      <alignment horizontal="center"/>
    </xf>
    <xf numFmtId="0" fontId="55" fillId="0" borderId="0" xfId="2858" applyFont="1" applyFill="1" applyBorder="1" applyAlignment="1">
      <alignment horizontal="center" wrapText="1"/>
    </xf>
    <xf numFmtId="0" fontId="55" fillId="0" borderId="0" xfId="2858" applyFont="1" applyFill="1" applyAlignment="1">
      <alignment horizontal="center"/>
    </xf>
    <xf numFmtId="164" fontId="52" fillId="0" borderId="0" xfId="2858" applyNumberFormat="1" applyFont="1" applyFill="1" applyBorder="1"/>
    <xf numFmtId="42" fontId="55" fillId="0" borderId="0" xfId="2858" applyNumberFormat="1" applyFont="1" applyFill="1" applyBorder="1" applyAlignment="1"/>
    <xf numFmtId="0" fontId="55" fillId="0" borderId="0" xfId="2858" applyFont="1" applyFill="1" applyBorder="1" applyAlignment="1">
      <alignment horizontal="right" wrapText="1"/>
    </xf>
    <xf numFmtId="164" fontId="55" fillId="0" borderId="0" xfId="2858" applyNumberFormat="1" applyFont="1" applyFill="1" applyBorder="1"/>
    <xf numFmtId="14" fontId="55" fillId="0" borderId="0" xfId="2858" applyNumberFormat="1" applyFont="1" applyFill="1" applyBorder="1" applyAlignment="1"/>
    <xf numFmtId="0" fontId="55" fillId="0" borderId="32" xfId="2858" applyFont="1" applyFill="1" applyBorder="1" applyAlignment="1">
      <alignment wrapText="1"/>
    </xf>
    <xf numFmtId="0" fontId="52" fillId="0" borderId="61" xfId="2858" applyFont="1" applyFill="1" applyBorder="1" applyAlignment="1">
      <alignment horizontal="center"/>
    </xf>
    <xf numFmtId="42" fontId="55" fillId="0" borderId="0" xfId="2858" applyNumberFormat="1" applyFont="1" applyFill="1"/>
    <xf numFmtId="0" fontId="55" fillId="0" borderId="32" xfId="2858" applyFont="1" applyFill="1" applyBorder="1"/>
    <xf numFmtId="42" fontId="52" fillId="0" borderId="0" xfId="2858" applyNumberFormat="1" applyFont="1" applyFill="1" applyAlignment="1">
      <alignment horizontal="left"/>
    </xf>
    <xf numFmtId="0" fontId="52" fillId="0" borderId="0" xfId="2858" applyFont="1" applyFill="1" applyAlignment="1">
      <alignment horizontal="left"/>
    </xf>
    <xf numFmtId="42" fontId="52" fillId="0" borderId="0" xfId="2858" applyNumberFormat="1" applyFont="1" applyFill="1" applyBorder="1"/>
    <xf numFmtId="166" fontId="52" fillId="0" borderId="0" xfId="2858" applyNumberFormat="1" applyFont="1" applyFill="1" applyBorder="1" applyAlignment="1">
      <alignment horizontal="center" wrapText="1"/>
    </xf>
    <xf numFmtId="166" fontId="55" fillId="0" borderId="55" xfId="2858" quotePrefix="1" applyNumberFormat="1" applyFont="1" applyFill="1" applyBorder="1" applyAlignment="1">
      <alignment horizontal="center" vertical="center" wrapText="1"/>
    </xf>
    <xf numFmtId="166" fontId="55" fillId="0" borderId="21" xfId="2858" quotePrefix="1" applyNumberFormat="1" applyFont="1" applyFill="1" applyBorder="1" applyAlignment="1">
      <alignment horizontal="center" vertical="center" wrapText="1"/>
    </xf>
    <xf numFmtId="42" fontId="55" fillId="0" borderId="32" xfId="2858" applyNumberFormat="1" applyFont="1" applyFill="1" applyBorder="1" applyAlignment="1">
      <alignment vertical="center"/>
    </xf>
    <xf numFmtId="166" fontId="55" fillId="0" borderId="16" xfId="2858" quotePrefix="1" applyNumberFormat="1" applyFont="1" applyFill="1" applyBorder="1" applyAlignment="1">
      <alignment horizontal="center" vertical="center" wrapText="1"/>
    </xf>
    <xf numFmtId="0" fontId="55" fillId="0" borderId="16" xfId="2858" applyFont="1" applyFill="1" applyBorder="1"/>
    <xf numFmtId="0" fontId="55" fillId="0" borderId="0" xfId="2858" applyFont="1" applyFill="1" applyBorder="1" applyAlignment="1">
      <alignment horizontal="left" vertical="top"/>
    </xf>
    <xf numFmtId="164" fontId="0" fillId="0" borderId="0" xfId="0" applyNumberFormat="1" applyFill="1"/>
    <xf numFmtId="166" fontId="76" fillId="0" borderId="87" xfId="2660" applyNumberFormat="1" applyFont="1" applyFill="1" applyBorder="1"/>
    <xf numFmtId="166" fontId="76" fillId="0" borderId="48" xfId="2660" applyNumberFormat="1" applyFont="1" applyFill="1" applyBorder="1"/>
    <xf numFmtId="166" fontId="76" fillId="0" borderId="11" xfId="2660" applyNumberFormat="1" applyFont="1" applyFill="1" applyBorder="1"/>
    <xf numFmtId="166" fontId="74" fillId="0" borderId="87" xfId="2660" applyNumberFormat="1" applyFont="1" applyFill="1" applyBorder="1"/>
    <xf numFmtId="0" fontId="55" fillId="0" borderId="54" xfId="2858" applyFont="1" applyFill="1" applyBorder="1" applyAlignment="1">
      <alignment horizontal="left" wrapText="1"/>
    </xf>
    <xf numFmtId="42" fontId="55" fillId="0" borderId="39" xfId="2858" applyNumberFormat="1" applyFont="1" applyFill="1" applyBorder="1" applyAlignment="1">
      <alignment vertical="center"/>
    </xf>
    <xf numFmtId="0" fontId="55" fillId="0" borderId="25" xfId="2858" applyFont="1" applyFill="1" applyBorder="1" applyAlignment="1">
      <alignment horizontal="left" vertical="center" wrapText="1"/>
    </xf>
    <xf numFmtId="42" fontId="55" fillId="0" borderId="31" xfId="2858" applyNumberFormat="1" applyFont="1" applyFill="1" applyBorder="1" applyAlignment="1">
      <alignment vertical="center"/>
    </xf>
    <xf numFmtId="41" fontId="0" fillId="0" borderId="0" xfId="0" applyNumberFormat="1" applyFill="1"/>
    <xf numFmtId="14" fontId="55" fillId="0" borderId="60" xfId="2858" quotePrefix="1" applyNumberFormat="1" applyFont="1" applyFill="1" applyBorder="1" applyAlignment="1">
      <alignment horizontal="center" vertical="center" wrapText="1"/>
    </xf>
    <xf numFmtId="0" fontId="74" fillId="0" borderId="10" xfId="2818" applyFont="1" applyFill="1" applyBorder="1" applyAlignment="1" applyProtection="1">
      <alignment horizontal="center" wrapText="1"/>
      <protection locked="0"/>
    </xf>
    <xf numFmtId="0" fontId="74" fillId="0" borderId="36" xfId="2818" applyFont="1" applyFill="1" applyBorder="1" applyAlignment="1" applyProtection="1">
      <alignment horizontal="center" wrapText="1"/>
      <protection locked="0"/>
    </xf>
    <xf numFmtId="0" fontId="74" fillId="0" borderId="50" xfId="2818" applyFont="1" applyFill="1" applyBorder="1" applyAlignment="1" applyProtection="1">
      <alignment horizontal="center" wrapText="1"/>
      <protection locked="0"/>
    </xf>
    <xf numFmtId="165" fontId="74" fillId="0" borderId="10" xfId="2660" applyNumberFormat="1" applyFont="1" applyFill="1" applyBorder="1" applyAlignment="1" applyProtection="1">
      <alignment horizontal="center" wrapText="1"/>
      <protection locked="0"/>
    </xf>
    <xf numFmtId="0" fontId="75" fillId="0" borderId="30" xfId="2818" applyFont="1" applyFill="1" applyBorder="1" applyAlignment="1" applyProtection="1">
      <alignment horizontal="center" wrapText="1"/>
      <protection locked="0"/>
    </xf>
    <xf numFmtId="0" fontId="55" fillId="0" borderId="0" xfId="2858" applyFont="1" applyFill="1" applyBorder="1" applyAlignment="1" applyProtection="1">
      <alignment wrapText="1"/>
      <protection locked="0"/>
    </xf>
    <xf numFmtId="165" fontId="76" fillId="0" borderId="12" xfId="2660" applyNumberFormat="1" applyFont="1" applyFill="1" applyBorder="1"/>
    <xf numFmtId="165" fontId="76" fillId="0" borderId="13" xfId="2660" applyNumberFormat="1" applyFont="1" applyFill="1" applyBorder="1" applyAlignment="1">
      <alignment horizontal="center"/>
    </xf>
    <xf numFmtId="166" fontId="76" fillId="0" borderId="14" xfId="2660" applyNumberFormat="1" applyFont="1" applyFill="1" applyBorder="1"/>
    <xf numFmtId="0" fontId="55" fillId="0" borderId="14" xfId="2858" applyNumberFormat="1" applyFont="1" applyFill="1" applyBorder="1" applyAlignment="1">
      <alignment horizontal="center"/>
    </xf>
    <xf numFmtId="165" fontId="76" fillId="0" borderId="15" xfId="2660" applyNumberFormat="1" applyFont="1" applyFill="1" applyBorder="1"/>
    <xf numFmtId="0" fontId="55" fillId="0" borderId="50" xfId="2858" applyNumberFormat="1" applyFont="1" applyFill="1" applyBorder="1" applyAlignment="1">
      <alignment horizontal="center"/>
    </xf>
    <xf numFmtId="14" fontId="76" fillId="0" borderId="15" xfId="2818" applyNumberFormat="1" applyFont="1" applyFill="1" applyBorder="1" applyAlignment="1">
      <alignment horizontal="center" vertical="center"/>
    </xf>
    <xf numFmtId="0" fontId="76" fillId="0" borderId="15" xfId="2818" applyFont="1" applyFill="1" applyBorder="1" applyAlignment="1">
      <alignment vertical="center"/>
    </xf>
    <xf numFmtId="0" fontId="76" fillId="0" borderId="15" xfId="2818" applyFont="1" applyFill="1" applyBorder="1" applyAlignment="1">
      <alignment vertical="center" wrapText="1"/>
    </xf>
    <xf numFmtId="0" fontId="76" fillId="0" borderId="16" xfId="2818" applyFont="1" applyFill="1" applyBorder="1" applyAlignment="1">
      <alignment horizontal="center" vertical="center"/>
    </xf>
    <xf numFmtId="0" fontId="76" fillId="0" borderId="14" xfId="2818" applyFont="1" applyFill="1" applyBorder="1" applyAlignment="1">
      <alignment vertical="center"/>
    </xf>
    <xf numFmtId="165" fontId="76" fillId="0" borderId="15" xfId="2660" applyNumberFormat="1" applyFont="1" applyFill="1" applyBorder="1" applyAlignment="1">
      <alignment vertical="center"/>
    </xf>
    <xf numFmtId="14" fontId="76" fillId="0" borderId="17" xfId="2867" applyNumberFormat="1" applyFont="1" applyFill="1" applyBorder="1" applyAlignment="1">
      <alignment horizontal="right" vertical="center"/>
    </xf>
    <xf numFmtId="1" fontId="77" fillId="0" borderId="26" xfId="2867" applyNumberFormat="1" applyFont="1" applyFill="1" applyBorder="1" applyAlignment="1">
      <alignment horizontal="center" vertical="center"/>
    </xf>
    <xf numFmtId="0" fontId="76" fillId="0" borderId="16" xfId="2818" applyFont="1" applyFill="1" applyBorder="1" applyAlignment="1">
      <alignment horizontal="center" vertical="center" wrapText="1"/>
    </xf>
    <xf numFmtId="14" fontId="76" fillId="0" borderId="14" xfId="2818" applyNumberFormat="1" applyFont="1" applyFill="1" applyBorder="1" applyAlignment="1">
      <alignment horizontal="center" vertical="center"/>
    </xf>
    <xf numFmtId="1" fontId="77" fillId="0" borderId="18" xfId="2867" applyNumberFormat="1" applyFont="1" applyFill="1" applyBorder="1" applyAlignment="1">
      <alignment horizontal="center" vertical="center"/>
    </xf>
    <xf numFmtId="0" fontId="55" fillId="0" borderId="14" xfId="2858" applyNumberFormat="1" applyFont="1" applyFill="1" applyBorder="1" applyAlignment="1">
      <alignment horizontal="center" vertical="center"/>
    </xf>
    <xf numFmtId="166" fontId="76" fillId="0" borderId="14" xfId="2660" applyNumberFormat="1" applyFont="1" applyFill="1" applyBorder="1" applyAlignment="1">
      <alignment vertical="center"/>
    </xf>
    <xf numFmtId="1" fontId="77" fillId="0" borderId="26" xfId="2818" applyNumberFormat="1" applyFont="1" applyFill="1" applyBorder="1" applyAlignment="1">
      <alignment horizontal="center" vertical="center"/>
    </xf>
    <xf numFmtId="14" fontId="76" fillId="0" borderId="15" xfId="2867" applyNumberFormat="1" applyFont="1" applyFill="1" applyBorder="1" applyAlignment="1">
      <alignment horizontal="center" vertical="center"/>
    </xf>
    <xf numFmtId="0" fontId="76" fillId="0" borderId="15" xfId="2867" applyFont="1" applyFill="1" applyBorder="1" applyAlignment="1">
      <alignment vertical="center"/>
    </xf>
    <xf numFmtId="0" fontId="76" fillId="0" borderId="15" xfId="2867" applyFont="1" applyFill="1" applyBorder="1" applyAlignment="1">
      <alignment vertical="center" wrapText="1"/>
    </xf>
    <xf numFmtId="0" fontId="76" fillId="0" borderId="14" xfId="2867" applyFont="1" applyFill="1" applyBorder="1" applyAlignment="1">
      <alignment vertical="center"/>
    </xf>
    <xf numFmtId="0" fontId="76" fillId="0" borderId="16" xfId="2867" applyFont="1" applyFill="1" applyBorder="1" applyAlignment="1">
      <alignment horizontal="center" vertical="center"/>
    </xf>
    <xf numFmtId="14" fontId="76" fillId="0" borderId="15" xfId="2885" applyNumberFormat="1" applyFont="1" applyFill="1" applyBorder="1" applyAlignment="1">
      <alignment horizontal="center" vertical="center"/>
    </xf>
    <xf numFmtId="0" fontId="76" fillId="0" borderId="15" xfId="2885" applyFont="1" applyFill="1" applyBorder="1" applyAlignment="1">
      <alignment vertical="center" wrapText="1"/>
    </xf>
    <xf numFmtId="0" fontId="76" fillId="0" borderId="14" xfId="2885" applyFont="1" applyFill="1" applyBorder="1" applyAlignment="1">
      <alignment vertical="center"/>
    </xf>
    <xf numFmtId="0" fontId="76" fillId="0" borderId="16" xfId="2885" applyFont="1" applyFill="1" applyBorder="1" applyAlignment="1">
      <alignment horizontal="center" vertical="center"/>
    </xf>
    <xf numFmtId="0" fontId="76" fillId="0" borderId="16" xfId="2818" applyFont="1" applyFill="1" applyBorder="1" applyAlignment="1" applyProtection="1">
      <alignment horizontal="center" vertical="center" wrapText="1"/>
      <protection locked="0"/>
    </xf>
    <xf numFmtId="14" fontId="76" fillId="0" borderId="14" xfId="2885" applyNumberFormat="1" applyFont="1" applyFill="1" applyBorder="1" applyAlignment="1">
      <alignment horizontal="center" vertical="center"/>
    </xf>
    <xf numFmtId="1" fontId="77" fillId="0" borderId="18" xfId="2885" applyNumberFormat="1" applyFont="1" applyFill="1" applyBorder="1" applyAlignment="1">
      <alignment horizontal="center" vertical="center"/>
    </xf>
    <xf numFmtId="0" fontId="55" fillId="0" borderId="26" xfId="2858" applyFont="1" applyFill="1" applyBorder="1" applyAlignment="1">
      <alignment horizontal="center" vertical="center"/>
    </xf>
    <xf numFmtId="0" fontId="78" fillId="0" borderId="0" xfId="2858" applyFont="1" applyFill="1" applyBorder="1"/>
    <xf numFmtId="0" fontId="55" fillId="0" borderId="15" xfId="2858" applyFont="1" applyFill="1" applyBorder="1" applyAlignment="1">
      <alignment wrapText="1"/>
    </xf>
    <xf numFmtId="165" fontId="55" fillId="0" borderId="15" xfId="2660" applyNumberFormat="1" applyFont="1" applyFill="1" applyBorder="1"/>
    <xf numFmtId="14" fontId="76" fillId="0" borderId="15" xfId="2893" applyNumberFormat="1" applyFont="1" applyFill="1" applyBorder="1" applyAlignment="1">
      <alignment horizontal="center" vertical="center"/>
    </xf>
    <xf numFmtId="0" fontId="76" fillId="0" borderId="15" xfId="2901" applyFont="1" applyFill="1" applyBorder="1" applyAlignment="1">
      <alignment vertical="center"/>
    </xf>
    <xf numFmtId="0" fontId="76" fillId="0" borderId="15" xfId="2901" applyFont="1" applyFill="1" applyBorder="1" applyAlignment="1">
      <alignment vertical="center" wrapText="1"/>
    </xf>
    <xf numFmtId="165" fontId="55" fillId="0" borderId="15" xfId="2660" applyNumberFormat="1" applyFont="1" applyFill="1" applyBorder="1" applyAlignment="1">
      <alignment vertical="center"/>
    </xf>
    <xf numFmtId="0" fontId="76" fillId="0" borderId="16" xfId="2893" applyFont="1" applyFill="1" applyBorder="1" applyAlignment="1">
      <alignment horizontal="center" vertical="center"/>
    </xf>
    <xf numFmtId="15" fontId="55" fillId="0" borderId="15" xfId="2858" applyNumberFormat="1" applyFont="1" applyFill="1" applyBorder="1"/>
    <xf numFmtId="15" fontId="55" fillId="0" borderId="15" xfId="2858" applyNumberFormat="1" applyFont="1" applyFill="1" applyBorder="1" applyAlignment="1">
      <alignment wrapText="1"/>
    </xf>
    <xf numFmtId="15" fontId="55" fillId="0" borderId="16" xfId="2858" applyNumberFormat="1" applyFont="1" applyFill="1" applyBorder="1" applyAlignment="1">
      <alignment horizontal="center"/>
    </xf>
    <xf numFmtId="15" fontId="55" fillId="0" borderId="0" xfId="2858" applyNumberFormat="1" applyFont="1" applyFill="1" applyBorder="1"/>
    <xf numFmtId="15" fontId="55" fillId="0" borderId="50" xfId="2858" applyNumberFormat="1" applyFont="1" applyFill="1" applyBorder="1" applyAlignment="1">
      <alignment vertical="center"/>
    </xf>
    <xf numFmtId="1" fontId="79" fillId="0" borderId="18" xfId="2858" applyNumberFormat="1" applyFont="1" applyFill="1" applyBorder="1" applyAlignment="1">
      <alignment horizontal="center"/>
    </xf>
    <xf numFmtId="15" fontId="55" fillId="0" borderId="15" xfId="2858" applyNumberFormat="1" applyFont="1" applyFill="1" applyBorder="1" applyAlignment="1">
      <alignment vertical="center" wrapText="1"/>
    </xf>
    <xf numFmtId="15" fontId="55" fillId="0" borderId="14" xfId="2858" applyNumberFormat="1" applyFont="1" applyFill="1" applyBorder="1" applyAlignment="1">
      <alignment vertical="center"/>
    </xf>
    <xf numFmtId="15" fontId="55" fillId="0" borderId="16" xfId="2858" applyNumberFormat="1" applyFont="1" applyFill="1" applyBorder="1" applyAlignment="1">
      <alignment horizontal="center" vertical="center"/>
    </xf>
    <xf numFmtId="1" fontId="79" fillId="0" borderId="26" xfId="2858" applyNumberFormat="1" applyFont="1" applyFill="1" applyBorder="1" applyAlignment="1">
      <alignment horizontal="center" vertical="center"/>
    </xf>
    <xf numFmtId="1" fontId="79" fillId="0" borderId="18" xfId="2858" applyNumberFormat="1" applyFont="1" applyFill="1" applyBorder="1" applyAlignment="1">
      <alignment horizontal="center" vertical="center"/>
    </xf>
    <xf numFmtId="49" fontId="76" fillId="0" borderId="15" xfId="2808" applyNumberFormat="1" applyFont="1" applyFill="1" applyBorder="1" applyAlignment="1">
      <alignment vertical="center" wrapText="1"/>
    </xf>
    <xf numFmtId="49" fontId="76" fillId="0" borderId="15" xfId="2813" applyNumberFormat="1" applyFont="1" applyFill="1" applyBorder="1" applyAlignment="1">
      <alignment vertical="center" wrapText="1"/>
    </xf>
    <xf numFmtId="49" fontId="76" fillId="0" borderId="16" xfId="2813" applyNumberFormat="1" applyFont="1" applyFill="1" applyBorder="1" applyAlignment="1">
      <alignment horizontal="center" vertical="center"/>
    </xf>
    <xf numFmtId="49" fontId="76" fillId="0" borderId="14" xfId="2813" applyNumberFormat="1" applyFont="1" applyFill="1" applyBorder="1" applyAlignment="1">
      <alignment vertical="center"/>
    </xf>
    <xf numFmtId="0" fontId="55" fillId="0" borderId="16" xfId="2858" applyFont="1" applyFill="1" applyBorder="1" applyAlignment="1">
      <alignment horizontal="center"/>
    </xf>
    <xf numFmtId="0" fontId="55" fillId="0" borderId="0" xfId="2858" applyFont="1" applyFill="1" applyBorder="1" applyAlignment="1">
      <alignment vertical="center"/>
    </xf>
    <xf numFmtId="14" fontId="55" fillId="0" borderId="17" xfId="2858" applyNumberFormat="1" applyFont="1" applyFill="1" applyBorder="1" applyAlignment="1">
      <alignment horizontal="center"/>
    </xf>
    <xf numFmtId="0" fontId="55" fillId="0" borderId="16" xfId="2858" applyFont="1" applyFill="1" applyBorder="1" applyAlignment="1">
      <alignment horizontal="center" vertical="center" wrapText="1"/>
    </xf>
    <xf numFmtId="49" fontId="76" fillId="0" borderId="14" xfId="2813" applyNumberFormat="1" applyFont="1" applyFill="1" applyBorder="1" applyAlignment="1">
      <alignment horizontal="left" vertical="center" wrapText="1"/>
    </xf>
    <xf numFmtId="14" fontId="55" fillId="0" borderId="17" xfId="2858" applyNumberFormat="1" applyFont="1" applyFill="1" applyBorder="1" applyAlignment="1">
      <alignment horizontal="center" vertical="center"/>
    </xf>
    <xf numFmtId="14" fontId="55" fillId="0" borderId="18" xfId="2858" applyNumberFormat="1" applyFont="1" applyFill="1" applyBorder="1" applyAlignment="1">
      <alignment horizontal="center" vertical="center" wrapText="1"/>
    </xf>
    <xf numFmtId="15" fontId="55" fillId="0" borderId="21" xfId="2858" applyNumberFormat="1" applyFont="1" applyFill="1" applyBorder="1" applyAlignment="1">
      <alignment horizontal="center"/>
    </xf>
    <xf numFmtId="0" fontId="76" fillId="0" borderId="14" xfId="2818" applyFont="1" applyFill="1" applyBorder="1" applyAlignment="1" applyProtection="1">
      <alignment horizontal="center" vertical="center" wrapText="1"/>
      <protection locked="0"/>
    </xf>
    <xf numFmtId="0" fontId="76" fillId="0" borderId="26" xfId="2818" applyFont="1" applyFill="1" applyBorder="1" applyAlignment="1" applyProtection="1">
      <alignment horizontal="center" vertical="center" wrapText="1"/>
      <protection locked="0"/>
    </xf>
    <xf numFmtId="0" fontId="55" fillId="0" borderId="19" xfId="2858" applyNumberFormat="1" applyFont="1" applyFill="1" applyBorder="1" applyAlignment="1">
      <alignment horizontal="center"/>
    </xf>
    <xf numFmtId="0" fontId="55" fillId="0" borderId="10" xfId="2858" applyFont="1" applyFill="1" applyBorder="1" applyAlignment="1">
      <alignment horizontal="center"/>
    </xf>
    <xf numFmtId="15" fontId="55" fillId="0" borderId="36" xfId="2858" applyNumberFormat="1" applyFont="1" applyFill="1" applyBorder="1" applyAlignment="1">
      <alignment horizontal="center"/>
    </xf>
    <xf numFmtId="1" fontId="79" fillId="0" borderId="35" xfId="2858" applyNumberFormat="1" applyFont="1" applyFill="1" applyBorder="1" applyAlignment="1">
      <alignment horizontal="center"/>
    </xf>
    <xf numFmtId="1" fontId="79" fillId="0" borderId="38" xfId="2858" applyNumberFormat="1" applyFont="1" applyFill="1" applyBorder="1" applyAlignment="1">
      <alignment horizontal="center" vertical="center"/>
    </xf>
    <xf numFmtId="0" fontId="76" fillId="0" borderId="50" xfId="2818" applyFont="1" applyFill="1" applyBorder="1" applyAlignment="1" applyProtection="1">
      <alignment horizontal="center" vertical="center" wrapText="1"/>
      <protection locked="0"/>
    </xf>
    <xf numFmtId="0" fontId="76" fillId="0" borderId="38" xfId="2818" applyFont="1" applyFill="1" applyBorder="1" applyAlignment="1" applyProtection="1">
      <alignment horizontal="center" vertical="center" wrapText="1"/>
      <protection locked="0"/>
    </xf>
    <xf numFmtId="49" fontId="76" fillId="0" borderId="18" xfId="2813" applyNumberFormat="1" applyFont="1" applyFill="1" applyBorder="1" applyAlignment="1">
      <alignment horizontal="left" vertical="center" wrapText="1"/>
    </xf>
    <xf numFmtId="14" fontId="55" fillId="0" borderId="10" xfId="2858" applyNumberFormat="1" applyFont="1" applyFill="1" applyBorder="1" applyAlignment="1">
      <alignment horizontal="center"/>
    </xf>
    <xf numFmtId="0" fontId="55" fillId="0" borderId="41" xfId="2858" applyFont="1" applyFill="1" applyBorder="1" applyAlignment="1">
      <alignment vertical="center"/>
    </xf>
    <xf numFmtId="49" fontId="76" fillId="0" borderId="23" xfId="2813" applyNumberFormat="1" applyFont="1" applyFill="1" applyBorder="1" applyAlignment="1">
      <alignment horizontal="left" vertical="center" wrapText="1"/>
    </xf>
    <xf numFmtId="42" fontId="55" fillId="0" borderId="15" xfId="2660" applyNumberFormat="1" applyFont="1" applyFill="1" applyBorder="1" applyAlignment="1">
      <alignment vertical="center"/>
    </xf>
    <xf numFmtId="164" fontId="55" fillId="0" borderId="26" xfId="2659" applyNumberFormat="1" applyFont="1" applyFill="1" applyBorder="1"/>
    <xf numFmtId="49" fontId="55" fillId="0" borderId="15" xfId="0" applyNumberFormat="1" applyFont="1" applyFill="1" applyBorder="1" applyAlignment="1"/>
    <xf numFmtId="0" fontId="55" fillId="0" borderId="17" xfId="2858" applyFont="1" applyFill="1" applyBorder="1" applyAlignment="1">
      <alignment horizontal="center"/>
    </xf>
    <xf numFmtId="164" fontId="55" fillId="0" borderId="18" xfId="2659" applyNumberFormat="1" applyFont="1" applyFill="1" applyBorder="1"/>
    <xf numFmtId="49" fontId="55" fillId="0" borderId="15" xfId="0" applyNumberFormat="1" applyFont="1" applyFill="1" applyBorder="1" applyAlignment="1">
      <alignment vertical="center"/>
    </xf>
    <xf numFmtId="49" fontId="55" fillId="0" borderId="54" xfId="0" applyNumberFormat="1" applyFont="1" applyFill="1" applyBorder="1" applyAlignment="1"/>
    <xf numFmtId="0" fontId="55" fillId="0" borderId="20" xfId="2858" applyFont="1" applyFill="1" applyBorder="1" applyAlignment="1">
      <alignment horizontal="center"/>
    </xf>
    <xf numFmtId="164" fontId="55" fillId="0" borderId="71" xfId="2659" applyNumberFormat="1" applyFont="1" applyFill="1" applyBorder="1"/>
    <xf numFmtId="164" fontId="55" fillId="0" borderId="23" xfId="2659" applyNumberFormat="1" applyFont="1" applyFill="1" applyBorder="1"/>
    <xf numFmtId="0" fontId="55" fillId="0" borderId="21" xfId="2858" applyFont="1" applyFill="1" applyBorder="1" applyAlignment="1">
      <alignment horizontal="center" wrapText="1"/>
    </xf>
    <xf numFmtId="1" fontId="79" fillId="0" borderId="23" xfId="2858" applyNumberFormat="1" applyFont="1" applyFill="1" applyBorder="1" applyAlignment="1">
      <alignment horizontal="center"/>
    </xf>
    <xf numFmtId="0" fontId="55" fillId="0" borderId="37" xfId="2858" applyFont="1" applyFill="1" applyBorder="1" applyAlignment="1">
      <alignment horizontal="center"/>
    </xf>
    <xf numFmtId="164" fontId="55" fillId="0" borderId="38" xfId="2659" applyNumberFormat="1" applyFont="1" applyFill="1" applyBorder="1"/>
    <xf numFmtId="164" fontId="55" fillId="0" borderId="35" xfId="2659" applyNumberFormat="1" applyFont="1" applyFill="1" applyBorder="1"/>
    <xf numFmtId="0" fontId="55" fillId="0" borderId="16" xfId="2858" applyFont="1" applyFill="1" applyBorder="1" applyAlignment="1" applyProtection="1">
      <alignment horizontal="center"/>
    </xf>
    <xf numFmtId="164" fontId="55" fillId="0" borderId="16" xfId="2659" applyNumberFormat="1" applyFont="1" applyFill="1" applyBorder="1"/>
    <xf numFmtId="42" fontId="55" fillId="0" borderId="16" xfId="2858" applyNumberFormat="1" applyFont="1" applyFill="1" applyBorder="1"/>
    <xf numFmtId="165" fontId="55" fillId="0" borderId="54" xfId="2660" applyNumberFormat="1" applyFont="1" applyFill="1" applyBorder="1"/>
    <xf numFmtId="0" fontId="55" fillId="0" borderId="21" xfId="2858" applyFont="1" applyFill="1" applyBorder="1" applyAlignment="1" applyProtection="1">
      <alignment horizontal="center"/>
    </xf>
    <xf numFmtId="164" fontId="55" fillId="0" borderId="21" xfId="2659" applyNumberFormat="1" applyFont="1" applyFill="1" applyBorder="1"/>
    <xf numFmtId="0" fontId="55" fillId="0" borderId="16" xfId="2858" applyFont="1" applyFill="1" applyBorder="1" applyAlignment="1" applyProtection="1">
      <alignment horizontal="center" vertical="center"/>
    </xf>
    <xf numFmtId="49" fontId="55" fillId="0" borderId="25" xfId="0" applyNumberFormat="1" applyFont="1" applyFill="1" applyBorder="1" applyAlignment="1"/>
    <xf numFmtId="0" fontId="55" fillId="0" borderId="25" xfId="2858" applyFont="1" applyFill="1" applyBorder="1" applyAlignment="1">
      <alignment wrapText="1"/>
    </xf>
    <xf numFmtId="0" fontId="55" fillId="0" borderId="55" xfId="2858" applyFont="1" applyFill="1" applyBorder="1" applyAlignment="1">
      <alignment horizontal="center"/>
    </xf>
    <xf numFmtId="165" fontId="55" fillId="0" borderId="25" xfId="2660" applyNumberFormat="1" applyFont="1" applyFill="1" applyBorder="1"/>
    <xf numFmtId="0" fontId="55" fillId="0" borderId="55" xfId="2858" applyFont="1" applyFill="1" applyBorder="1" applyAlignment="1" applyProtection="1">
      <alignment horizontal="center"/>
    </xf>
    <xf numFmtId="0" fontId="55" fillId="0" borderId="55" xfId="2858" applyFont="1" applyFill="1" applyBorder="1" applyAlignment="1">
      <alignment horizontal="center" wrapText="1"/>
    </xf>
    <xf numFmtId="0" fontId="55" fillId="0" borderId="34" xfId="2858" applyFont="1" applyFill="1" applyBorder="1" applyAlignment="1">
      <alignment horizontal="center" wrapText="1"/>
    </xf>
    <xf numFmtId="1" fontId="79" fillId="0" borderId="56" xfId="2858" applyNumberFormat="1" applyFont="1" applyFill="1" applyBorder="1" applyAlignment="1">
      <alignment horizontal="center"/>
    </xf>
    <xf numFmtId="14" fontId="55" fillId="0" borderId="0" xfId="2858" applyNumberFormat="1" applyFont="1" applyFill="1" applyBorder="1" applyAlignment="1">
      <alignment horizontal="center"/>
    </xf>
    <xf numFmtId="49" fontId="55" fillId="0" borderId="0" xfId="0" applyNumberFormat="1" applyFont="1" applyFill="1" applyBorder="1" applyAlignment="1"/>
    <xf numFmtId="165" fontId="55" fillId="0" borderId="0" xfId="2660" applyNumberFormat="1" applyFont="1" applyFill="1" applyBorder="1"/>
    <xf numFmtId="1" fontId="79" fillId="0" borderId="0" xfId="2858" applyNumberFormat="1" applyFont="1" applyFill="1" applyBorder="1" applyAlignment="1">
      <alignment horizontal="center"/>
    </xf>
    <xf numFmtId="164" fontId="55" fillId="0" borderId="0" xfId="2659" applyNumberFormat="1" applyFont="1" applyFill="1" applyBorder="1"/>
    <xf numFmtId="42" fontId="55" fillId="0" borderId="0" xfId="2858" applyNumberFormat="1" applyFont="1" applyFill="1" applyBorder="1"/>
    <xf numFmtId="0" fontId="55" fillId="0" borderId="0" xfId="2858" applyFont="1" applyFill="1" applyBorder="1" applyAlignment="1">
      <alignment horizontal="right"/>
    </xf>
    <xf numFmtId="164" fontId="55" fillId="0" borderId="0" xfId="2858" applyNumberFormat="1" applyFont="1" applyFill="1"/>
    <xf numFmtId="41" fontId="55" fillId="0" borderId="0" xfId="2858" applyNumberFormat="1" applyFont="1" applyFill="1"/>
    <xf numFmtId="0" fontId="52" fillId="0" borderId="25" xfId="2858" applyFont="1" applyFill="1" applyBorder="1"/>
    <xf numFmtId="0" fontId="52" fillId="0" borderId="25" xfId="2858" applyFont="1" applyFill="1" applyBorder="1" applyAlignment="1">
      <alignment horizontal="center"/>
    </xf>
    <xf numFmtId="0" fontId="52" fillId="0" borderId="24" xfId="2858" applyFont="1" applyFill="1" applyBorder="1" applyAlignment="1">
      <alignment horizontal="center"/>
    </xf>
    <xf numFmtId="0" fontId="52" fillId="0" borderId="57" xfId="2858" applyFont="1" applyFill="1" applyBorder="1" applyAlignment="1">
      <alignment horizontal="center"/>
    </xf>
    <xf numFmtId="14" fontId="55" fillId="0" borderId="19" xfId="2858" applyNumberFormat="1" applyFont="1" applyFill="1" applyBorder="1" applyAlignment="1">
      <alignment horizontal="center"/>
    </xf>
    <xf numFmtId="42" fontId="55" fillId="0" borderId="21" xfId="2858" applyNumberFormat="1" applyFont="1" applyFill="1" applyBorder="1"/>
    <xf numFmtId="42" fontId="55" fillId="0" borderId="55" xfId="2858" applyNumberFormat="1" applyFont="1" applyFill="1" applyBorder="1"/>
    <xf numFmtId="42" fontId="55" fillId="0" borderId="87" xfId="2858" applyNumberFormat="1" applyFont="1" applyFill="1" applyBorder="1"/>
    <xf numFmtId="42" fontId="52" fillId="0" borderId="0" xfId="2659" applyNumberFormat="1" applyFont="1" applyFill="1" applyBorder="1"/>
    <xf numFmtId="1" fontId="77" fillId="0" borderId="18" xfId="2818" applyNumberFormat="1" applyFont="1" applyFill="1" applyBorder="1" applyAlignment="1">
      <alignment horizontal="center" vertical="center"/>
    </xf>
    <xf numFmtId="14" fontId="55" fillId="0" borderId="54" xfId="2858" applyNumberFormat="1" applyFont="1" applyFill="1" applyBorder="1" applyAlignment="1">
      <alignment horizontal="center"/>
    </xf>
    <xf numFmtId="0" fontId="55" fillId="0" borderId="23" xfId="2858" applyFont="1" applyFill="1" applyBorder="1" applyAlignment="1">
      <alignment horizontal="center" vertical="center" wrapText="1"/>
    </xf>
    <xf numFmtId="42" fontId="55" fillId="0" borderId="15" xfId="2858" applyNumberFormat="1" applyFont="1" applyFill="1" applyBorder="1" applyAlignment="1">
      <alignment horizontal="center" vertical="center" wrapText="1"/>
    </xf>
    <xf numFmtId="14" fontId="55" fillId="0" borderId="17"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center" wrapText="1"/>
    </xf>
    <xf numFmtId="166" fontId="76" fillId="0" borderId="21" xfId="2660" quotePrefix="1" applyNumberFormat="1" applyFont="1" applyFill="1" applyBorder="1" applyAlignment="1">
      <alignment horizontal="center" vertical="center"/>
    </xf>
    <xf numFmtId="0" fontId="55" fillId="0" borderId="60" xfId="2858" quotePrefix="1" applyFont="1" applyFill="1" applyBorder="1" applyAlignment="1">
      <alignment horizontal="center" vertical="center" wrapText="1"/>
    </xf>
    <xf numFmtId="14" fontId="55" fillId="0" borderId="25" xfId="2858" applyNumberFormat="1" applyFont="1" applyFill="1" applyBorder="1" applyAlignment="1">
      <alignment horizontal="left" vertical="center" wrapText="1"/>
    </xf>
    <xf numFmtId="42" fontId="55" fillId="0" borderId="43" xfId="2858" applyNumberFormat="1" applyFont="1" applyFill="1" applyBorder="1" applyAlignment="1">
      <alignment vertical="center"/>
    </xf>
    <xf numFmtId="166" fontId="76" fillId="0" borderId="49" xfId="2660" quotePrefix="1" applyNumberFormat="1" applyFont="1" applyFill="1" applyBorder="1" applyAlignment="1">
      <alignment horizontal="center" vertical="center"/>
    </xf>
    <xf numFmtId="0" fontId="55" fillId="0" borderId="54" xfId="2858" applyFont="1" applyFill="1" applyBorder="1" applyAlignment="1">
      <alignment vertical="top" wrapText="1"/>
    </xf>
    <xf numFmtId="14" fontId="55" fillId="0" borderId="54" xfId="2858" applyNumberFormat="1" applyFont="1" applyFill="1" applyBorder="1" applyAlignment="1">
      <alignment vertical="center" wrapText="1"/>
    </xf>
    <xf numFmtId="0" fontId="55" fillId="0" borderId="15" xfId="2858" applyFont="1" applyFill="1" applyBorder="1" applyAlignment="1">
      <alignment vertical="top" wrapText="1"/>
    </xf>
    <xf numFmtId="14" fontId="55" fillId="0" borderId="15" xfId="2858" applyNumberFormat="1" applyFont="1" applyFill="1" applyBorder="1" applyAlignment="1">
      <alignment vertical="center" wrapText="1"/>
    </xf>
    <xf numFmtId="0" fontId="55" fillId="0" borderId="15" xfId="2858" quotePrefix="1" applyFont="1" applyFill="1" applyBorder="1" applyAlignment="1">
      <alignment horizontal="center" vertical="center" wrapText="1"/>
    </xf>
    <xf numFmtId="166" fontId="76" fillId="0" borderId="16" xfId="2660" quotePrefix="1" applyNumberFormat="1" applyFont="1" applyFill="1" applyBorder="1" applyAlignment="1">
      <alignment horizontal="center" vertical="center"/>
    </xf>
    <xf numFmtId="0" fontId="55" fillId="0" borderId="14" xfId="2858" applyFont="1" applyFill="1" applyBorder="1" applyAlignment="1">
      <alignment horizontal="center" vertical="center" wrapText="1"/>
    </xf>
    <xf numFmtId="0" fontId="55" fillId="0" borderId="40" xfId="2858" applyFont="1" applyFill="1" applyBorder="1" applyAlignment="1">
      <alignment vertical="center" wrapText="1"/>
    </xf>
    <xf numFmtId="14" fontId="55" fillId="0" borderId="40" xfId="2858" applyNumberFormat="1" applyFont="1" applyFill="1" applyBorder="1" applyAlignment="1">
      <alignment vertical="center" wrapText="1"/>
    </xf>
    <xf numFmtId="14" fontId="55" fillId="0" borderId="25" xfId="2858" applyNumberFormat="1" applyFont="1" applyFill="1" applyBorder="1" applyAlignment="1">
      <alignment vertical="center" wrapText="1"/>
    </xf>
    <xf numFmtId="0" fontId="55" fillId="0" borderId="25" xfId="2858" quotePrefix="1" applyFont="1" applyFill="1" applyBorder="1" applyAlignment="1">
      <alignment horizontal="center" vertical="center" wrapText="1"/>
    </xf>
    <xf numFmtId="166" fontId="76" fillId="0" borderId="55" xfId="2660" quotePrefix="1" applyNumberFormat="1" applyFont="1" applyFill="1" applyBorder="1" applyAlignment="1">
      <alignment horizontal="center" vertical="center"/>
    </xf>
    <xf numFmtId="14" fontId="55" fillId="0" borderId="28" xfId="2858" quotePrefix="1" applyNumberFormat="1" applyFont="1" applyFill="1" applyBorder="1" applyAlignment="1">
      <alignment horizontal="center" vertical="center" wrapText="1"/>
    </xf>
    <xf numFmtId="42" fontId="55" fillId="0" borderId="54" xfId="2858" quotePrefix="1" applyNumberFormat="1" applyFont="1" applyFill="1" applyBorder="1" applyAlignment="1">
      <alignment horizontal="right" vertical="center"/>
    </xf>
    <xf numFmtId="0" fontId="55" fillId="0" borderId="33" xfId="2858" quotePrefix="1" applyFont="1" applyFill="1" applyBorder="1" applyAlignment="1">
      <alignment horizontal="center" vertical="center" wrapText="1"/>
    </xf>
    <xf numFmtId="0" fontId="55" fillId="0" borderId="17" xfId="2858" quotePrefix="1" applyFont="1" applyFill="1" applyBorder="1" applyAlignment="1">
      <alignment horizontal="center" vertical="center" wrapText="1"/>
    </xf>
    <xf numFmtId="166" fontId="55" fillId="0" borderId="16" xfId="2858" applyNumberFormat="1" applyFont="1" applyFill="1" applyBorder="1" applyAlignment="1">
      <alignment horizontal="center" vertical="center" wrapText="1"/>
    </xf>
    <xf numFmtId="0" fontId="55" fillId="0" borderId="30" xfId="2858" applyFont="1" applyFill="1" applyBorder="1" applyAlignment="1">
      <alignment horizontal="center" vertical="top" wrapText="1"/>
    </xf>
    <xf numFmtId="0" fontId="76" fillId="0" borderId="14" xfId="2867" applyFont="1" applyFill="1" applyBorder="1" applyAlignment="1">
      <alignment vertical="center" wrapText="1"/>
    </xf>
    <xf numFmtId="14" fontId="76" fillId="0" borderId="14" xfId="2867" applyNumberFormat="1" applyFont="1" applyFill="1" applyBorder="1" applyAlignment="1">
      <alignment horizontal="center" vertical="center"/>
    </xf>
    <xf numFmtId="0" fontId="55" fillId="0" borderId="0" xfId="2858" applyFont="1" applyFill="1" applyAlignment="1">
      <alignment vertical="center"/>
    </xf>
    <xf numFmtId="0" fontId="55" fillId="0" borderId="16" xfId="2858" applyFont="1" applyFill="1" applyBorder="1" applyAlignment="1">
      <alignment wrapText="1"/>
    </xf>
    <xf numFmtId="0" fontId="52" fillId="0" borderId="55" xfId="2858" applyNumberFormat="1" applyFont="1" applyFill="1" applyBorder="1" applyAlignment="1" applyProtection="1">
      <alignment horizontal="center" wrapText="1"/>
      <protection locked="0"/>
    </xf>
    <xf numFmtId="0" fontId="76" fillId="0" borderId="47" xfId="2660" applyNumberFormat="1" applyFont="1" applyFill="1" applyBorder="1" applyAlignment="1">
      <alignment horizontal="center" vertical="center"/>
    </xf>
    <xf numFmtId="165" fontId="76" fillId="0" borderId="0" xfId="2660" applyNumberFormat="1" applyFont="1" applyFill="1" applyBorder="1"/>
    <xf numFmtId="42" fontId="76" fillId="0" borderId="0" xfId="2660" applyNumberFormat="1" applyFont="1" applyFill="1" applyBorder="1" applyAlignment="1">
      <alignment horizontal="center" vertical="center"/>
    </xf>
    <xf numFmtId="42" fontId="76" fillId="0" borderId="0" xfId="2660" applyNumberFormat="1" applyFont="1" applyFill="1" applyBorder="1" applyAlignment="1" applyProtection="1">
      <alignment horizontal="center" wrapText="1"/>
      <protection locked="0"/>
    </xf>
    <xf numFmtId="165" fontId="52" fillId="0" borderId="0" xfId="2660" applyNumberFormat="1" applyFont="1" applyFill="1" applyBorder="1"/>
    <xf numFmtId="165" fontId="52" fillId="0" borderId="0" xfId="2660" applyNumberFormat="1" applyFont="1" applyFill="1" applyBorder="1" applyAlignment="1">
      <alignment wrapText="1"/>
    </xf>
    <xf numFmtId="165" fontId="52" fillId="0" borderId="0" xfId="2660" applyNumberFormat="1" applyFont="1" applyFill="1" applyBorder="1" applyAlignment="1"/>
    <xf numFmtId="42" fontId="55" fillId="0" borderId="0" xfId="2858" applyNumberFormat="1" applyFont="1" applyFill="1" applyBorder="1" applyAlignment="1">
      <alignment horizontal="center"/>
    </xf>
    <xf numFmtId="42" fontId="55" fillId="0" borderId="0" xfId="2858" applyNumberFormat="1" applyFont="1" applyFill="1" applyBorder="1" applyAlignment="1">
      <alignment horizontal="right"/>
    </xf>
    <xf numFmtId="42" fontId="52" fillId="0" borderId="0" xfId="2858" applyNumberFormat="1" applyFont="1" applyFill="1" applyBorder="1" applyAlignment="1">
      <alignment horizontal="center" wrapText="1"/>
    </xf>
    <xf numFmtId="165" fontId="52" fillId="0" borderId="0" xfId="2858" applyNumberFormat="1" applyFont="1" applyFill="1" applyBorder="1" applyAlignment="1">
      <alignment horizontal="left"/>
    </xf>
    <xf numFmtId="42" fontId="79" fillId="0" borderId="0" xfId="2858" applyNumberFormat="1" applyFont="1" applyFill="1" applyBorder="1" applyAlignment="1">
      <alignment horizontal="center"/>
    </xf>
    <xf numFmtId="42" fontId="55" fillId="0" borderId="0" xfId="2858" applyNumberFormat="1" applyFont="1" applyFill="1" applyBorder="1" applyAlignment="1">
      <alignment horizontal="center" wrapText="1"/>
    </xf>
    <xf numFmtId="14" fontId="55" fillId="0" borderId="0" xfId="2858" applyNumberFormat="1" applyFont="1" applyFill="1" applyBorder="1" applyAlignment="1">
      <alignment vertical="top"/>
    </xf>
    <xf numFmtId="14" fontId="55" fillId="0" borderId="0" xfId="2858" applyNumberFormat="1" applyFont="1" applyFill="1" applyBorder="1" applyAlignment="1">
      <alignment wrapText="1"/>
    </xf>
    <xf numFmtId="14" fontId="55" fillId="0" borderId="0" xfId="2858" applyNumberFormat="1" applyFont="1" applyFill="1" applyBorder="1" applyAlignment="1">
      <alignment horizontal="center" wrapText="1"/>
    </xf>
    <xf numFmtId="0" fontId="0" fillId="0" borderId="0" xfId="0" applyFill="1" applyAlignment="1">
      <alignment horizontal="center"/>
    </xf>
    <xf numFmtId="44" fontId="55" fillId="0" borderId="0" xfId="2858" applyNumberFormat="1" applyFont="1" applyFill="1"/>
    <xf numFmtId="42" fontId="52" fillId="0" borderId="55" xfId="2858" applyNumberFormat="1" applyFont="1" applyFill="1" applyBorder="1" applyAlignment="1">
      <alignment horizontal="center"/>
    </xf>
    <xf numFmtId="42" fontId="0" fillId="0" borderId="0" xfId="0" applyNumberFormat="1" applyFill="1"/>
    <xf numFmtId="0" fontId="52" fillId="0" borderId="0" xfId="2858" applyFont="1" applyFill="1" applyAlignment="1"/>
    <xf numFmtId="14" fontId="55" fillId="0" borderId="23" xfId="2858" applyNumberFormat="1" applyFont="1" applyFill="1" applyBorder="1" applyAlignment="1">
      <alignment horizontal="center" wrapText="1"/>
    </xf>
    <xf numFmtId="0" fontId="55" fillId="0" borderId="15" xfId="2858" applyFont="1" applyFill="1" applyBorder="1" applyAlignment="1"/>
    <xf numFmtId="0" fontId="74" fillId="0" borderId="44" xfId="3926" applyFont="1" applyFill="1" applyBorder="1" applyAlignment="1" applyProtection="1">
      <alignment horizontal="center" wrapText="1"/>
      <protection locked="0"/>
    </xf>
    <xf numFmtId="41" fontId="74" fillId="0" borderId="91" xfId="3926" applyNumberFormat="1" applyFont="1" applyFill="1" applyBorder="1" applyAlignment="1" applyProtection="1">
      <alignment horizontal="center" wrapText="1"/>
      <protection locked="0"/>
    </xf>
    <xf numFmtId="0" fontId="74" fillId="0" borderId="96" xfId="3926" applyFont="1" applyFill="1" applyBorder="1" applyAlignment="1" applyProtection="1">
      <alignment horizontal="center" wrapText="1"/>
      <protection locked="0"/>
    </xf>
    <xf numFmtId="0" fontId="74" fillId="0" borderId="45" xfId="3926" applyFont="1" applyFill="1" applyBorder="1" applyAlignment="1" applyProtection="1">
      <alignment horizontal="center" wrapText="1"/>
      <protection locked="0"/>
    </xf>
    <xf numFmtId="42" fontId="74" fillId="0" borderId="65" xfId="3926" applyNumberFormat="1" applyFont="1" applyFill="1" applyBorder="1" applyAlignment="1" applyProtection="1">
      <alignment horizontal="center" wrapText="1"/>
      <protection locked="0"/>
    </xf>
    <xf numFmtId="0" fontId="52" fillId="0" borderId="48" xfId="2858" applyFont="1" applyFill="1" applyBorder="1" applyAlignment="1">
      <alignment horizontal="center" vertical="center" wrapText="1"/>
    </xf>
    <xf numFmtId="0" fontId="52" fillId="0" borderId="43" xfId="2858" applyFont="1" applyFill="1" applyBorder="1" applyAlignment="1">
      <alignment horizontal="center" vertical="center" wrapText="1"/>
    </xf>
    <xf numFmtId="0" fontId="52" fillId="0" borderId="49" xfId="2858" applyFont="1" applyFill="1" applyBorder="1" applyAlignment="1">
      <alignment horizontal="center" vertical="center" wrapText="1"/>
    </xf>
    <xf numFmtId="42" fontId="55" fillId="0" borderId="33" xfId="2858" applyNumberFormat="1" applyFont="1" applyFill="1" applyBorder="1" applyAlignment="1">
      <alignment vertical="center"/>
    </xf>
    <xf numFmtId="0" fontId="52" fillId="0" borderId="61" xfId="2858" applyFont="1" applyFill="1" applyBorder="1" applyAlignment="1">
      <alignment horizontal="center" vertical="center" wrapText="1"/>
    </xf>
    <xf numFmtId="42" fontId="55" fillId="0" borderId="15" xfId="2858" applyNumberFormat="1" applyFont="1" applyFill="1" applyBorder="1" applyAlignment="1">
      <alignment horizontal="center" vertical="center"/>
    </xf>
    <xf numFmtId="0" fontId="55" fillId="0" borderId="71" xfId="2858" applyFont="1" applyFill="1" applyBorder="1" applyAlignment="1">
      <alignment horizontal="center" vertical="top" wrapText="1"/>
    </xf>
    <xf numFmtId="0" fontId="76" fillId="0" borderId="15" xfId="2660" applyNumberFormat="1" applyFont="1" applyFill="1" applyBorder="1" applyAlignment="1">
      <alignment horizontal="center" vertical="center"/>
    </xf>
    <xf numFmtId="165" fontId="76" fillId="0" borderId="16" xfId="2660" applyNumberFormat="1" applyFont="1" applyFill="1" applyBorder="1"/>
    <xf numFmtId="0" fontId="74" fillId="0" borderId="72" xfId="2660" applyNumberFormat="1" applyFont="1" applyFill="1" applyBorder="1" applyAlignment="1" applyProtection="1">
      <alignment horizontal="center" wrapText="1"/>
      <protection locked="0"/>
    </xf>
    <xf numFmtId="0" fontId="106" fillId="0" borderId="43" xfId="2858" applyNumberFormat="1" applyFont="1" applyFill="1" applyBorder="1" applyAlignment="1" applyProtection="1">
      <alignment horizontal="center" wrapText="1"/>
      <protection locked="0"/>
    </xf>
    <xf numFmtId="0" fontId="100" fillId="0" borderId="24" xfId="0" applyFont="1" applyFill="1" applyBorder="1" applyAlignment="1">
      <alignment horizontal="center"/>
    </xf>
    <xf numFmtId="42" fontId="55" fillId="0" borderId="41" xfId="0" applyNumberFormat="1" applyFont="1" applyFill="1" applyBorder="1" applyAlignment="1"/>
    <xf numFmtId="0" fontId="55" fillId="0" borderId="16" xfId="2858" applyFont="1" applyFill="1" applyBorder="1" applyAlignment="1"/>
    <xf numFmtId="44" fontId="55" fillId="0" borderId="0" xfId="2858" applyNumberFormat="1" applyFont="1" applyFill="1" applyAlignment="1"/>
    <xf numFmtId="165" fontId="55" fillId="0" borderId="0" xfId="2858" applyNumberFormat="1" applyFont="1" applyFill="1" applyBorder="1"/>
    <xf numFmtId="165" fontId="76" fillId="0" borderId="55" xfId="2660" quotePrefix="1" applyNumberFormat="1" applyFont="1" applyFill="1" applyBorder="1" applyAlignment="1">
      <alignment horizontal="center" vertical="center"/>
    </xf>
    <xf numFmtId="0" fontId="74" fillId="0" borderId="43" xfId="2660" applyNumberFormat="1" applyFont="1" applyFill="1" applyBorder="1" applyAlignment="1" applyProtection="1">
      <alignment horizontal="center" wrapText="1"/>
      <protection locked="0"/>
    </xf>
    <xf numFmtId="0" fontId="55" fillId="0" borderId="26" xfId="2858" applyFont="1" applyFill="1" applyBorder="1" applyAlignment="1">
      <alignment horizontal="center" vertical="center" wrapText="1"/>
    </xf>
    <xf numFmtId="0" fontId="55" fillId="0" borderId="34" xfId="2858" applyFont="1" applyFill="1" applyBorder="1" applyAlignment="1">
      <alignment horizontal="center" vertical="center" wrapText="1"/>
    </xf>
    <xf numFmtId="0" fontId="55" fillId="0" borderId="30" xfId="2858" applyFont="1" applyFill="1" applyBorder="1" applyAlignment="1">
      <alignment horizontal="center" vertical="center" wrapText="1"/>
    </xf>
    <xf numFmtId="0" fontId="55" fillId="0" borderId="32" xfId="2858" applyFont="1" applyFill="1" applyBorder="1" applyAlignment="1">
      <alignment vertical="center" wrapText="1"/>
    </xf>
    <xf numFmtId="0" fontId="55" fillId="0" borderId="26" xfId="2858" applyFont="1" applyFill="1" applyBorder="1" applyAlignment="1">
      <alignment vertical="center" wrapText="1"/>
    </xf>
    <xf numFmtId="49" fontId="55" fillId="0" borderId="55" xfId="2858" applyNumberFormat="1" applyFont="1" applyFill="1" applyBorder="1" applyAlignment="1">
      <alignment horizontal="center" vertical="center" wrapText="1"/>
    </xf>
    <xf numFmtId="14" fontId="55" fillId="0" borderId="12" xfId="2858" applyNumberFormat="1" applyFont="1" applyFill="1" applyBorder="1" applyAlignment="1">
      <alignment vertical="center" wrapText="1"/>
    </xf>
    <xf numFmtId="0" fontId="55" fillId="0" borderId="31" xfId="2858" applyFont="1" applyFill="1" applyBorder="1" applyAlignment="1">
      <alignment horizontal="center" vertical="center" wrapText="1"/>
    </xf>
    <xf numFmtId="0" fontId="55" fillId="0" borderId="59" xfId="2858" applyFont="1" applyFill="1" applyBorder="1" applyAlignment="1">
      <alignment horizontal="center" vertical="top" wrapText="1"/>
    </xf>
    <xf numFmtId="0" fontId="55" fillId="0" borderId="0" xfId="2858" applyNumberFormat="1" applyFont="1" applyFill="1" applyBorder="1" applyAlignment="1" applyProtection="1">
      <alignment horizontal="center" vertical="center" wrapText="1"/>
      <protection locked="0"/>
    </xf>
    <xf numFmtId="14" fontId="55" fillId="0" borderId="0" xfId="2858" applyNumberFormat="1" applyFont="1" applyFill="1" applyBorder="1" applyAlignment="1">
      <alignment horizontal="center" vertical="center"/>
    </xf>
    <xf numFmtId="0" fontId="55" fillId="0" borderId="63" xfId="2858" applyFont="1" applyFill="1" applyBorder="1" applyAlignment="1">
      <alignment vertical="center" wrapText="1"/>
    </xf>
    <xf numFmtId="14" fontId="55" fillId="0" borderId="63" xfId="2858" applyNumberFormat="1" applyFont="1" applyFill="1" applyBorder="1" applyAlignment="1">
      <alignment vertical="center" wrapText="1"/>
    </xf>
    <xf numFmtId="42" fontId="55" fillId="0" borderId="0" xfId="2858" applyNumberFormat="1" applyFont="1" applyFill="1" applyBorder="1" applyAlignment="1">
      <alignment vertical="center"/>
    </xf>
    <xf numFmtId="0" fontId="55" fillId="0" borderId="0" xfId="2858" applyFont="1" applyFill="1" applyBorder="1" applyAlignment="1">
      <alignment horizontal="center" vertical="center" wrapText="1"/>
    </xf>
    <xf numFmtId="42" fontId="55" fillId="0" borderId="63" xfId="2858" applyNumberFormat="1" applyFont="1" applyFill="1" applyBorder="1" applyAlignment="1">
      <alignment vertical="center"/>
    </xf>
    <xf numFmtId="0" fontId="55" fillId="0" borderId="63" xfId="2858" applyFont="1" applyFill="1" applyBorder="1" applyAlignment="1">
      <alignment horizontal="left" vertical="center" wrapText="1"/>
    </xf>
    <xf numFmtId="167" fontId="76" fillId="0" borderId="63" xfId="2660" quotePrefix="1" applyNumberFormat="1" applyFont="1" applyFill="1" applyBorder="1" applyAlignment="1">
      <alignment horizontal="center" vertical="center"/>
    </xf>
    <xf numFmtId="0" fontId="55" fillId="0" borderId="63" xfId="2858" quotePrefix="1" applyFont="1" applyFill="1" applyBorder="1" applyAlignment="1">
      <alignment horizontal="center" vertical="center" wrapText="1"/>
    </xf>
    <xf numFmtId="166" fontId="55" fillId="0" borderId="63" xfId="2858" quotePrefix="1" applyNumberFormat="1" applyFont="1" applyFill="1" applyBorder="1" applyAlignment="1">
      <alignment horizontal="left" vertical="center" wrapText="1"/>
    </xf>
    <xf numFmtId="166" fontId="76" fillId="0" borderId="63" xfId="2660" quotePrefix="1" applyNumberFormat="1" applyFont="1" applyFill="1" applyBorder="1" applyAlignment="1">
      <alignment horizontal="center" vertical="center"/>
    </xf>
    <xf numFmtId="0" fontId="55" fillId="0" borderId="0" xfId="2858" quotePrefix="1" applyFont="1" applyFill="1" applyBorder="1" applyAlignment="1">
      <alignment horizontal="center" vertical="center" wrapText="1"/>
    </xf>
    <xf numFmtId="166" fontId="52" fillId="0" borderId="0" xfId="2858" applyNumberFormat="1" applyFont="1" applyFill="1"/>
    <xf numFmtId="166" fontId="76" fillId="0" borderId="13" xfId="2660" applyNumberFormat="1" applyFont="1" applyFill="1" applyBorder="1" applyAlignment="1">
      <alignment horizontal="center" vertical="center"/>
    </xf>
    <xf numFmtId="14" fontId="55" fillId="0" borderId="58" xfId="2858" quotePrefix="1" applyNumberFormat="1" applyFont="1" applyFill="1" applyBorder="1" applyAlignment="1">
      <alignment horizontal="center" vertical="center" wrapText="1"/>
    </xf>
    <xf numFmtId="49" fontId="55" fillId="0" borderId="13" xfId="2858" applyNumberFormat="1" applyFont="1" applyFill="1" applyBorder="1" applyAlignment="1">
      <alignment horizontal="center" vertical="center" wrapText="1"/>
    </xf>
    <xf numFmtId="0" fontId="55" fillId="0" borderId="12" xfId="2858" applyFont="1" applyFill="1" applyBorder="1" applyAlignment="1">
      <alignment horizontal="left" vertical="center" wrapText="1"/>
    </xf>
    <xf numFmtId="165" fontId="74" fillId="0" borderId="36" xfId="2818" applyNumberFormat="1" applyFont="1" applyFill="1" applyBorder="1" applyAlignment="1" applyProtection="1">
      <alignment horizontal="center" wrapText="1"/>
      <protection locked="0"/>
    </xf>
    <xf numFmtId="165" fontId="76" fillId="0" borderId="16" xfId="2660" applyNumberFormat="1" applyFont="1" applyFill="1" applyBorder="1" applyAlignment="1" applyProtection="1">
      <alignment horizontal="center" vertical="center" wrapText="1"/>
      <protection locked="0"/>
    </xf>
    <xf numFmtId="165" fontId="52" fillId="0" borderId="0" xfId="2858" applyNumberFormat="1" applyFont="1" applyFill="1" applyBorder="1"/>
    <xf numFmtId="0" fontId="74" fillId="0" borderId="24" xfId="2818" applyFont="1" applyFill="1" applyBorder="1" applyAlignment="1" applyProtection="1">
      <alignment horizontal="center" wrapText="1"/>
      <protection locked="0"/>
    </xf>
    <xf numFmtId="42" fontId="74" fillId="0" borderId="0" xfId="3944" applyNumberFormat="1" applyFont="1" applyFill="1" applyBorder="1" applyAlignment="1">
      <alignment horizontal="center"/>
    </xf>
    <xf numFmtId="42" fontId="74" fillId="0" borderId="0" xfId="3944" applyNumberFormat="1" applyFont="1" applyFill="1" applyBorder="1" applyAlignment="1"/>
    <xf numFmtId="0" fontId="74" fillId="0" borderId="22" xfId="3944" applyFont="1" applyFill="1" applyBorder="1" applyAlignment="1" applyProtection="1">
      <alignment horizontal="center" wrapText="1"/>
      <protection locked="0"/>
    </xf>
    <xf numFmtId="0" fontId="74" fillId="0" borderId="24" xfId="3944" applyFont="1" applyFill="1" applyBorder="1" applyAlignment="1" applyProtection="1">
      <alignment horizontal="center" wrapText="1"/>
      <protection locked="0"/>
    </xf>
    <xf numFmtId="14" fontId="76" fillId="0" borderId="11" xfId="3944" applyNumberFormat="1" applyFont="1" applyFill="1" applyBorder="1" applyAlignment="1">
      <alignment horizontal="center"/>
    </xf>
    <xf numFmtId="14" fontId="76" fillId="0" borderId="64" xfId="3944" applyNumberFormat="1" applyFont="1" applyFill="1" applyBorder="1" applyAlignment="1">
      <alignment horizontal="center"/>
    </xf>
    <xf numFmtId="14" fontId="76" fillId="0" borderId="19" xfId="3944" applyNumberFormat="1" applyFont="1" applyFill="1" applyBorder="1" applyAlignment="1">
      <alignment horizontal="center"/>
    </xf>
    <xf numFmtId="14" fontId="76" fillId="0" borderId="14" xfId="3944" applyNumberFormat="1" applyFont="1" applyFill="1" applyBorder="1" applyAlignment="1">
      <alignment horizontal="center"/>
    </xf>
    <xf numFmtId="0" fontId="76" fillId="0" borderId="16" xfId="3944" applyFont="1" applyFill="1" applyBorder="1" applyAlignment="1">
      <alignment horizontal="center"/>
    </xf>
    <xf numFmtId="14" fontId="76" fillId="0" borderId="18" xfId="3946" applyNumberFormat="1" applyFont="1" applyFill="1" applyBorder="1" applyAlignment="1">
      <alignment horizontal="center"/>
    </xf>
    <xf numFmtId="14" fontId="76" fillId="0" borderId="18" xfId="3944" applyNumberFormat="1" applyFont="1" applyFill="1" applyBorder="1" applyAlignment="1">
      <alignment horizontal="center"/>
    </xf>
    <xf numFmtId="14" fontId="76" fillId="0" borderId="0" xfId="3944" applyNumberFormat="1" applyFont="1" applyFill="1" applyBorder="1" applyAlignment="1">
      <alignment horizontal="center"/>
    </xf>
    <xf numFmtId="0" fontId="76" fillId="0" borderId="0" xfId="3944" applyFont="1" applyFill="1" applyBorder="1"/>
    <xf numFmtId="0" fontId="76" fillId="0" borderId="0" xfId="3944" applyFont="1" applyFill="1" applyBorder="1" applyAlignment="1">
      <alignment wrapText="1"/>
    </xf>
    <xf numFmtId="0" fontId="76" fillId="0" borderId="0" xfId="3944" applyFont="1" applyFill="1" applyBorder="1" applyAlignment="1">
      <alignment horizontal="center"/>
    </xf>
    <xf numFmtId="14" fontId="76" fillId="0" borderId="0" xfId="3946" applyNumberFormat="1" applyFont="1" applyFill="1" applyBorder="1" applyAlignment="1">
      <alignment horizontal="center"/>
    </xf>
    <xf numFmtId="42" fontId="76" fillId="0" borderId="0" xfId="3946" applyNumberFormat="1" applyFont="1" applyFill="1" applyBorder="1" applyAlignment="1">
      <alignment horizontal="center" wrapText="1"/>
    </xf>
    <xf numFmtId="0" fontId="55" fillId="0" borderId="0" xfId="2858" applyFont="1" applyFill="1" applyBorder="1" applyAlignment="1" applyProtection="1">
      <alignment horizontal="center" wrapText="1"/>
      <protection locked="0"/>
    </xf>
    <xf numFmtId="0" fontId="55" fillId="0" borderId="0" xfId="2858" applyNumberFormat="1" applyFont="1" applyFill="1" applyBorder="1" applyAlignment="1">
      <alignment horizontal="center" wrapText="1"/>
    </xf>
    <xf numFmtId="165" fontId="74" fillId="0" borderId="12" xfId="2660" applyNumberFormat="1" applyFont="1" applyFill="1" applyBorder="1" applyAlignment="1" applyProtection="1">
      <alignment horizontal="center" wrapText="1"/>
      <protection locked="0"/>
    </xf>
    <xf numFmtId="165" fontId="52" fillId="0" borderId="0" xfId="2858" applyNumberFormat="1" applyFont="1" applyFill="1" applyBorder="1" applyAlignment="1">
      <alignment horizontal="center"/>
    </xf>
    <xf numFmtId="169" fontId="55" fillId="0" borderId="0" xfId="2858" applyNumberFormat="1" applyFont="1" applyFill="1" applyBorder="1"/>
    <xf numFmtId="10" fontId="55" fillId="0" borderId="0" xfId="2660" applyNumberFormat="1" applyFont="1" applyFill="1" applyBorder="1"/>
    <xf numFmtId="10" fontId="55" fillId="0" borderId="0" xfId="2858" applyNumberFormat="1" applyFont="1" applyFill="1" applyBorder="1" applyAlignment="1">
      <alignment horizontal="center"/>
    </xf>
    <xf numFmtId="170" fontId="55" fillId="0" borderId="0" xfId="2858" applyNumberFormat="1" applyFont="1" applyFill="1" applyBorder="1" applyAlignment="1">
      <alignment horizontal="center"/>
    </xf>
    <xf numFmtId="1" fontId="79" fillId="0" borderId="29" xfId="2858" applyNumberFormat="1" applyFont="1" applyFill="1" applyBorder="1" applyAlignment="1">
      <alignment horizontal="center" vertical="center"/>
    </xf>
    <xf numFmtId="42" fontId="52" fillId="0" borderId="24" xfId="2858" applyNumberFormat="1" applyFont="1" applyFill="1" applyBorder="1" applyAlignment="1">
      <alignment horizontal="center"/>
    </xf>
    <xf numFmtId="42" fontId="52" fillId="0" borderId="56" xfId="2858" applyNumberFormat="1" applyFont="1" applyFill="1" applyBorder="1" applyAlignment="1">
      <alignment horizontal="center"/>
    </xf>
    <xf numFmtId="165" fontId="52" fillId="0" borderId="87" xfId="2660" applyNumberFormat="1" applyFont="1" applyFill="1" applyBorder="1"/>
    <xf numFmtId="14" fontId="76" fillId="0" borderId="15" xfId="2875" applyNumberFormat="1" applyFont="1" applyFill="1" applyBorder="1" applyAlignment="1">
      <alignment horizontal="center" vertical="center"/>
    </xf>
    <xf numFmtId="0" fontId="76" fillId="0" borderId="15" xfId="2875" applyFont="1" applyFill="1" applyBorder="1" applyAlignment="1">
      <alignment vertical="center"/>
    </xf>
    <xf numFmtId="0" fontId="76" fillId="0" borderId="15" xfId="2875" applyFont="1" applyFill="1" applyBorder="1" applyAlignment="1">
      <alignment vertical="center" wrapText="1"/>
    </xf>
    <xf numFmtId="0" fontId="76" fillId="0" borderId="16" xfId="2875" applyFont="1" applyFill="1" applyBorder="1" applyAlignment="1">
      <alignment horizontal="center" vertical="center"/>
    </xf>
    <xf numFmtId="0" fontId="76" fillId="0" borderId="14" xfId="2875" applyFont="1" applyFill="1" applyBorder="1" applyAlignment="1">
      <alignment vertical="center" wrapText="1"/>
    </xf>
    <xf numFmtId="14" fontId="76" fillId="0" borderId="14" xfId="2875" applyNumberFormat="1" applyFont="1" applyFill="1" applyBorder="1" applyAlignment="1">
      <alignment horizontal="center" vertical="center"/>
    </xf>
    <xf numFmtId="1" fontId="77" fillId="0" borderId="18" xfId="2875" applyNumberFormat="1" applyFont="1" applyFill="1" applyBorder="1" applyAlignment="1">
      <alignment horizontal="center" vertical="center"/>
    </xf>
    <xf numFmtId="14" fontId="76" fillId="0" borderId="14" xfId="2893" applyNumberFormat="1" applyFont="1" applyFill="1" applyBorder="1" applyAlignment="1">
      <alignment horizontal="center" vertical="center"/>
    </xf>
    <xf numFmtId="1" fontId="77" fillId="0" borderId="18" xfId="2893" applyNumberFormat="1" applyFont="1" applyFill="1" applyBorder="1" applyAlignment="1">
      <alignment horizontal="center" vertical="center"/>
    </xf>
    <xf numFmtId="49" fontId="55" fillId="0" borderId="15" xfId="0" applyNumberFormat="1" applyFont="1" applyFill="1" applyBorder="1" applyAlignment="1" applyProtection="1">
      <alignment vertical="center"/>
    </xf>
    <xf numFmtId="49" fontId="51" fillId="0" borderId="16" xfId="0" applyNumberFormat="1" applyFont="1" applyFill="1" applyBorder="1" applyAlignment="1" applyProtection="1">
      <alignment horizontal="center" vertical="center"/>
    </xf>
    <xf numFmtId="164" fontId="55" fillId="0" borderId="18" xfId="2659" applyNumberFormat="1" applyFont="1" applyFill="1" applyBorder="1" applyAlignment="1">
      <alignment vertical="center"/>
    </xf>
    <xf numFmtId="165" fontId="55" fillId="0" borderId="26" xfId="2858" applyNumberFormat="1" applyFont="1" applyFill="1" applyBorder="1" applyAlignment="1">
      <alignment vertical="center"/>
    </xf>
    <xf numFmtId="165" fontId="52" fillId="0" borderId="87" xfId="2858" applyNumberFormat="1" applyFont="1" applyFill="1" applyBorder="1" applyAlignment="1">
      <alignment horizontal="left"/>
    </xf>
    <xf numFmtId="0" fontId="74" fillId="0" borderId="25" xfId="3951" applyFont="1" applyFill="1" applyBorder="1" applyAlignment="1" applyProtection="1">
      <alignment horizontal="center" wrapText="1"/>
      <protection locked="0"/>
    </xf>
    <xf numFmtId="0" fontId="74" fillId="0" borderId="55" xfId="3951" applyFont="1" applyFill="1" applyBorder="1" applyAlignment="1" applyProtection="1">
      <alignment horizontal="center" wrapText="1"/>
      <protection locked="0"/>
    </xf>
    <xf numFmtId="0" fontId="74" fillId="0" borderId="28" xfId="3951" applyFont="1" applyFill="1" applyBorder="1" applyAlignment="1" applyProtection="1">
      <alignment horizontal="center" wrapText="1"/>
      <protection locked="0"/>
    </xf>
    <xf numFmtId="0" fontId="80" fillId="0" borderId="25" xfId="3951" applyFont="1" applyFill="1" applyBorder="1" applyAlignment="1" applyProtection="1">
      <alignment horizontal="center" wrapText="1"/>
      <protection locked="0"/>
    </xf>
    <xf numFmtId="165" fontId="74" fillId="0" borderId="56" xfId="2660" applyNumberFormat="1" applyFont="1" applyFill="1" applyBorder="1" applyAlignment="1" applyProtection="1">
      <alignment horizontal="center" wrapText="1"/>
      <protection locked="0"/>
    </xf>
    <xf numFmtId="0" fontId="74" fillId="0" borderId="70" xfId="3951" applyFont="1" applyFill="1" applyBorder="1" applyAlignment="1" applyProtection="1">
      <alignment horizontal="center" wrapText="1"/>
      <protection locked="0"/>
    </xf>
    <xf numFmtId="0" fontId="52" fillId="0" borderId="0" xfId="2858" applyFont="1" applyFill="1" applyBorder="1" applyAlignment="1"/>
    <xf numFmtId="164" fontId="55" fillId="0" borderId="0" xfId="2659" applyNumberFormat="1" applyFont="1" applyFill="1" applyBorder="1" applyAlignment="1">
      <alignment wrapText="1"/>
    </xf>
    <xf numFmtId="169" fontId="55" fillId="0" borderId="0" xfId="2858" applyNumberFormat="1" applyFont="1" applyFill="1" applyBorder="1" applyAlignment="1">
      <alignment wrapText="1"/>
    </xf>
    <xf numFmtId="14" fontId="55" fillId="0" borderId="23" xfId="2858" applyNumberFormat="1" applyFont="1" applyFill="1" applyBorder="1" applyAlignment="1">
      <alignment horizontal="center" vertical="center" wrapText="1"/>
    </xf>
    <xf numFmtId="49" fontId="76" fillId="0" borderId="14" xfId="3953" applyNumberFormat="1" applyFont="1" applyFill="1" applyBorder="1" applyAlignment="1">
      <alignment horizontal="left" vertical="center" wrapText="1"/>
    </xf>
    <xf numFmtId="165" fontId="55" fillId="0" borderId="15" xfId="2660" applyNumberFormat="1" applyFont="1" applyFill="1" applyBorder="1" applyAlignment="1">
      <alignment vertical="center" wrapText="1"/>
    </xf>
    <xf numFmtId="15" fontId="55" fillId="0" borderId="16" xfId="2858" applyNumberFormat="1" applyFont="1" applyFill="1" applyBorder="1" applyAlignment="1">
      <alignment horizontal="center" vertical="center" wrapText="1"/>
    </xf>
    <xf numFmtId="14" fontId="76" fillId="0" borderId="17" xfId="3956" applyNumberFormat="1" applyFont="1" applyFill="1" applyBorder="1" applyAlignment="1">
      <alignment horizontal="right" vertical="center" wrapText="1"/>
    </xf>
    <xf numFmtId="0" fontId="76" fillId="0" borderId="16" xfId="3951" applyFont="1" applyFill="1" applyBorder="1" applyAlignment="1" applyProtection="1">
      <alignment horizontal="center" vertical="center" wrapText="1"/>
      <protection locked="0"/>
    </xf>
    <xf numFmtId="14" fontId="76" fillId="0" borderId="14" xfId="3960" applyNumberFormat="1" applyFont="1" applyFill="1" applyBorder="1" applyAlignment="1">
      <alignment horizontal="center" vertical="center" wrapText="1"/>
    </xf>
    <xf numFmtId="1" fontId="77" fillId="0" borderId="18" xfId="3960" applyNumberFormat="1" applyFont="1" applyFill="1" applyBorder="1" applyAlignment="1">
      <alignment horizontal="center" vertical="center" wrapText="1"/>
    </xf>
    <xf numFmtId="49" fontId="76" fillId="0" borderId="18" xfId="3953" applyNumberFormat="1" applyFont="1" applyFill="1" applyBorder="1" applyAlignment="1">
      <alignment horizontal="left" vertical="center" wrapText="1"/>
    </xf>
    <xf numFmtId="14" fontId="55" fillId="0" borderId="17" xfId="2858" applyNumberFormat="1" applyFont="1" applyFill="1" applyBorder="1" applyAlignment="1">
      <alignment horizontal="right" vertical="center"/>
    </xf>
    <xf numFmtId="0" fontId="76" fillId="0" borderId="16" xfId="3952" applyFont="1" applyFill="1" applyBorder="1" applyAlignment="1">
      <alignment horizontal="center"/>
    </xf>
    <xf numFmtId="15" fontId="55" fillId="0" borderId="17" xfId="2858" applyNumberFormat="1" applyFont="1" applyFill="1" applyBorder="1"/>
    <xf numFmtId="165" fontId="101" fillId="0" borderId="15" xfId="2858" applyNumberFormat="1" applyFont="1" applyFill="1" applyBorder="1"/>
    <xf numFmtId="165" fontId="101" fillId="0" borderId="15" xfId="2660" applyNumberFormat="1" applyFont="1" applyFill="1" applyBorder="1"/>
    <xf numFmtId="165" fontId="55" fillId="0" borderId="23" xfId="2660" applyNumberFormat="1" applyFont="1" applyFill="1" applyBorder="1"/>
    <xf numFmtId="15" fontId="55" fillId="0" borderId="0" xfId="2858" applyNumberFormat="1" applyFont="1" applyFill="1" applyBorder="1" applyAlignment="1">
      <alignment vertical="center"/>
    </xf>
    <xf numFmtId="15" fontId="55" fillId="0" borderId="15" xfId="2858" applyNumberFormat="1" applyFont="1" applyFill="1" applyBorder="1" applyAlignment="1">
      <alignment vertical="center"/>
    </xf>
    <xf numFmtId="15" fontId="55" fillId="0" borderId="10" xfId="2858" applyNumberFormat="1" applyFont="1" applyFill="1" applyBorder="1"/>
    <xf numFmtId="15" fontId="55" fillId="0" borderId="10" xfId="2858" applyNumberFormat="1" applyFont="1" applyFill="1" applyBorder="1" applyAlignment="1">
      <alignment wrapText="1"/>
    </xf>
    <xf numFmtId="0" fontId="76" fillId="0" borderId="36" xfId="3952" applyFont="1" applyFill="1" applyBorder="1" applyAlignment="1">
      <alignment horizontal="center"/>
    </xf>
    <xf numFmtId="165" fontId="101" fillId="0" borderId="10" xfId="2858" applyNumberFormat="1" applyFont="1" applyFill="1" applyBorder="1"/>
    <xf numFmtId="165" fontId="101" fillId="0" borderId="10" xfId="2660" applyNumberFormat="1" applyFont="1" applyFill="1" applyBorder="1"/>
    <xf numFmtId="0" fontId="76" fillId="0" borderId="14" xfId="2893" applyFont="1" applyFill="1" applyBorder="1" applyAlignment="1">
      <alignment vertical="center"/>
    </xf>
    <xf numFmtId="49" fontId="76" fillId="0" borderId="14" xfId="2813" applyNumberFormat="1" applyFont="1" applyFill="1" applyBorder="1" applyAlignment="1">
      <alignment horizontal="left" vertical="center"/>
    </xf>
    <xf numFmtId="164" fontId="55" fillId="0" borderId="15" xfId="2659" applyNumberFormat="1" applyFont="1" applyFill="1" applyBorder="1"/>
    <xf numFmtId="14" fontId="55" fillId="0" borderId="15" xfId="2858" applyNumberFormat="1" applyFont="1" applyFill="1" applyBorder="1" applyAlignment="1">
      <alignment horizontal="center" vertical="center" wrapText="1"/>
    </xf>
    <xf numFmtId="49" fontId="76" fillId="0" borderId="14" xfId="2813" applyNumberFormat="1" applyFont="1" applyFill="1" applyBorder="1" applyAlignment="1">
      <alignment vertical="center" wrapText="1"/>
    </xf>
    <xf numFmtId="0" fontId="55" fillId="0" borderId="0" xfId="2858" applyFont="1" applyFill="1" applyBorder="1" applyAlignment="1">
      <alignment vertical="center" wrapText="1"/>
    </xf>
    <xf numFmtId="0" fontId="76" fillId="0" borderId="15" xfId="2893" applyFont="1" applyFill="1" applyBorder="1" applyAlignment="1">
      <alignment vertical="center"/>
    </xf>
    <xf numFmtId="0" fontId="76" fillId="0" borderId="15" xfId="2893" applyFont="1" applyFill="1" applyBorder="1" applyAlignment="1">
      <alignment vertical="center" wrapText="1"/>
    </xf>
    <xf numFmtId="0" fontId="78" fillId="0" borderId="0" xfId="2858" applyFont="1" applyFill="1" applyBorder="1" applyAlignment="1">
      <alignment vertical="center"/>
    </xf>
    <xf numFmtId="1" fontId="79" fillId="0" borderId="26" xfId="2858" applyNumberFormat="1" applyFont="1" applyFill="1" applyBorder="1" applyAlignment="1">
      <alignment horizontal="center" vertical="center" wrapText="1"/>
    </xf>
    <xf numFmtId="1" fontId="79" fillId="0" borderId="18" xfId="2858" applyNumberFormat="1" applyFont="1" applyFill="1" applyBorder="1" applyAlignment="1">
      <alignment horizontal="center" vertical="center" wrapText="1"/>
    </xf>
    <xf numFmtId="42" fontId="76" fillId="0" borderId="15" xfId="2660" applyNumberFormat="1" applyFont="1" applyFill="1" applyBorder="1" applyAlignment="1">
      <alignment horizontal="center" vertical="center"/>
    </xf>
    <xf numFmtId="1" fontId="79" fillId="0" borderId="16" xfId="2858" applyNumberFormat="1" applyFont="1" applyFill="1" applyBorder="1" applyAlignment="1">
      <alignment horizontal="center" vertical="center"/>
    </xf>
    <xf numFmtId="0" fontId="76" fillId="0" borderId="21" xfId="3944" applyFont="1" applyFill="1" applyBorder="1" applyAlignment="1">
      <alignment horizontal="center"/>
    </xf>
    <xf numFmtId="14" fontId="76" fillId="0" borderId="23" xfId="3946" applyNumberFormat="1" applyFont="1" applyFill="1" applyBorder="1" applyAlignment="1">
      <alignment horizontal="center"/>
    </xf>
    <xf numFmtId="165" fontId="76" fillId="0" borderId="54" xfId="2660" applyNumberFormat="1" applyFont="1" applyFill="1" applyBorder="1"/>
    <xf numFmtId="165" fontId="76" fillId="0" borderId="21" xfId="2660" applyNumberFormat="1" applyFont="1" applyFill="1" applyBorder="1"/>
    <xf numFmtId="164" fontId="55" fillId="0" borderId="54" xfId="2659" applyNumberFormat="1" applyFont="1" applyFill="1" applyBorder="1"/>
    <xf numFmtId="0" fontId="55" fillId="0" borderId="54" xfId="2858" applyFont="1" applyFill="1" applyBorder="1" applyAlignment="1">
      <alignment wrapText="1"/>
    </xf>
    <xf numFmtId="49" fontId="76" fillId="0" borderId="23" xfId="3953" applyNumberFormat="1" applyFont="1" applyFill="1" applyBorder="1" applyAlignment="1">
      <alignment horizontal="left" vertical="center" wrapText="1"/>
    </xf>
    <xf numFmtId="165" fontId="101" fillId="0" borderId="54" xfId="2660" applyNumberFormat="1" applyFont="1" applyFill="1" applyBorder="1"/>
    <xf numFmtId="0" fontId="55" fillId="0" borderId="40" xfId="2858" applyFont="1" applyFill="1" applyBorder="1" applyAlignment="1">
      <alignment vertical="center"/>
    </xf>
    <xf numFmtId="0" fontId="55" fillId="0" borderId="18" xfId="2858" applyFont="1" applyFill="1" applyBorder="1" applyAlignment="1">
      <alignment horizontal="left" vertical="center" wrapText="1"/>
    </xf>
    <xf numFmtId="14" fontId="55" fillId="0" borderId="14" xfId="2858" applyNumberFormat="1" applyFont="1" applyFill="1" applyBorder="1" applyAlignment="1">
      <alignment horizontal="center" vertical="center" wrapText="1"/>
    </xf>
    <xf numFmtId="42" fontId="76" fillId="0" borderId="54" xfId="2660" applyNumberFormat="1" applyFont="1" applyFill="1" applyBorder="1" applyAlignment="1">
      <alignment horizontal="center" vertical="center"/>
    </xf>
    <xf numFmtId="42" fontId="55" fillId="0" borderId="29" xfId="2858" applyNumberFormat="1" applyFont="1" applyFill="1" applyBorder="1" applyAlignment="1">
      <alignment vertical="center"/>
    </xf>
    <xf numFmtId="0" fontId="55" fillId="0" borderId="54" xfId="0" applyFont="1" applyFill="1" applyBorder="1" applyAlignment="1">
      <alignment horizontal="left" vertical="center"/>
    </xf>
    <xf numFmtId="14" fontId="55" fillId="0" borderId="52" xfId="2858" applyNumberFormat="1" applyFont="1" applyFill="1" applyBorder="1" applyAlignment="1">
      <alignment vertical="center"/>
    </xf>
    <xf numFmtId="42" fontId="55" fillId="0" borderId="74" xfId="2858" applyNumberFormat="1" applyFont="1" applyFill="1" applyBorder="1" applyAlignment="1">
      <alignment vertical="center"/>
    </xf>
    <xf numFmtId="42" fontId="55" fillId="0" borderId="0" xfId="2858" applyNumberFormat="1" applyFont="1" applyFill="1" applyAlignment="1">
      <alignment vertical="center"/>
    </xf>
    <xf numFmtId="0" fontId="55" fillId="0" borderId="66" xfId="2858" applyFont="1" applyFill="1" applyBorder="1" applyAlignment="1">
      <alignment horizontal="center"/>
    </xf>
    <xf numFmtId="14" fontId="55" fillId="0" borderId="67" xfId="2858" applyNumberFormat="1" applyFont="1" applyFill="1" applyBorder="1" applyAlignment="1">
      <alignment horizontal="center"/>
    </xf>
    <xf numFmtId="0" fontId="55" fillId="0" borderId="67" xfId="2858" applyFont="1" applyFill="1" applyBorder="1" applyAlignment="1">
      <alignment horizontal="left"/>
    </xf>
    <xf numFmtId="0" fontId="55" fillId="0" borderId="67" xfId="2858" applyFont="1" applyFill="1" applyBorder="1" applyAlignment="1">
      <alignment horizontal="center"/>
    </xf>
    <xf numFmtId="0" fontId="55" fillId="0" borderId="67" xfId="2858" applyFont="1" applyFill="1" applyBorder="1" applyAlignment="1">
      <alignment horizontal="center" wrapText="1"/>
    </xf>
    <xf numFmtId="42" fontId="55" fillId="0" borderId="67" xfId="2858" applyNumberFormat="1" applyFont="1" applyFill="1" applyBorder="1" applyAlignment="1">
      <alignment horizontal="center"/>
    </xf>
    <xf numFmtId="0" fontId="55" fillId="0" borderId="68" xfId="2858" applyFont="1" applyFill="1" applyBorder="1" applyAlignment="1">
      <alignment horizontal="center"/>
    </xf>
    <xf numFmtId="14" fontId="55" fillId="0" borderId="66" xfId="2858" applyNumberFormat="1" applyFont="1" applyFill="1" applyBorder="1" applyAlignment="1">
      <alignment horizontal="center"/>
    </xf>
    <xf numFmtId="0" fontId="55" fillId="0" borderId="67" xfId="2858" applyNumberFormat="1" applyFont="1" applyFill="1" applyBorder="1" applyAlignment="1">
      <alignment horizontal="center"/>
    </xf>
    <xf numFmtId="42" fontId="55" fillId="0" borderId="68" xfId="2858" applyNumberFormat="1" applyFont="1" applyFill="1" applyBorder="1" applyAlignment="1">
      <alignment horizontal="center"/>
    </xf>
    <xf numFmtId="0" fontId="55" fillId="0" borderId="19" xfId="2858" applyFont="1" applyFill="1" applyBorder="1" applyAlignment="1">
      <alignment vertical="center"/>
    </xf>
    <xf numFmtId="14" fontId="55" fillId="0" borderId="54" xfId="2858" applyNumberFormat="1" applyFont="1" applyFill="1" applyBorder="1" applyAlignment="1">
      <alignment vertical="center"/>
    </xf>
    <xf numFmtId="14" fontId="55" fillId="0" borderId="19" xfId="2858" applyNumberFormat="1" applyFont="1" applyFill="1" applyBorder="1" applyAlignment="1">
      <alignment vertical="center"/>
    </xf>
    <xf numFmtId="0" fontId="55" fillId="0" borderId="54" xfId="2858" applyNumberFormat="1" applyFont="1" applyFill="1" applyBorder="1" applyAlignment="1">
      <alignment vertical="center"/>
    </xf>
    <xf numFmtId="0" fontId="55" fillId="0" borderId="50" xfId="2858" applyFont="1" applyFill="1" applyBorder="1" applyAlignment="1">
      <alignment horizontal="center"/>
    </xf>
    <xf numFmtId="0" fontId="55" fillId="0" borderId="10" xfId="2858" applyFont="1" applyFill="1" applyBorder="1" applyAlignment="1">
      <alignment horizontal="center" wrapText="1"/>
    </xf>
    <xf numFmtId="42" fontId="55" fillId="0" borderId="10" xfId="2858" applyNumberFormat="1" applyFont="1" applyFill="1" applyBorder="1" applyAlignment="1">
      <alignment horizontal="center"/>
    </xf>
    <xf numFmtId="14" fontId="55" fillId="0" borderId="50" xfId="2858" applyNumberFormat="1" applyFont="1" applyFill="1" applyBorder="1" applyAlignment="1">
      <alignment horizontal="center"/>
    </xf>
    <xf numFmtId="0" fontId="55" fillId="0" borderId="10" xfId="2858" applyNumberFormat="1" applyFont="1" applyFill="1" applyBorder="1" applyAlignment="1">
      <alignment horizontal="center"/>
    </xf>
    <xf numFmtId="42" fontId="55" fillId="0" borderId="36" xfId="2858" applyNumberFormat="1" applyFont="1" applyFill="1" applyBorder="1" applyAlignment="1">
      <alignment horizontal="center"/>
    </xf>
    <xf numFmtId="0" fontId="55" fillId="0" borderId="52" xfId="2858" applyFont="1" applyFill="1" applyBorder="1" applyAlignment="1">
      <alignment vertical="top"/>
    </xf>
    <xf numFmtId="14" fontId="55" fillId="0" borderId="40" xfId="2858" applyNumberFormat="1" applyFont="1" applyFill="1" applyBorder="1" applyAlignment="1">
      <alignment vertical="top"/>
    </xf>
    <xf numFmtId="0" fontId="55" fillId="0" borderId="40" xfId="2858" applyFont="1" applyFill="1" applyBorder="1" applyAlignment="1">
      <alignment vertical="top"/>
    </xf>
    <xf numFmtId="0" fontId="55" fillId="0" borderId="40" xfId="2858" applyFont="1" applyFill="1" applyBorder="1" applyAlignment="1">
      <alignment vertical="top" wrapText="1"/>
    </xf>
    <xf numFmtId="42" fontId="55" fillId="0" borderId="40" xfId="2858" applyNumberFormat="1" applyFont="1" applyFill="1" applyBorder="1" applyAlignment="1">
      <alignment vertical="top"/>
    </xf>
    <xf numFmtId="0" fontId="55" fillId="0" borderId="22" xfId="2858" applyFont="1" applyFill="1" applyBorder="1" applyAlignment="1">
      <alignment vertical="top"/>
    </xf>
    <xf numFmtId="14" fontId="55" fillId="0" borderId="52" xfId="2858" applyNumberFormat="1" applyFont="1" applyFill="1" applyBorder="1" applyAlignment="1">
      <alignment vertical="top"/>
    </xf>
    <xf numFmtId="0" fontId="55" fillId="0" borderId="40" xfId="2858" applyNumberFormat="1" applyFont="1" applyFill="1" applyBorder="1" applyAlignment="1">
      <alignment vertical="top"/>
    </xf>
    <xf numFmtId="42" fontId="55" fillId="0" borderId="22" xfId="2858" applyNumberFormat="1" applyFont="1" applyFill="1" applyBorder="1" applyAlignment="1">
      <alignment vertical="top"/>
    </xf>
    <xf numFmtId="0" fontId="55" fillId="0" borderId="19" xfId="2858" applyFont="1" applyFill="1" applyBorder="1" applyAlignment="1">
      <alignment vertical="top"/>
    </xf>
    <xf numFmtId="14" fontId="55" fillId="0" borderId="54" xfId="2858" applyNumberFormat="1" applyFont="1" applyFill="1" applyBorder="1" applyAlignment="1">
      <alignment vertical="top"/>
    </xf>
    <xf numFmtId="0" fontId="55" fillId="0" borderId="54" xfId="2858" applyFont="1" applyFill="1" applyBorder="1" applyAlignment="1">
      <alignment vertical="top"/>
    </xf>
    <xf numFmtId="42" fontId="55" fillId="0" borderId="54" xfId="2858" applyNumberFormat="1" applyFont="1" applyFill="1" applyBorder="1" applyAlignment="1">
      <alignment vertical="top"/>
    </xf>
    <xf numFmtId="0" fontId="55" fillId="0" borderId="21" xfId="2858" applyFont="1" applyFill="1" applyBorder="1" applyAlignment="1">
      <alignment vertical="top"/>
    </xf>
    <xf numFmtId="14" fontId="55" fillId="0" borderId="19" xfId="2858" applyNumberFormat="1" applyFont="1" applyFill="1" applyBorder="1" applyAlignment="1">
      <alignment vertical="top"/>
    </xf>
    <xf numFmtId="0" fontId="55" fillId="0" borderId="54" xfId="2858" applyNumberFormat="1" applyFont="1" applyFill="1" applyBorder="1" applyAlignment="1">
      <alignment vertical="top"/>
    </xf>
    <xf numFmtId="42" fontId="55" fillId="0" borderId="21" xfId="2858" applyNumberFormat="1" applyFont="1" applyFill="1" applyBorder="1" applyAlignment="1">
      <alignment vertical="top"/>
    </xf>
    <xf numFmtId="0" fontId="55" fillId="0" borderId="36" xfId="2858" applyFont="1" applyFill="1" applyBorder="1" applyAlignment="1" applyProtection="1">
      <alignment horizontal="center"/>
    </xf>
    <xf numFmtId="164" fontId="55" fillId="0" borderId="10" xfId="2659" applyNumberFormat="1" applyFont="1" applyFill="1" applyBorder="1"/>
    <xf numFmtId="164" fontId="55" fillId="0" borderId="36" xfId="2659" applyNumberFormat="1" applyFont="1" applyFill="1" applyBorder="1"/>
    <xf numFmtId="0" fontId="55" fillId="0" borderId="10" xfId="2660" applyNumberFormat="1" applyFont="1" applyFill="1" applyBorder="1" applyAlignment="1">
      <alignment horizontal="center"/>
    </xf>
    <xf numFmtId="42" fontId="55" fillId="0" borderId="15" xfId="2660" applyNumberFormat="1" applyFont="1" applyFill="1" applyBorder="1" applyAlignment="1">
      <alignment vertical="center" wrapText="1"/>
    </xf>
    <xf numFmtId="15" fontId="55" fillId="0" borderId="32" xfId="2858" applyNumberFormat="1" applyFont="1" applyFill="1" applyBorder="1" applyAlignment="1">
      <alignment horizontal="center" vertical="center" wrapText="1"/>
    </xf>
    <xf numFmtId="14" fontId="55" fillId="0" borderId="16" xfId="2858" applyNumberFormat="1" applyFont="1" applyFill="1" applyBorder="1" applyAlignment="1">
      <alignment horizontal="center" vertical="center" wrapText="1"/>
    </xf>
    <xf numFmtId="42" fontId="52" fillId="0" borderId="87" xfId="2858" applyNumberFormat="1" applyFont="1" applyFill="1" applyBorder="1" applyAlignment="1">
      <alignment wrapText="1"/>
    </xf>
    <xf numFmtId="0" fontId="0" fillId="0" borderId="0" xfId="0" applyFill="1"/>
    <xf numFmtId="165" fontId="55" fillId="0" borderId="10" xfId="2660" applyNumberFormat="1" applyFont="1" applyFill="1" applyBorder="1" applyAlignment="1">
      <alignment horizontal="center"/>
    </xf>
    <xf numFmtId="0" fontId="76" fillId="0" borderId="16" xfId="2867" applyFont="1" applyFill="1" applyBorder="1" applyAlignment="1">
      <alignment horizontal="center" vertical="center" wrapText="1"/>
    </xf>
    <xf numFmtId="15" fontId="55" fillId="0" borderId="14" xfId="2858" applyNumberFormat="1" applyFont="1" applyFill="1" applyBorder="1" applyAlignment="1">
      <alignment vertical="center" wrapText="1"/>
    </xf>
    <xf numFmtId="14" fontId="76" fillId="0" borderId="17" xfId="2867" applyNumberFormat="1" applyFont="1" applyFill="1" applyBorder="1" applyAlignment="1">
      <alignment horizontal="right" vertical="center" wrapText="1"/>
    </xf>
    <xf numFmtId="15" fontId="55" fillId="0" borderId="0" xfId="2858" applyNumberFormat="1" applyFont="1" applyFill="1" applyBorder="1" applyAlignment="1">
      <alignment vertical="center" wrapText="1"/>
    </xf>
    <xf numFmtId="0" fontId="76" fillId="0" borderId="16" xfId="2885" applyFont="1" applyFill="1" applyBorder="1" applyAlignment="1">
      <alignment horizontal="center" vertical="center" wrapText="1"/>
    </xf>
    <xf numFmtId="49" fontId="55" fillId="0" borderId="15" xfId="0" applyNumberFormat="1" applyFont="1" applyFill="1" applyBorder="1" applyAlignment="1">
      <alignment vertical="center" wrapText="1"/>
    </xf>
    <xf numFmtId="0" fontId="55" fillId="0" borderId="16" xfId="2858" applyFont="1" applyFill="1" applyBorder="1" applyAlignment="1" applyProtection="1">
      <alignment horizontal="center" vertical="center" wrapText="1"/>
    </xf>
    <xf numFmtId="165" fontId="55" fillId="0" borderId="26" xfId="2858" applyNumberFormat="1" applyFont="1" applyFill="1" applyBorder="1" applyAlignment="1">
      <alignment horizontal="center" vertical="center" wrapText="1"/>
    </xf>
    <xf numFmtId="15" fontId="55" fillId="0" borderId="54" xfId="2858" applyNumberFormat="1" applyFont="1" applyFill="1" applyBorder="1"/>
    <xf numFmtId="15" fontId="55" fillId="0" borderId="54" xfId="2858" applyNumberFormat="1" applyFont="1" applyFill="1" applyBorder="1" applyAlignment="1">
      <alignment wrapText="1"/>
    </xf>
    <xf numFmtId="0" fontId="76" fillId="0" borderId="21" xfId="3952" applyFont="1" applyFill="1" applyBorder="1" applyAlignment="1">
      <alignment horizontal="center"/>
    </xf>
    <xf numFmtId="15" fontId="55" fillId="0" borderId="20" xfId="2858" applyNumberFormat="1" applyFont="1" applyFill="1" applyBorder="1"/>
    <xf numFmtId="165" fontId="101" fillId="0" borderId="54" xfId="2858" applyNumberFormat="1" applyFont="1" applyFill="1" applyBorder="1"/>
    <xf numFmtId="165" fontId="55" fillId="0" borderId="40" xfId="2660" applyNumberFormat="1" applyFont="1" applyFill="1" applyBorder="1"/>
    <xf numFmtId="14" fontId="55" fillId="0" borderId="40" xfId="2858" applyNumberFormat="1" applyFont="1" applyFill="1" applyBorder="1" applyAlignment="1">
      <alignment horizontal="center"/>
    </xf>
    <xf numFmtId="0" fontId="55" fillId="0" borderId="22" xfId="2858" applyFont="1" applyFill="1" applyBorder="1" applyAlignment="1" applyProtection="1">
      <alignment horizontal="center"/>
    </xf>
    <xf numFmtId="0" fontId="55" fillId="0" borderId="28" xfId="2858" applyFont="1" applyFill="1" applyBorder="1" applyAlignment="1">
      <alignment horizontal="center"/>
    </xf>
    <xf numFmtId="164" fontId="55" fillId="0" borderId="25" xfId="2659" applyNumberFormat="1" applyFont="1" applyFill="1" applyBorder="1"/>
    <xf numFmtId="164" fontId="55" fillId="0" borderId="55" xfId="2659" applyNumberFormat="1" applyFont="1" applyFill="1" applyBorder="1"/>
    <xf numFmtId="0" fontId="76" fillId="0" borderId="14" xfId="2818" applyFont="1" applyFill="1" applyBorder="1" applyAlignment="1">
      <alignment vertical="center" wrapText="1"/>
    </xf>
    <xf numFmtId="42" fontId="74" fillId="0" borderId="93" xfId="2818" applyNumberFormat="1" applyFont="1" applyFill="1" applyBorder="1" applyAlignment="1" applyProtection="1">
      <alignment horizontal="center" wrapText="1"/>
      <protection locked="0"/>
    </xf>
    <xf numFmtId="42" fontId="76" fillId="0" borderId="26" xfId="2660" applyNumberFormat="1" applyFont="1" applyFill="1" applyBorder="1" applyAlignment="1">
      <alignment vertical="center" wrapText="1"/>
    </xf>
    <xf numFmtId="42" fontId="76" fillId="0" borderId="26" xfId="2660" applyNumberFormat="1" applyFont="1" applyFill="1" applyBorder="1" applyAlignment="1">
      <alignment vertical="center"/>
    </xf>
    <xf numFmtId="42" fontId="55" fillId="0" borderId="26" xfId="2659" applyNumberFormat="1" applyFont="1" applyFill="1" applyBorder="1" applyAlignment="1">
      <alignment vertical="center"/>
    </xf>
    <xf numFmtId="42" fontId="55" fillId="0" borderId="0" xfId="2659" applyNumberFormat="1" applyFont="1" applyFill="1" applyBorder="1"/>
    <xf numFmtId="42" fontId="52" fillId="0" borderId="0" xfId="2858" applyNumberFormat="1" applyFont="1" applyFill="1" applyBorder="1" applyAlignment="1">
      <alignment horizontal="center"/>
    </xf>
    <xf numFmtId="0" fontId="52" fillId="0" borderId="72" xfId="2858" applyFont="1" applyFill="1" applyBorder="1" applyAlignment="1">
      <alignment wrapText="1"/>
    </xf>
    <xf numFmtId="0" fontId="81" fillId="0" borderId="88" xfId="2858" applyFont="1" applyFill="1" applyBorder="1" applyAlignment="1">
      <alignment horizontal="center" wrapText="1"/>
    </xf>
    <xf numFmtId="0" fontId="55" fillId="0" borderId="19" xfId="2858" applyFont="1" applyFill="1" applyBorder="1" applyAlignment="1">
      <alignment horizontal="center" wrapText="1"/>
    </xf>
    <xf numFmtId="14" fontId="55" fillId="0" borderId="54" xfId="2858" applyNumberFormat="1" applyFont="1" applyFill="1" applyBorder="1" applyAlignment="1">
      <alignment horizontal="center" wrapText="1"/>
    </xf>
    <xf numFmtId="0" fontId="55" fillId="0" borderId="23" xfId="2858" applyFont="1" applyFill="1" applyBorder="1" applyAlignment="1">
      <alignment horizontal="center" wrapText="1"/>
    </xf>
    <xf numFmtId="42" fontId="55" fillId="0" borderId="54" xfId="2858" applyNumberFormat="1" applyFont="1" applyFill="1" applyBorder="1" applyAlignment="1">
      <alignment wrapText="1"/>
    </xf>
    <xf numFmtId="14" fontId="55" fillId="0" borderId="20" xfId="2858" applyNumberFormat="1" applyFont="1" applyFill="1" applyBorder="1" applyAlignment="1">
      <alignment horizontal="center" wrapText="1"/>
    </xf>
    <xf numFmtId="0" fontId="79" fillId="0" borderId="23" xfId="2858" applyFont="1" applyFill="1" applyBorder="1" applyAlignment="1">
      <alignment wrapText="1"/>
    </xf>
    <xf numFmtId="42" fontId="55" fillId="0" borderId="21" xfId="2858" applyNumberFormat="1" applyFont="1" applyFill="1" applyBorder="1" applyAlignment="1">
      <alignment wrapText="1"/>
    </xf>
    <xf numFmtId="0" fontId="55" fillId="0" borderId="59" xfId="2858" applyFont="1" applyFill="1" applyBorder="1" applyAlignment="1">
      <alignment horizontal="center" wrapText="1"/>
    </xf>
    <xf numFmtId="0" fontId="55" fillId="0" borderId="21" xfId="2858" applyFont="1" applyFill="1" applyBorder="1" applyAlignment="1">
      <alignment wrapText="1"/>
    </xf>
    <xf numFmtId="0" fontId="55" fillId="0" borderId="24" xfId="2858" applyFont="1" applyFill="1" applyBorder="1" applyAlignment="1">
      <alignment horizontal="center" wrapText="1"/>
    </xf>
    <xf numFmtId="14" fontId="55" fillId="0" borderId="25" xfId="2858" applyNumberFormat="1" applyFont="1" applyFill="1" applyBorder="1" applyAlignment="1">
      <alignment horizontal="center" wrapText="1"/>
    </xf>
    <xf numFmtId="0" fontId="55" fillId="0" borderId="25" xfId="2858" applyFont="1" applyFill="1" applyBorder="1" applyAlignment="1">
      <alignment horizontal="left" wrapText="1"/>
    </xf>
    <xf numFmtId="0" fontId="55" fillId="0" borderId="56" xfId="2858" applyFont="1" applyFill="1" applyBorder="1" applyAlignment="1">
      <alignment horizontal="center" wrapText="1"/>
    </xf>
    <xf numFmtId="42" fontId="55" fillId="0" borderId="25" xfId="2858" applyNumberFormat="1" applyFont="1" applyFill="1" applyBorder="1" applyAlignment="1">
      <alignment wrapText="1"/>
    </xf>
    <xf numFmtId="14" fontId="55" fillId="0" borderId="28" xfId="2858" applyNumberFormat="1" applyFont="1" applyFill="1" applyBorder="1" applyAlignment="1">
      <alignment horizontal="center" wrapText="1"/>
    </xf>
    <xf numFmtId="0" fontId="79" fillId="0" borderId="56" xfId="2858" applyNumberFormat="1" applyFont="1" applyFill="1" applyBorder="1" applyAlignment="1">
      <alignment vertical="top" wrapText="1"/>
    </xf>
    <xf numFmtId="42" fontId="55" fillId="0" borderId="55" xfId="2858" applyNumberFormat="1" applyFont="1" applyFill="1" applyBorder="1" applyAlignment="1">
      <alignment wrapText="1"/>
    </xf>
    <xf numFmtId="0" fontId="55" fillId="0" borderId="70" xfId="2858" applyFont="1" applyFill="1" applyBorder="1" applyAlignment="1">
      <alignment horizontal="center" wrapText="1"/>
    </xf>
    <xf numFmtId="14" fontId="55" fillId="0" borderId="56" xfId="2858" applyNumberFormat="1" applyFont="1" applyFill="1" applyBorder="1" applyAlignment="1">
      <alignment horizontal="center" wrapText="1"/>
    </xf>
    <xf numFmtId="14" fontId="55" fillId="0" borderId="57" xfId="2858" applyNumberFormat="1" applyFont="1" applyFill="1" applyBorder="1" applyAlignment="1">
      <alignment horizontal="center" wrapText="1"/>
    </xf>
    <xf numFmtId="42" fontId="55" fillId="0" borderId="0" xfId="2858" applyNumberFormat="1" applyFont="1" applyFill="1" applyAlignment="1">
      <alignment wrapText="1"/>
    </xf>
    <xf numFmtId="0" fontId="52" fillId="0" borderId="87" xfId="2858" applyFont="1" applyFill="1" applyBorder="1" applyAlignment="1">
      <alignment wrapText="1"/>
    </xf>
    <xf numFmtId="0" fontId="55" fillId="0" borderId="55" xfId="2858" applyFont="1" applyFill="1" applyBorder="1" applyAlignment="1">
      <alignment wrapText="1"/>
    </xf>
    <xf numFmtId="0" fontId="52" fillId="0" borderId="0" xfId="2858" applyFont="1" applyFill="1" applyAlignment="1">
      <alignment wrapText="1"/>
    </xf>
    <xf numFmtId="42" fontId="55" fillId="0" borderId="87" xfId="2858" applyNumberFormat="1" applyFont="1" applyFill="1" applyBorder="1" applyAlignment="1">
      <alignment wrapText="1"/>
    </xf>
    <xf numFmtId="165" fontId="106" fillId="0" borderId="87" xfId="2660" applyNumberFormat="1" applyFont="1" applyFill="1" applyBorder="1" applyAlignment="1">
      <alignment horizontal="center" wrapText="1"/>
    </xf>
    <xf numFmtId="43" fontId="55" fillId="0" borderId="0" xfId="2858" applyNumberFormat="1" applyFont="1" applyFill="1" applyBorder="1" applyAlignment="1" applyProtection="1">
      <alignment wrapText="1"/>
      <protection locked="0"/>
    </xf>
    <xf numFmtId="44" fontId="55" fillId="0" borderId="0" xfId="2858" applyNumberFormat="1" applyFont="1" applyFill="1" applyBorder="1" applyAlignment="1" applyProtection="1">
      <alignment wrapText="1"/>
      <protection locked="0"/>
    </xf>
    <xf numFmtId="0" fontId="55" fillId="0" borderId="21" xfId="2858" applyFont="1" applyFill="1" applyBorder="1" applyAlignment="1">
      <alignment horizontal="center"/>
    </xf>
    <xf numFmtId="0" fontId="76" fillId="0" borderId="15" xfId="2885" applyFont="1" applyFill="1" applyBorder="1" applyAlignment="1">
      <alignment vertical="center"/>
    </xf>
    <xf numFmtId="49" fontId="76" fillId="0" borderId="16" xfId="2813" applyNumberFormat="1" applyFont="1" applyFill="1" applyBorder="1" applyAlignment="1">
      <alignment horizontal="center" vertical="center" wrapText="1"/>
    </xf>
    <xf numFmtId="14" fontId="76" fillId="0" borderId="18" xfId="2867" applyNumberFormat="1" applyFont="1" applyFill="1" applyBorder="1" applyAlignment="1">
      <alignment horizontal="center" vertical="center" wrapText="1"/>
    </xf>
    <xf numFmtId="0" fontId="55" fillId="0" borderId="41" xfId="2858" applyFont="1" applyFill="1" applyBorder="1" applyAlignment="1">
      <alignment vertical="center" wrapText="1"/>
    </xf>
    <xf numFmtId="42" fontId="55" fillId="0" borderId="26" xfId="2659" applyNumberFormat="1" applyFont="1" applyFill="1" applyBorder="1" applyAlignment="1">
      <alignment vertical="center" wrapText="1"/>
    </xf>
    <xf numFmtId="0" fontId="55" fillId="0" borderId="18" xfId="2858" applyFont="1" applyFill="1" applyBorder="1" applyAlignment="1">
      <alignment horizontal="center" vertical="center" wrapText="1"/>
    </xf>
    <xf numFmtId="1" fontId="79" fillId="0" borderId="16" xfId="2858" applyNumberFormat="1" applyFont="1" applyFill="1" applyBorder="1" applyAlignment="1">
      <alignment horizontal="center" vertical="center" wrapText="1"/>
    </xf>
    <xf numFmtId="15" fontId="55" fillId="0" borderId="28" xfId="2858" applyNumberFormat="1" applyFont="1" applyFill="1" applyBorder="1"/>
    <xf numFmtId="165" fontId="101" fillId="0" borderId="25" xfId="2660" applyNumberFormat="1" applyFont="1" applyFill="1" applyBorder="1"/>
    <xf numFmtId="0" fontId="51" fillId="0" borderId="0" xfId="0" applyFont="1" applyFill="1"/>
    <xf numFmtId="15" fontId="55" fillId="0" borderId="17" xfId="2858" applyNumberFormat="1" applyFont="1" applyFill="1" applyBorder="1" applyAlignment="1">
      <alignment vertical="center"/>
    </xf>
    <xf numFmtId="165" fontId="101" fillId="0" borderId="15" xfId="2660" applyNumberFormat="1" applyFont="1" applyFill="1" applyBorder="1" applyAlignment="1">
      <alignment vertical="center"/>
    </xf>
    <xf numFmtId="0" fontId="55" fillId="0" borderId="17" xfId="2858" applyFont="1" applyFill="1" applyBorder="1" applyAlignment="1">
      <alignment horizontal="center" vertical="center"/>
    </xf>
    <xf numFmtId="164" fontId="55" fillId="0" borderId="15" xfId="2659" applyNumberFormat="1" applyFont="1" applyFill="1" applyBorder="1" applyAlignment="1">
      <alignment vertical="center"/>
    </xf>
    <xf numFmtId="164" fontId="55" fillId="0" borderId="16" xfId="2659" applyNumberFormat="1" applyFont="1" applyFill="1" applyBorder="1" applyAlignment="1">
      <alignment vertical="center"/>
    </xf>
    <xf numFmtId="14" fontId="55" fillId="0" borderId="99" xfId="2858" applyNumberFormat="1" applyFont="1" applyFill="1" applyBorder="1" applyAlignment="1">
      <alignment horizontal="center" vertical="center"/>
    </xf>
    <xf numFmtId="0" fontId="55" fillId="0" borderId="100" xfId="2858" applyFont="1" applyFill="1" applyBorder="1" applyAlignment="1">
      <alignment horizontal="left" vertical="center" wrapText="1"/>
    </xf>
    <xf numFmtId="42" fontId="55" fillId="0" borderId="100" xfId="2858" applyNumberFormat="1" applyFont="1" applyFill="1" applyBorder="1" applyAlignment="1">
      <alignment vertical="center"/>
    </xf>
    <xf numFmtId="0" fontId="55" fillId="0" borderId="100" xfId="2858" applyFont="1" applyFill="1" applyBorder="1" applyAlignment="1">
      <alignment horizontal="center" vertical="center"/>
    </xf>
    <xf numFmtId="0" fontId="55" fillId="0" borderId="101" xfId="2858" applyFont="1" applyFill="1" applyBorder="1" applyAlignment="1">
      <alignment horizontal="center" vertical="top"/>
    </xf>
    <xf numFmtId="42" fontId="55" fillId="0" borderId="109" xfId="2858" applyNumberFormat="1" applyFont="1" applyFill="1" applyBorder="1" applyAlignment="1">
      <alignment vertical="center"/>
    </xf>
    <xf numFmtId="14" fontId="55" fillId="0" borderId="18" xfId="2858" quotePrefix="1" applyNumberFormat="1" applyFont="1" applyFill="1" applyBorder="1" applyAlignment="1">
      <alignment horizontal="center" vertical="center" wrapText="1"/>
    </xf>
    <xf numFmtId="14" fontId="55" fillId="0" borderId="41" xfId="2858" quotePrefix="1" applyNumberFormat="1" applyFont="1" applyFill="1" applyBorder="1" applyAlignment="1">
      <alignment horizontal="center" vertical="center" wrapText="1"/>
    </xf>
    <xf numFmtId="42" fontId="55" fillId="0" borderId="33" xfId="2858" applyNumberFormat="1" applyFont="1" applyFill="1" applyBorder="1" applyAlignment="1">
      <alignment vertical="top"/>
    </xf>
    <xf numFmtId="14" fontId="74" fillId="0" borderId="0" xfId="3965" applyNumberFormat="1" applyFont="1" applyFill="1" applyBorder="1" applyAlignment="1"/>
    <xf numFmtId="0" fontId="74" fillId="0" borderId="0" xfId="3965" applyNumberFormat="1" applyFont="1" applyFill="1" applyBorder="1" applyAlignment="1"/>
    <xf numFmtId="0" fontId="74" fillId="0" borderId="12" xfId="3965" applyFont="1" applyFill="1" applyBorder="1" applyAlignment="1" applyProtection="1">
      <alignment horizontal="center" wrapText="1"/>
      <protection locked="0"/>
    </xf>
    <xf numFmtId="0" fontId="74" fillId="0" borderId="13" xfId="3965" applyFont="1" applyFill="1" applyBorder="1" applyAlignment="1" applyProtection="1">
      <alignment horizontal="center" wrapText="1"/>
      <protection locked="0"/>
    </xf>
    <xf numFmtId="14" fontId="76" fillId="0" borderId="37" xfId="3965" applyNumberFormat="1" applyFont="1" applyFill="1" applyBorder="1" applyAlignment="1">
      <alignment horizontal="center" vertical="center" wrapText="1"/>
    </xf>
    <xf numFmtId="0" fontId="108" fillId="0" borderId="15" xfId="3965" applyNumberFormat="1" applyFont="1" applyFill="1" applyBorder="1" applyAlignment="1">
      <alignment horizontal="center" vertical="top" wrapText="1"/>
    </xf>
    <xf numFmtId="168" fontId="76" fillId="0" borderId="10" xfId="3965" applyNumberFormat="1" applyFont="1" applyFill="1" applyBorder="1" applyAlignment="1">
      <alignment horizontal="center" vertical="center" wrapText="1"/>
    </xf>
    <xf numFmtId="169" fontId="76" fillId="0" borderId="10" xfId="3966" applyNumberFormat="1" applyFont="1" applyFill="1" applyBorder="1" applyAlignment="1">
      <alignment horizontal="center" vertical="center" wrapText="1"/>
    </xf>
    <xf numFmtId="42" fontId="76" fillId="0" borderId="36" xfId="3965" applyNumberFormat="1" applyFont="1" applyFill="1" applyBorder="1" applyAlignment="1">
      <alignment horizontal="center" vertical="center" wrapText="1"/>
    </xf>
    <xf numFmtId="169" fontId="55" fillId="0" borderId="0" xfId="2659" applyNumberFormat="1" applyFont="1" applyFill="1" applyBorder="1" applyAlignment="1" applyProtection="1">
      <alignment wrapText="1"/>
      <protection locked="0"/>
    </xf>
    <xf numFmtId="14" fontId="76" fillId="0" borderId="14" xfId="3965" applyNumberFormat="1" applyFont="1" applyFill="1" applyBorder="1" applyAlignment="1">
      <alignment horizontal="center" vertical="center" wrapText="1"/>
    </xf>
    <xf numFmtId="168" fontId="76" fillId="0" borderId="15" xfId="3965" applyNumberFormat="1" applyFont="1" applyFill="1" applyBorder="1" applyAlignment="1">
      <alignment horizontal="center" vertical="center" wrapText="1"/>
    </xf>
    <xf numFmtId="169" fontId="76" fillId="0" borderId="15" xfId="3966" applyNumberFormat="1" applyFont="1" applyFill="1" applyBorder="1" applyAlignment="1">
      <alignment horizontal="center" vertical="center" wrapText="1"/>
    </xf>
    <xf numFmtId="165" fontId="76" fillId="0" borderId="16" xfId="3965" applyNumberFormat="1" applyFont="1" applyFill="1" applyBorder="1" applyAlignment="1">
      <alignment horizontal="center" vertical="center" wrapText="1"/>
    </xf>
    <xf numFmtId="44" fontId="55" fillId="0" borderId="0" xfId="2660" applyFont="1" applyFill="1" applyBorder="1" applyAlignment="1" applyProtection="1">
      <alignment wrapText="1"/>
      <protection locked="0"/>
    </xf>
    <xf numFmtId="14" fontId="74" fillId="0" borderId="0" xfId="3965" applyNumberFormat="1" applyFont="1" applyFill="1" applyBorder="1" applyAlignment="1">
      <alignment horizontal="center" vertical="center" wrapText="1"/>
    </xf>
    <xf numFmtId="164" fontId="74" fillId="0" borderId="87" xfId="3965" applyNumberFormat="1" applyFont="1" applyFill="1" applyBorder="1" applyAlignment="1">
      <alignment vertical="center" wrapText="1"/>
    </xf>
    <xf numFmtId="14" fontId="76" fillId="0" borderId="0" xfId="3965" applyNumberFormat="1" applyFont="1" applyFill="1" applyBorder="1" applyAlignment="1">
      <alignment horizontal="center" vertical="center" wrapText="1"/>
    </xf>
    <xf numFmtId="8" fontId="56" fillId="0" borderId="0" xfId="2858" applyNumberFormat="1" applyFont="1" applyFill="1"/>
    <xf numFmtId="44" fontId="56" fillId="0" borderId="0" xfId="2858" applyNumberFormat="1" applyFont="1" applyFill="1"/>
    <xf numFmtId="164" fontId="76" fillId="0" borderId="0" xfId="3965" applyNumberFormat="1" applyFont="1" applyFill="1" applyBorder="1" applyAlignment="1">
      <alignment horizontal="center" vertical="center" wrapText="1"/>
    </xf>
    <xf numFmtId="0" fontId="55" fillId="0" borderId="0" xfId="2858" applyNumberFormat="1" applyFont="1" applyFill="1" applyBorder="1" applyAlignment="1">
      <alignment horizontal="center"/>
    </xf>
    <xf numFmtId="0" fontId="55" fillId="0" borderId="0" xfId="2858" applyFont="1" applyFill="1" applyBorder="1" applyAlignment="1">
      <alignment horizontal="center"/>
    </xf>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xf numFmtId="14" fontId="76" fillId="0" borderId="19" xfId="3965" applyNumberFormat="1" applyFont="1" applyFill="1" applyBorder="1" applyAlignment="1">
      <alignment horizontal="center" vertical="center" wrapText="1"/>
    </xf>
    <xf numFmtId="0" fontId="108" fillId="0" borderId="54" xfId="3965" applyNumberFormat="1" applyFont="1" applyFill="1" applyBorder="1" applyAlignment="1">
      <alignment horizontal="center" vertical="top" wrapText="1"/>
    </xf>
    <xf numFmtId="168" fontId="76" fillId="0" borderId="54" xfId="3965" applyNumberFormat="1" applyFont="1" applyFill="1" applyBorder="1" applyAlignment="1">
      <alignment horizontal="center" vertical="center" wrapText="1"/>
    </xf>
    <xf numFmtId="169" fontId="76" fillId="0" borderId="54" xfId="3966" applyNumberFormat="1" applyFont="1" applyFill="1" applyBorder="1" applyAlignment="1">
      <alignment horizontal="center" vertical="center" wrapText="1"/>
    </xf>
    <xf numFmtId="165" fontId="76" fillId="0" borderId="21" xfId="3965" applyNumberFormat="1" applyFont="1" applyFill="1" applyBorder="1" applyAlignment="1">
      <alignment horizontal="center" vertical="center" wrapText="1"/>
    </xf>
    <xf numFmtId="14" fontId="76" fillId="0" borderId="24" xfId="3965" applyNumberFormat="1" applyFont="1" applyFill="1" applyBorder="1" applyAlignment="1">
      <alignment horizontal="center" vertical="center" wrapText="1"/>
    </xf>
    <xf numFmtId="0" fontId="108" fillId="0" borderId="25" xfId="3965" applyNumberFormat="1" applyFont="1" applyFill="1" applyBorder="1" applyAlignment="1">
      <alignment horizontal="center" vertical="top" wrapText="1"/>
    </xf>
    <xf numFmtId="168" fontId="76" fillId="0" borderId="25" xfId="3965" applyNumberFormat="1" applyFont="1" applyFill="1" applyBorder="1" applyAlignment="1">
      <alignment horizontal="center" vertical="center" wrapText="1"/>
    </xf>
    <xf numFmtId="169" fontId="76" fillId="0" borderId="25" xfId="3966" applyNumberFormat="1" applyFont="1" applyFill="1" applyBorder="1" applyAlignment="1">
      <alignment horizontal="center" vertical="center" wrapText="1"/>
    </xf>
    <xf numFmtId="165" fontId="76" fillId="0" borderId="55" xfId="3965" applyNumberFormat="1" applyFont="1" applyFill="1" applyBorder="1" applyAlignment="1">
      <alignment horizontal="center" vertical="center" wrapText="1"/>
    </xf>
    <xf numFmtId="42" fontId="55" fillId="0" borderId="29" xfId="2858" applyNumberFormat="1" applyFont="1" applyFill="1" applyBorder="1" applyAlignment="1">
      <alignment vertical="top"/>
    </xf>
    <xf numFmtId="42" fontId="55" fillId="0" borderId="74" xfId="2858" applyNumberFormat="1" applyFont="1" applyFill="1" applyBorder="1" applyAlignment="1">
      <alignment vertical="top"/>
    </xf>
    <xf numFmtId="42" fontId="55" fillId="0" borderId="42" xfId="2858" applyNumberFormat="1" applyFont="1" applyFill="1" applyBorder="1" applyAlignment="1">
      <alignment vertical="top"/>
    </xf>
    <xf numFmtId="0" fontId="55" fillId="0" borderId="42" xfId="2858" applyFont="1" applyFill="1" applyBorder="1" applyAlignment="1">
      <alignment vertical="top"/>
    </xf>
    <xf numFmtId="0" fontId="76" fillId="0" borderId="15" xfId="2660" applyNumberFormat="1" applyFont="1" applyFill="1" applyBorder="1" applyAlignment="1">
      <alignment horizontal="left" vertical="center"/>
    </xf>
    <xf numFmtId="167" fontId="55" fillId="0" borderId="21" xfId="2858" quotePrefix="1" applyNumberFormat="1" applyFont="1" applyFill="1" applyBorder="1" applyAlignment="1">
      <alignment horizontal="center" vertical="center" wrapText="1"/>
    </xf>
    <xf numFmtId="14" fontId="55" fillId="0" borderId="32" xfId="2858" applyNumberFormat="1" applyFont="1" applyFill="1" applyBorder="1" applyAlignment="1">
      <alignment horizontal="center" vertical="center" wrapText="1"/>
    </xf>
    <xf numFmtId="14" fontId="55" fillId="0" borderId="17" xfId="2858" applyNumberFormat="1" applyFont="1" applyFill="1" applyBorder="1" applyAlignment="1">
      <alignment horizontal="right" vertical="center" wrapText="1"/>
    </xf>
    <xf numFmtId="14" fontId="55" fillId="0" borderId="37" xfId="2858" applyNumberFormat="1" applyFont="1" applyFill="1" applyBorder="1" applyAlignment="1">
      <alignment horizontal="right" vertical="center"/>
    </xf>
    <xf numFmtId="0" fontId="55" fillId="0" borderId="41" xfId="2858" applyFont="1" applyFill="1" applyBorder="1" applyAlignment="1">
      <alignment horizontal="right" vertical="center"/>
    </xf>
    <xf numFmtId="14" fontId="55" fillId="0" borderId="41" xfId="2858" applyNumberFormat="1" applyFont="1" applyFill="1" applyBorder="1" applyAlignment="1">
      <alignment horizontal="right" vertical="center" wrapText="1"/>
    </xf>
    <xf numFmtId="49" fontId="55" fillId="0" borderId="16" xfId="0" applyNumberFormat="1" applyFont="1" applyFill="1" applyBorder="1" applyAlignment="1">
      <alignment horizontal="center" vertical="center"/>
    </xf>
    <xf numFmtId="0" fontId="55" fillId="0" borderId="43" xfId="2858" applyFont="1" applyFill="1" applyBorder="1" applyAlignment="1">
      <alignment vertical="center" wrapText="1"/>
    </xf>
    <xf numFmtId="14" fontId="55" fillId="0" borderId="43" xfId="2858" applyNumberFormat="1" applyFont="1" applyFill="1" applyBorder="1" applyAlignment="1">
      <alignment vertical="center" wrapText="1"/>
    </xf>
    <xf numFmtId="0" fontId="55" fillId="0" borderId="61" xfId="2858" applyFont="1" applyFill="1" applyBorder="1" applyAlignment="1">
      <alignment horizontal="center" vertical="center" wrapText="1"/>
    </xf>
    <xf numFmtId="0" fontId="55" fillId="0" borderId="70" xfId="2858" applyFont="1" applyFill="1" applyBorder="1" applyAlignment="1">
      <alignment horizontal="center" vertical="top" wrapText="1"/>
    </xf>
    <xf numFmtId="0" fontId="55" fillId="0" borderId="43" xfId="2858" quotePrefix="1" applyFont="1" applyFill="1" applyBorder="1" applyAlignment="1">
      <alignment horizontal="center" vertical="center" wrapText="1"/>
    </xf>
    <xf numFmtId="14" fontId="55" fillId="0" borderId="62" xfId="2858" quotePrefix="1" applyNumberFormat="1" applyFont="1" applyFill="1" applyBorder="1" applyAlignment="1">
      <alignment horizontal="center" vertical="center" wrapText="1"/>
    </xf>
    <xf numFmtId="0" fontId="55" fillId="0" borderId="13" xfId="2858" applyFont="1" applyFill="1" applyBorder="1" applyAlignment="1">
      <alignment horizontal="center" vertical="center" wrapText="1"/>
    </xf>
    <xf numFmtId="0" fontId="55" fillId="0" borderId="26" xfId="2858" applyFont="1" applyFill="1" applyBorder="1" applyAlignment="1">
      <alignment horizontal="center" vertical="top" wrapText="1"/>
    </xf>
    <xf numFmtId="14" fontId="55" fillId="0" borderId="12" xfId="2858" applyNumberFormat="1" applyFont="1" applyFill="1" applyBorder="1" applyAlignment="1" applyProtection="1">
      <alignment horizontal="center" vertical="center" wrapText="1"/>
      <protection locked="0"/>
    </xf>
    <xf numFmtId="0" fontId="55" fillId="0" borderId="12" xfId="2858" applyFont="1" applyFill="1" applyBorder="1" applyAlignment="1">
      <alignment horizontal="left" wrapText="1"/>
    </xf>
    <xf numFmtId="0" fontId="76" fillId="0" borderId="31" xfId="3976" applyFont="1" applyFill="1" applyBorder="1" applyAlignment="1">
      <alignment horizontal="center" vertical="center" wrapText="1"/>
    </xf>
    <xf numFmtId="0" fontId="76" fillId="0" borderId="59" xfId="3976" applyFont="1" applyFill="1" applyBorder="1" applyAlignment="1">
      <alignment horizontal="center" wrapText="1"/>
    </xf>
    <xf numFmtId="14" fontId="76" fillId="0" borderId="11" xfId="3976" applyNumberFormat="1" applyFont="1" applyFill="1" applyBorder="1" applyAlignment="1">
      <alignment horizontal="center" vertical="center"/>
    </xf>
    <xf numFmtId="14" fontId="76" fillId="0" borderId="31" xfId="3976" applyNumberFormat="1" applyFont="1" applyFill="1" applyBorder="1" applyAlignment="1">
      <alignment horizontal="left" vertical="center" wrapText="1"/>
    </xf>
    <xf numFmtId="0" fontId="76" fillId="0" borderId="31" xfId="3976" applyFont="1" applyFill="1" applyBorder="1" applyAlignment="1">
      <alignment horizontal="center" vertical="center"/>
    </xf>
    <xf numFmtId="0" fontId="76" fillId="0" borderId="59" xfId="3976" applyFont="1" applyFill="1" applyBorder="1" applyAlignment="1">
      <alignment horizontal="center" vertical="center"/>
    </xf>
    <xf numFmtId="0" fontId="76" fillId="0" borderId="34" xfId="3976" applyFont="1" applyFill="1" applyBorder="1" applyAlignment="1">
      <alignment horizontal="center" vertical="center"/>
    </xf>
    <xf numFmtId="0" fontId="76" fillId="0" borderId="30" xfId="3976" applyFont="1" applyFill="1" applyBorder="1" applyAlignment="1">
      <alignment horizontal="center" vertical="center"/>
    </xf>
    <xf numFmtId="14" fontId="55" fillId="0" borderId="116" xfId="2858" applyNumberFormat="1" applyFont="1" applyFill="1" applyBorder="1" applyAlignment="1">
      <alignment horizontal="center" vertical="center"/>
    </xf>
    <xf numFmtId="0" fontId="55" fillId="0" borderId="117" xfId="2858" applyFont="1" applyFill="1" applyBorder="1" applyAlignment="1">
      <alignment horizontal="left" vertical="center" wrapText="1"/>
    </xf>
    <xf numFmtId="42" fontId="55" fillId="0" borderId="117" xfId="2858" applyNumberFormat="1" applyFont="1" applyFill="1" applyBorder="1" applyAlignment="1">
      <alignment vertical="center"/>
    </xf>
    <xf numFmtId="0" fontId="55" fillId="0" borderId="117" xfId="2858" applyFont="1" applyFill="1" applyBorder="1" applyAlignment="1">
      <alignment horizontal="center" vertical="center"/>
    </xf>
    <xf numFmtId="0" fontId="55" fillId="0" borderId="118" xfId="2858" applyFont="1" applyFill="1" applyBorder="1" applyAlignment="1">
      <alignment horizontal="center" vertical="top"/>
    </xf>
    <xf numFmtId="0" fontId="76" fillId="0" borderId="103" xfId="3976" applyFont="1" applyFill="1" applyBorder="1" applyAlignment="1">
      <alignment horizontal="center" vertical="top" wrapText="1"/>
    </xf>
    <xf numFmtId="14" fontId="76" fillId="0" borderId="15" xfId="3978" applyNumberFormat="1" applyFont="1" applyFill="1" applyBorder="1" applyAlignment="1">
      <alignment horizontal="center" vertical="center"/>
    </xf>
    <xf numFmtId="14" fontId="76" fillId="0" borderId="14" xfId="3976" applyNumberFormat="1" applyFont="1" applyFill="1" applyBorder="1" applyAlignment="1">
      <alignment horizontal="center" vertical="center"/>
    </xf>
    <xf numFmtId="14" fontId="76" fillId="0" borderId="15" xfId="3976" applyNumberFormat="1" applyFont="1" applyFill="1" applyBorder="1" applyAlignment="1">
      <alignment horizontal="left" vertical="center" wrapText="1"/>
    </xf>
    <xf numFmtId="0" fontId="76" fillId="0" borderId="32" xfId="3976" applyFont="1" applyFill="1" applyBorder="1" applyAlignment="1">
      <alignment horizontal="center" vertical="center"/>
    </xf>
    <xf numFmtId="0" fontId="76" fillId="0" borderId="41" xfId="3976" applyFont="1" applyFill="1" applyBorder="1" applyAlignment="1">
      <alignment horizontal="center" vertical="top" wrapText="1"/>
    </xf>
    <xf numFmtId="0" fontId="76" fillId="0" borderId="20" xfId="3976" applyFont="1" applyFill="1" applyBorder="1" applyAlignment="1">
      <alignment horizontal="left" vertical="top" wrapText="1"/>
    </xf>
    <xf numFmtId="0" fontId="76" fillId="0" borderId="23" xfId="3976" applyFont="1" applyFill="1" applyBorder="1" applyAlignment="1">
      <alignment horizontal="center" vertical="top" wrapText="1"/>
    </xf>
    <xf numFmtId="0" fontId="76" fillId="0" borderId="113" xfId="3976" applyFont="1" applyFill="1" applyBorder="1" applyAlignment="1">
      <alignment horizontal="center" vertical="top" wrapText="1"/>
    </xf>
    <xf numFmtId="0" fontId="76" fillId="0" borderId="60" xfId="3976" applyFont="1" applyFill="1" applyBorder="1" applyAlignment="1">
      <alignment horizontal="left" vertical="center" wrapText="1"/>
    </xf>
    <xf numFmtId="0" fontId="76" fillId="0" borderId="23" xfId="3976" applyFont="1" applyFill="1" applyBorder="1" applyAlignment="1">
      <alignment horizontal="left" vertical="center" wrapText="1"/>
    </xf>
    <xf numFmtId="14" fontId="76" fillId="0" borderId="108" xfId="3976" applyNumberFormat="1" applyFont="1" applyFill="1" applyBorder="1" applyAlignment="1">
      <alignment horizontal="center" vertical="center"/>
    </xf>
    <xf numFmtId="14" fontId="76" fillId="0" borderId="109" xfId="3976" applyNumberFormat="1" applyFont="1" applyFill="1" applyBorder="1" applyAlignment="1">
      <alignment horizontal="left" vertical="center" wrapText="1"/>
    </xf>
    <xf numFmtId="0" fontId="76" fillId="0" borderId="110" xfId="3976" applyFont="1" applyFill="1" applyBorder="1" applyAlignment="1">
      <alignment horizontal="center" vertical="center"/>
    </xf>
    <xf numFmtId="0" fontId="76" fillId="0" borderId="112" xfId="3976" applyFont="1" applyFill="1" applyBorder="1" applyAlignment="1">
      <alignment horizontal="center" vertical="top" wrapText="1"/>
    </xf>
    <xf numFmtId="0" fontId="76" fillId="0" borderId="41" xfId="3976" applyFont="1" applyFill="1" applyBorder="1" applyAlignment="1">
      <alignment horizontal="left" vertical="center" wrapText="1"/>
    </xf>
    <xf numFmtId="0" fontId="76" fillId="0" borderId="18" xfId="3976" applyFont="1" applyFill="1" applyBorder="1" applyAlignment="1">
      <alignment horizontal="left" vertical="center" wrapText="1"/>
    </xf>
    <xf numFmtId="14" fontId="76" fillId="0" borderId="25" xfId="3978" applyNumberFormat="1" applyFont="1" applyFill="1" applyBorder="1" applyAlignment="1">
      <alignment horizontal="center" vertical="center"/>
    </xf>
    <xf numFmtId="14" fontId="76" fillId="0" borderId="48" xfId="3976" applyNumberFormat="1" applyFont="1" applyFill="1" applyBorder="1" applyAlignment="1">
      <alignment horizontal="center" vertical="center"/>
    </xf>
    <xf numFmtId="0" fontId="76" fillId="0" borderId="61" xfId="3976" applyFont="1" applyFill="1" applyBorder="1" applyAlignment="1">
      <alignment horizontal="center" vertical="center"/>
    </xf>
    <xf numFmtId="14" fontId="76" fillId="0" borderId="54" xfId="3976" applyNumberFormat="1" applyFont="1" applyFill="1" applyBorder="1" applyAlignment="1">
      <alignment horizontal="center" vertical="center" wrapText="1"/>
    </xf>
    <xf numFmtId="0" fontId="76" fillId="0" borderId="20" xfId="3976" applyFont="1" applyFill="1" applyBorder="1" applyAlignment="1">
      <alignment horizontal="center" vertical="center" wrapText="1"/>
    </xf>
    <xf numFmtId="14" fontId="76" fillId="0" borderId="60" xfId="3976" applyNumberFormat="1" applyFont="1" applyFill="1" applyBorder="1" applyAlignment="1">
      <alignment horizontal="center" vertical="center"/>
    </xf>
    <xf numFmtId="14" fontId="76" fillId="0" borderId="33" xfId="3976" applyNumberFormat="1" applyFont="1" applyFill="1" applyBorder="1" applyAlignment="1">
      <alignment horizontal="left" vertical="center" wrapText="1"/>
    </xf>
    <xf numFmtId="14" fontId="76" fillId="0" borderId="15" xfId="3976" applyNumberFormat="1" applyFont="1" applyFill="1" applyBorder="1" applyAlignment="1">
      <alignment horizontal="center" vertical="center" wrapText="1"/>
    </xf>
    <xf numFmtId="0" fontId="76" fillId="0" borderId="26" xfId="3976" applyFont="1" applyFill="1" applyBorder="1" applyAlignment="1">
      <alignment horizontal="center" vertical="center"/>
    </xf>
    <xf numFmtId="14" fontId="76" fillId="0" borderId="41" xfId="3976" applyNumberFormat="1" applyFont="1" applyFill="1" applyBorder="1" applyAlignment="1">
      <alignment horizontal="center" vertical="center"/>
    </xf>
    <xf numFmtId="14" fontId="76" fillId="0" borderId="10" xfId="3976" applyNumberFormat="1" applyFont="1" applyFill="1" applyBorder="1" applyAlignment="1">
      <alignment horizontal="center" vertical="center" wrapText="1"/>
    </xf>
    <xf numFmtId="0" fontId="76" fillId="0" borderId="37" xfId="3976" applyFont="1" applyFill="1" applyBorder="1" applyAlignment="1">
      <alignment horizontal="center" vertical="center" wrapText="1"/>
    </xf>
    <xf numFmtId="14" fontId="76" fillId="0" borderId="51" xfId="3976" applyNumberFormat="1" applyFont="1" applyFill="1" applyBorder="1" applyAlignment="1">
      <alignment horizontal="center" vertical="center"/>
    </xf>
    <xf numFmtId="14" fontId="76" fillId="0" borderId="24" xfId="3976" applyNumberFormat="1" applyFont="1" applyFill="1" applyBorder="1" applyAlignment="1">
      <alignment horizontal="center" vertical="center"/>
    </xf>
    <xf numFmtId="14" fontId="76" fillId="0" borderId="25" xfId="3976" applyNumberFormat="1" applyFont="1" applyFill="1" applyBorder="1" applyAlignment="1">
      <alignment horizontal="center" vertical="center" wrapText="1"/>
    </xf>
    <xf numFmtId="0" fontId="55" fillId="0" borderId="28" xfId="3976" applyFont="1" applyFill="1" applyBorder="1" applyAlignment="1">
      <alignment horizontal="center" vertical="center" wrapText="1"/>
    </xf>
    <xf numFmtId="0" fontId="76" fillId="0" borderId="56" xfId="3976" applyFont="1" applyFill="1" applyBorder="1" applyAlignment="1">
      <alignment horizontal="center" vertical="center" wrapText="1"/>
    </xf>
    <xf numFmtId="14" fontId="76" fillId="0" borderId="12" xfId="3978" applyNumberFormat="1" applyFont="1" applyFill="1" applyBorder="1" applyAlignment="1">
      <alignment horizontal="center" vertical="center"/>
    </xf>
    <xf numFmtId="14" fontId="76" fillId="0" borderId="12" xfId="3976" applyNumberFormat="1" applyFont="1" applyFill="1" applyBorder="1" applyAlignment="1">
      <alignment horizontal="left" vertical="center" wrapText="1"/>
    </xf>
    <xf numFmtId="0" fontId="76" fillId="0" borderId="59" xfId="3976" applyFont="1" applyFill="1" applyBorder="1" applyAlignment="1">
      <alignment horizontal="center" vertical="top" wrapText="1"/>
    </xf>
    <xf numFmtId="0" fontId="76" fillId="0" borderId="58" xfId="3976" applyFont="1" applyFill="1" applyBorder="1" applyAlignment="1">
      <alignment horizontal="left" vertical="center" wrapText="1"/>
    </xf>
    <xf numFmtId="0" fontId="76" fillId="0" borderId="47" xfId="3976" applyFont="1" applyFill="1" applyBorder="1" applyAlignment="1">
      <alignment horizontal="center" vertical="top" wrapText="1"/>
    </xf>
    <xf numFmtId="14" fontId="76" fillId="0" borderId="15" xfId="3978" applyNumberFormat="1" applyFont="1" applyFill="1" applyBorder="1" applyAlignment="1">
      <alignment horizontal="center"/>
    </xf>
    <xf numFmtId="0" fontId="76" fillId="0" borderId="26" xfId="3976" applyFont="1" applyFill="1" applyBorder="1" applyAlignment="1">
      <alignment horizontal="center" vertical="center" wrapText="1"/>
    </xf>
    <xf numFmtId="0" fontId="76" fillId="0" borderId="30" xfId="3976" applyFont="1" applyFill="1" applyBorder="1" applyAlignment="1">
      <alignment horizontal="center" vertical="center" wrapText="1"/>
    </xf>
    <xf numFmtId="0" fontId="76" fillId="0" borderId="28" xfId="3976" applyFont="1" applyFill="1" applyBorder="1" applyAlignment="1">
      <alignment horizontal="center" vertical="center" wrapText="1"/>
    </xf>
    <xf numFmtId="14" fontId="76" fillId="0" borderId="43" xfId="3978" applyNumberFormat="1" applyFont="1" applyFill="1" applyBorder="1" applyAlignment="1">
      <alignment horizontal="center" vertical="center"/>
    </xf>
    <xf numFmtId="14" fontId="76" fillId="0" borderId="43" xfId="3976" applyNumberFormat="1" applyFont="1" applyFill="1" applyBorder="1" applyAlignment="1">
      <alignment horizontal="left" vertical="top" wrapText="1"/>
    </xf>
    <xf numFmtId="0" fontId="76" fillId="0" borderId="70" xfId="3976" applyFont="1" applyFill="1" applyBorder="1" applyAlignment="1">
      <alignment horizontal="center" vertical="center"/>
    </xf>
    <xf numFmtId="0" fontId="76" fillId="0" borderId="73" xfId="3976" applyFont="1" applyFill="1" applyBorder="1" applyAlignment="1">
      <alignment horizontal="center" vertical="center" wrapText="1"/>
    </xf>
    <xf numFmtId="0" fontId="76" fillId="0" borderId="72" xfId="3976" applyFont="1" applyFill="1" applyBorder="1" applyAlignment="1">
      <alignment horizontal="center" vertical="center" wrapText="1"/>
    </xf>
    <xf numFmtId="14" fontId="76" fillId="0" borderId="25" xfId="3976" applyNumberFormat="1" applyFont="1" applyFill="1" applyBorder="1" applyAlignment="1">
      <alignment horizontal="left" vertical="center" wrapText="1"/>
    </xf>
    <xf numFmtId="14" fontId="76" fillId="0" borderId="28" xfId="3976" applyNumberFormat="1" applyFont="1" applyFill="1" applyBorder="1" applyAlignment="1">
      <alignment horizontal="left" vertical="center" wrapText="1"/>
    </xf>
    <xf numFmtId="14" fontId="76" fillId="0" borderId="0" xfId="3978" applyNumberFormat="1" applyFont="1" applyFill="1" applyBorder="1" applyAlignment="1">
      <alignment horizontal="center" vertical="center"/>
    </xf>
    <xf numFmtId="14" fontId="76" fillId="0" borderId="0" xfId="3976" applyNumberFormat="1" applyFont="1" applyFill="1" applyBorder="1" applyAlignment="1">
      <alignment horizontal="center" vertical="center"/>
    </xf>
    <xf numFmtId="14" fontId="76" fillId="0" borderId="63" xfId="3976" applyNumberFormat="1" applyFont="1" applyFill="1" applyBorder="1" applyAlignment="1">
      <alignment horizontal="left" vertical="center" wrapText="1"/>
    </xf>
    <xf numFmtId="0" fontId="76" fillId="0" borderId="63" xfId="3976" applyFont="1" applyFill="1" applyBorder="1" applyAlignment="1">
      <alignment horizontal="center" vertical="center"/>
    </xf>
    <xf numFmtId="0" fontId="76" fillId="0" borderId="63" xfId="3976" applyFont="1" applyFill="1" applyBorder="1" applyAlignment="1">
      <alignment horizontal="center" vertical="center" wrapText="1"/>
    </xf>
    <xf numFmtId="0" fontId="74" fillId="0" borderId="0" xfId="3976" applyFont="1" applyFill="1" applyAlignment="1">
      <alignment horizontal="centerContinuous"/>
    </xf>
    <xf numFmtId="0" fontId="74" fillId="0" borderId="0" xfId="3976" applyFont="1" applyFill="1" applyAlignment="1">
      <alignment horizontal="center" wrapText="1"/>
    </xf>
    <xf numFmtId="14" fontId="76" fillId="0" borderId="47" xfId="3976" applyNumberFormat="1" applyFont="1" applyFill="1" applyBorder="1" applyAlignment="1">
      <alignment horizontal="center" wrapText="1"/>
    </xf>
    <xf numFmtId="0" fontId="76" fillId="0" borderId="12" xfId="3976" applyFont="1" applyFill="1" applyBorder="1" applyAlignment="1">
      <alignment horizontal="center" wrapText="1"/>
    </xf>
    <xf numFmtId="42" fontId="76" fillId="0" borderId="13" xfId="3977" applyNumberFormat="1" applyFont="1" applyFill="1" applyBorder="1" applyAlignment="1" applyProtection="1">
      <alignment horizontal="center" wrapText="1"/>
      <protection locked="0"/>
    </xf>
    <xf numFmtId="14" fontId="76" fillId="0" borderId="18" xfId="3976" applyNumberFormat="1" applyFont="1" applyFill="1" applyBorder="1" applyAlignment="1">
      <alignment horizontal="center" wrapText="1"/>
    </xf>
    <xf numFmtId="0" fontId="76" fillId="0" borderId="15" xfId="3976" applyFont="1" applyFill="1" applyBorder="1" applyAlignment="1">
      <alignment horizontal="center" wrapText="1"/>
    </xf>
    <xf numFmtId="42" fontId="76" fillId="0" borderId="16" xfId="3977" applyNumberFormat="1" applyFont="1" applyFill="1" applyBorder="1" applyAlignment="1" applyProtection="1">
      <alignment horizontal="center" wrapText="1"/>
      <protection locked="0"/>
    </xf>
    <xf numFmtId="14" fontId="76" fillId="0" borderId="14" xfId="3976" applyNumberFormat="1" applyFont="1" applyFill="1" applyBorder="1" applyAlignment="1">
      <alignment horizontal="center" vertical="center" wrapText="1"/>
    </xf>
    <xf numFmtId="14" fontId="76" fillId="0" borderId="48" xfId="3976" applyNumberFormat="1" applyFont="1" applyFill="1" applyBorder="1" applyAlignment="1">
      <alignment vertical="center" wrapText="1"/>
    </xf>
    <xf numFmtId="1" fontId="77" fillId="0" borderId="43" xfId="3976" applyNumberFormat="1" applyFont="1" applyFill="1" applyBorder="1" applyAlignment="1">
      <alignment horizontal="center" vertical="center" wrapText="1"/>
    </xf>
    <xf numFmtId="14" fontId="76" fillId="0" borderId="56" xfId="3976" applyNumberFormat="1" applyFont="1" applyFill="1" applyBorder="1" applyAlignment="1">
      <alignment horizontal="center" wrapText="1"/>
    </xf>
    <xf numFmtId="0" fontId="76" fillId="0" borderId="25" xfId="3976" applyFont="1" applyFill="1" applyBorder="1" applyAlignment="1">
      <alignment horizontal="center" wrapText="1"/>
    </xf>
    <xf numFmtId="42" fontId="76" fillId="0" borderId="55" xfId="3977" applyNumberFormat="1" applyFont="1" applyFill="1" applyBorder="1" applyAlignment="1" applyProtection="1">
      <alignment horizontal="center" wrapText="1"/>
      <protection locked="0"/>
    </xf>
    <xf numFmtId="14" fontId="76" fillId="0" borderId="0" xfId="3978" applyNumberFormat="1" applyFont="1" applyFill="1" applyBorder="1"/>
    <xf numFmtId="6" fontId="76" fillId="0" borderId="0" xfId="3978" applyNumberFormat="1" applyFont="1" applyFill="1" applyBorder="1"/>
    <xf numFmtId="42" fontId="76" fillId="0" borderId="0" xfId="3976" applyNumberFormat="1" applyFont="1" applyFill="1" applyBorder="1"/>
    <xf numFmtId="0" fontId="74" fillId="0" borderId="0" xfId="3976" applyFont="1" applyFill="1" applyBorder="1" applyAlignment="1">
      <alignment horizontal="center" wrapText="1"/>
    </xf>
    <xf numFmtId="0" fontId="74" fillId="0" borderId="0" xfId="3977" applyFont="1" applyFill="1" applyBorder="1" applyAlignment="1" applyProtection="1">
      <alignment horizontal="center" wrapText="1"/>
      <protection locked="0"/>
    </xf>
    <xf numFmtId="14" fontId="55" fillId="0" borderId="41" xfId="2858" applyNumberFormat="1" applyFont="1" applyFill="1" applyBorder="1" applyAlignment="1">
      <alignment horizontal="right" vertical="center"/>
    </xf>
    <xf numFmtId="166" fontId="55" fillId="0" borderId="18" xfId="2659" applyNumberFormat="1" applyFont="1" applyFill="1" applyBorder="1" applyAlignment="1">
      <alignment vertical="center"/>
    </xf>
    <xf numFmtId="14" fontId="76" fillId="0" borderId="24" xfId="3944" applyNumberFormat="1" applyFont="1" applyFill="1" applyBorder="1" applyAlignment="1">
      <alignment horizontal="center"/>
    </xf>
    <xf numFmtId="0" fontId="76" fillId="0" borderId="25" xfId="2660" applyNumberFormat="1" applyFont="1" applyFill="1" applyBorder="1" applyAlignment="1">
      <alignment horizontal="center" vertical="center"/>
    </xf>
    <xf numFmtId="0" fontId="76" fillId="0" borderId="55" xfId="3944" applyFont="1" applyFill="1" applyBorder="1" applyAlignment="1">
      <alignment horizontal="center"/>
    </xf>
    <xf numFmtId="14" fontId="76" fillId="0" borderId="56" xfId="3946" applyNumberFormat="1" applyFont="1" applyFill="1" applyBorder="1" applyAlignment="1">
      <alignment horizontal="center"/>
    </xf>
    <xf numFmtId="42" fontId="76" fillId="0" borderId="25" xfId="2660" applyNumberFormat="1" applyFont="1" applyFill="1" applyBorder="1" applyAlignment="1">
      <alignment horizontal="center" vertical="center"/>
    </xf>
    <xf numFmtId="165" fontId="76" fillId="0" borderId="55" xfId="2660" applyNumberFormat="1" applyFont="1" applyFill="1" applyBorder="1"/>
    <xf numFmtId="0" fontId="55" fillId="0" borderId="24" xfId="2858" applyNumberFormat="1" applyFont="1" applyFill="1" applyBorder="1" applyAlignment="1">
      <alignment horizontal="center" vertical="center"/>
    </xf>
    <xf numFmtId="9" fontId="55" fillId="0" borderId="0" xfId="2858" applyNumberFormat="1" applyFont="1" applyFill="1"/>
    <xf numFmtId="0" fontId="52" fillId="0" borderId="0" xfId="2858" applyFont="1" applyFill="1"/>
    <xf numFmtId="0" fontId="52" fillId="0" borderId="48" xfId="2858" applyFont="1" applyFill="1" applyBorder="1" applyAlignment="1">
      <alignment horizontal="center"/>
    </xf>
    <xf numFmtId="0" fontId="52" fillId="0" borderId="43" xfId="2858" applyFont="1" applyFill="1" applyBorder="1" applyAlignment="1">
      <alignment horizontal="center"/>
    </xf>
    <xf numFmtId="0" fontId="55" fillId="0" borderId="31" xfId="2858" applyFont="1" applyFill="1" applyBorder="1" applyAlignment="1">
      <alignment horizontal="left" wrapText="1"/>
    </xf>
    <xf numFmtId="8" fontId="55" fillId="0" borderId="0" xfId="2858" applyNumberFormat="1" applyFont="1" applyFill="1" applyAlignment="1">
      <alignment wrapText="1"/>
    </xf>
    <xf numFmtId="42" fontId="55" fillId="0" borderId="0" xfId="2858" applyNumberFormat="1" applyFont="1" applyFill="1" applyAlignment="1">
      <alignment horizontal="center" wrapText="1"/>
    </xf>
    <xf numFmtId="10" fontId="55" fillId="0" borderId="0" xfId="2858" applyNumberFormat="1" applyFont="1" applyFill="1" applyAlignment="1">
      <alignment horizontal="center" wrapText="1"/>
    </xf>
    <xf numFmtId="44" fontId="55" fillId="0" borderId="0" xfId="2858" applyNumberFormat="1" applyFont="1" applyFill="1" applyAlignment="1">
      <alignment wrapText="1"/>
    </xf>
    <xf numFmtId="0" fontId="55" fillId="0" borderId="33" xfId="2858" applyFont="1" applyFill="1" applyBorder="1" applyAlignment="1">
      <alignment horizontal="center" wrapText="1"/>
    </xf>
    <xf numFmtId="0" fontId="52" fillId="0" borderId="49" xfId="2858" applyFont="1" applyFill="1" applyBorder="1" applyAlignment="1">
      <alignment horizontal="center" wrapText="1"/>
    </xf>
    <xf numFmtId="0" fontId="55" fillId="0" borderId="60" xfId="2858" applyFont="1" applyFill="1" applyBorder="1" applyAlignment="1">
      <alignment horizontal="center" wrapText="1"/>
    </xf>
    <xf numFmtId="165" fontId="55" fillId="0" borderId="21" xfId="2858" applyNumberFormat="1" applyFont="1" applyFill="1" applyBorder="1" applyAlignment="1">
      <alignment wrapText="1"/>
    </xf>
    <xf numFmtId="0" fontId="55" fillId="0" borderId="36" xfId="2858" applyFont="1" applyFill="1" applyBorder="1" applyAlignment="1">
      <alignment horizontal="center"/>
    </xf>
    <xf numFmtId="165" fontId="102" fillId="0" borderId="32" xfId="0" applyNumberFormat="1" applyFont="1" applyFill="1" applyBorder="1"/>
    <xf numFmtId="165" fontId="102" fillId="0" borderId="41" xfId="0" applyNumberFormat="1" applyFont="1" applyFill="1" applyBorder="1"/>
    <xf numFmtId="165" fontId="102" fillId="0" borderId="16" xfId="0" applyNumberFormat="1" applyFont="1" applyFill="1" applyBorder="1"/>
    <xf numFmtId="0" fontId="55" fillId="0" borderId="120" xfId="2858" applyFont="1" applyFill="1" applyBorder="1" applyAlignment="1">
      <alignment horizontal="left" vertical="top"/>
    </xf>
    <xf numFmtId="0" fontId="55" fillId="0" borderId="23" xfId="2858" applyFont="1" applyFill="1" applyBorder="1" applyAlignment="1">
      <alignment horizontal="left" vertical="top"/>
    </xf>
    <xf numFmtId="0" fontId="55" fillId="0" borderId="23" xfId="2858" quotePrefix="1" applyFont="1" applyFill="1" applyBorder="1" applyAlignment="1">
      <alignment horizontal="center" vertical="center" wrapText="1"/>
    </xf>
    <xf numFmtId="42" fontId="55" fillId="0" borderId="25" xfId="2858" applyNumberFormat="1" applyFont="1" applyFill="1" applyBorder="1" applyAlignment="1">
      <alignment horizontal="center" vertical="center"/>
    </xf>
    <xf numFmtId="0" fontId="55" fillId="0" borderId="30" xfId="2858" applyFont="1" applyFill="1" applyBorder="1" applyAlignment="1">
      <alignment horizontal="center"/>
    </xf>
    <xf numFmtId="0" fontId="55" fillId="0" borderId="121" xfId="2858" applyFont="1" applyFill="1" applyBorder="1" applyAlignment="1">
      <alignment horizontal="center" vertical="center"/>
    </xf>
    <xf numFmtId="0" fontId="55" fillId="0" borderId="73" xfId="2858" applyFont="1" applyFill="1" applyBorder="1" applyAlignment="1">
      <alignment horizontal="left" vertical="center"/>
    </xf>
    <xf numFmtId="0" fontId="55" fillId="0" borderId="88" xfId="2858" applyFont="1" applyFill="1" applyBorder="1" applyAlignment="1">
      <alignment horizontal="center" vertical="center"/>
    </xf>
    <xf numFmtId="14" fontId="55" fillId="0" borderId="88" xfId="2858" applyNumberFormat="1" applyFont="1" applyFill="1" applyBorder="1" applyAlignment="1">
      <alignment vertical="center"/>
    </xf>
    <xf numFmtId="14" fontId="55" fillId="0" borderId="41" xfId="2858" applyNumberFormat="1" applyFont="1" applyFill="1" applyBorder="1" applyAlignment="1">
      <alignment horizontal="center" vertical="center"/>
    </xf>
    <xf numFmtId="42" fontId="55" fillId="0" borderId="0" xfId="2858" applyNumberFormat="1" applyFont="1" applyFill="1" applyBorder="1" applyAlignment="1">
      <alignment vertical="top"/>
    </xf>
    <xf numFmtId="165" fontId="102" fillId="0" borderId="0" xfId="0" applyNumberFormat="1" applyFont="1" applyFill="1"/>
    <xf numFmtId="42" fontId="76" fillId="0" borderId="18" xfId="2660" applyNumberFormat="1" applyFont="1" applyFill="1" applyBorder="1" applyAlignment="1">
      <alignment vertical="center"/>
    </xf>
    <xf numFmtId="14" fontId="76" fillId="0" borderId="32" xfId="2867" applyNumberFormat="1" applyFont="1" applyFill="1" applyBorder="1" applyAlignment="1">
      <alignment horizontal="center" vertical="center" wrapText="1"/>
    </xf>
    <xf numFmtId="14" fontId="76" fillId="0" borderId="17" xfId="2818" applyNumberFormat="1" applyFont="1" applyFill="1" applyBorder="1" applyAlignment="1">
      <alignment horizontal="right" vertical="center"/>
    </xf>
    <xf numFmtId="14" fontId="76" fillId="0" borderId="37" xfId="2867" applyNumberFormat="1" applyFont="1" applyFill="1" applyBorder="1" applyAlignment="1">
      <alignment horizontal="right" vertical="center"/>
    </xf>
    <xf numFmtId="0" fontId="76" fillId="0" borderId="32" xfId="2867" applyFont="1" applyFill="1" applyBorder="1" applyAlignment="1">
      <alignment horizontal="center" vertical="center"/>
    </xf>
    <xf numFmtId="0" fontId="76" fillId="0" borderId="14" xfId="2875" applyFont="1" applyFill="1" applyBorder="1" applyAlignment="1">
      <alignment vertical="center"/>
    </xf>
    <xf numFmtId="3" fontId="55" fillId="0" borderId="32" xfId="2858" applyNumberFormat="1" applyFont="1" applyFill="1" applyBorder="1" applyAlignment="1">
      <alignment horizontal="center" vertical="center" wrapText="1"/>
    </xf>
    <xf numFmtId="0" fontId="78" fillId="0" borderId="26" xfId="2858" applyFont="1" applyFill="1" applyBorder="1" applyAlignment="1">
      <alignment horizontal="center" vertical="center"/>
    </xf>
    <xf numFmtId="0" fontId="76" fillId="0" borderId="16" xfId="2901" applyFont="1" applyFill="1" applyBorder="1" applyAlignment="1">
      <alignment horizontal="center" vertical="center"/>
    </xf>
    <xf numFmtId="0" fontId="76" fillId="0" borderId="16" xfId="2881" applyFont="1" applyFill="1" applyBorder="1" applyAlignment="1">
      <alignment horizontal="center" vertical="center"/>
    </xf>
    <xf numFmtId="0" fontId="76" fillId="0" borderId="14" xfId="2831" applyFont="1" applyFill="1" applyBorder="1" applyAlignment="1">
      <alignment vertical="center"/>
    </xf>
    <xf numFmtId="0" fontId="55" fillId="0" borderId="27" xfId="2858" applyFont="1" applyFill="1" applyBorder="1" applyAlignment="1">
      <alignment horizontal="right" vertical="center"/>
    </xf>
    <xf numFmtId="0" fontId="55" fillId="0" borderId="18" xfId="2858" applyFont="1" applyFill="1" applyBorder="1" applyAlignment="1">
      <alignment horizontal="left" vertical="center"/>
    </xf>
    <xf numFmtId="0" fontId="55" fillId="0" borderId="18" xfId="2858" applyFont="1" applyFill="1" applyBorder="1" applyAlignment="1">
      <alignment vertical="center"/>
    </xf>
    <xf numFmtId="1" fontId="79" fillId="0" borderId="17" xfId="2858" applyNumberFormat="1" applyFont="1" applyFill="1" applyBorder="1" applyAlignment="1">
      <alignment horizontal="right" vertical="center"/>
    </xf>
    <xf numFmtId="164" fontId="55" fillId="0" borderId="26" xfId="2659" applyNumberFormat="1" applyFont="1" applyFill="1" applyBorder="1" applyAlignment="1">
      <alignment vertical="center"/>
    </xf>
    <xf numFmtId="0" fontId="55" fillId="0" borderId="17" xfId="2858" applyFont="1" applyFill="1" applyBorder="1" applyAlignment="1">
      <alignment horizontal="right" vertical="center"/>
    </xf>
    <xf numFmtId="0" fontId="55" fillId="0" borderId="23" xfId="2858" applyFont="1" applyFill="1" applyBorder="1" applyAlignment="1">
      <alignment vertical="center"/>
    </xf>
    <xf numFmtId="42" fontId="55" fillId="0" borderId="54" xfId="2660" applyNumberFormat="1" applyFont="1" applyFill="1" applyBorder="1" applyAlignment="1">
      <alignment vertical="center"/>
    </xf>
    <xf numFmtId="1" fontId="79" fillId="0" borderId="71" xfId="2858" applyNumberFormat="1" applyFont="1" applyFill="1" applyBorder="1" applyAlignment="1">
      <alignment horizontal="center" vertical="center"/>
    </xf>
    <xf numFmtId="0" fontId="55" fillId="0" borderId="42" xfId="2858" applyFont="1" applyFill="1" applyBorder="1" applyAlignment="1">
      <alignment wrapText="1"/>
    </xf>
    <xf numFmtId="0" fontId="55" fillId="0" borderId="40" xfId="2858" applyFont="1" applyFill="1" applyBorder="1" applyAlignment="1"/>
    <xf numFmtId="0" fontId="55" fillId="0" borderId="22" xfId="2858" applyFont="1" applyFill="1" applyBorder="1" applyAlignment="1"/>
    <xf numFmtId="0" fontId="76" fillId="0" borderId="26" xfId="3976" applyFont="1" applyFill="1" applyBorder="1" applyAlignment="1">
      <alignment horizontal="center" vertical="top" wrapText="1"/>
    </xf>
    <xf numFmtId="0" fontId="76" fillId="0" borderId="18" xfId="3976" applyFont="1" applyFill="1" applyBorder="1" applyAlignment="1">
      <alignment horizontal="center" vertical="top" wrapText="1"/>
    </xf>
    <xf numFmtId="0" fontId="55" fillId="0" borderId="15" xfId="2858" quotePrefix="1" applyFont="1" applyFill="1" applyBorder="1" applyAlignment="1">
      <alignment horizontal="left" vertical="center" wrapText="1"/>
    </xf>
    <xf numFmtId="0" fontId="55" fillId="0" borderId="15" xfId="2858" applyNumberFormat="1" applyFont="1" applyFill="1" applyBorder="1" applyAlignment="1">
      <alignment horizontal="center" vertical="center"/>
    </xf>
    <xf numFmtId="0" fontId="55" fillId="0" borderId="15" xfId="2858" applyNumberFormat="1" applyFont="1" applyFill="1" applyBorder="1" applyAlignment="1">
      <alignment horizontal="center" vertical="center" wrapText="1"/>
    </xf>
    <xf numFmtId="0" fontId="55" fillId="0" borderId="63" xfId="2858" applyNumberFormat="1" applyFont="1" applyFill="1" applyBorder="1" applyAlignment="1">
      <alignment horizontal="center"/>
    </xf>
    <xf numFmtId="14" fontId="55" fillId="0" borderId="63" xfId="2858" applyNumberFormat="1" applyFont="1" applyFill="1" applyBorder="1" applyAlignment="1">
      <alignment horizontal="center"/>
    </xf>
    <xf numFmtId="49" fontId="55" fillId="0" borderId="63" xfId="0" applyNumberFormat="1" applyFont="1" applyFill="1" applyBorder="1" applyAlignment="1"/>
    <xf numFmtId="0" fontId="55" fillId="0" borderId="63" xfId="2858" applyFont="1" applyFill="1" applyBorder="1" applyAlignment="1">
      <alignment wrapText="1"/>
    </xf>
    <xf numFmtId="0" fontId="55" fillId="0" borderId="63" xfId="2858" applyFont="1" applyFill="1" applyBorder="1" applyAlignment="1">
      <alignment horizontal="center"/>
    </xf>
    <xf numFmtId="0" fontId="55" fillId="0" borderId="63" xfId="2858" applyFont="1" applyFill="1" applyBorder="1"/>
    <xf numFmtId="165" fontId="55" fillId="0" borderId="63" xfId="2660" applyNumberFormat="1" applyFont="1" applyFill="1" applyBorder="1"/>
    <xf numFmtId="1" fontId="79" fillId="0" borderId="63" xfId="2858" applyNumberFormat="1" applyFont="1" applyFill="1" applyBorder="1" applyAlignment="1">
      <alignment horizontal="center"/>
    </xf>
    <xf numFmtId="42" fontId="55" fillId="0" borderId="63" xfId="2659" applyNumberFormat="1" applyFont="1" applyFill="1" applyBorder="1"/>
    <xf numFmtId="164" fontId="55" fillId="0" borderId="63" xfId="2659" applyNumberFormat="1" applyFont="1" applyFill="1" applyBorder="1"/>
    <xf numFmtId="0" fontId="55" fillId="0" borderId="63" xfId="2858" applyFont="1" applyFill="1" applyBorder="1" applyAlignment="1">
      <alignment horizontal="center" wrapText="1"/>
    </xf>
    <xf numFmtId="165" fontId="55" fillId="0" borderId="63" xfId="2858" applyNumberFormat="1" applyFont="1" applyFill="1" applyBorder="1"/>
    <xf numFmtId="0" fontId="55" fillId="0" borderId="10" xfId="2858" applyFont="1" applyFill="1" applyBorder="1" applyAlignment="1">
      <alignment horizontal="left"/>
    </xf>
    <xf numFmtId="42" fontId="55" fillId="0" borderId="14" xfId="2858" applyNumberFormat="1" applyFont="1" applyFill="1" applyBorder="1"/>
    <xf numFmtId="0" fontId="55" fillId="0" borderId="36" xfId="2858" applyFont="1" applyFill="1" applyBorder="1"/>
    <xf numFmtId="0" fontId="55" fillId="0" borderId="21" xfId="2858" applyFont="1" applyFill="1" applyBorder="1"/>
    <xf numFmtId="0" fontId="55" fillId="0" borderId="68" xfId="2858" applyFont="1" applyFill="1" applyBorder="1"/>
    <xf numFmtId="165" fontId="55" fillId="0" borderId="54" xfId="2858" applyNumberFormat="1" applyFont="1" applyFill="1" applyBorder="1" applyAlignment="1">
      <alignment vertical="center"/>
    </xf>
    <xf numFmtId="165" fontId="76" fillId="0" borderId="15" xfId="2660" quotePrefix="1" applyNumberFormat="1" applyFont="1" applyFill="1" applyBorder="1" applyAlignment="1">
      <alignment horizontal="center" vertical="center"/>
    </xf>
    <xf numFmtId="166" fontId="76" fillId="0" borderId="15" xfId="2660" quotePrefix="1" applyNumberFormat="1" applyFont="1" applyFill="1" applyBorder="1" applyAlignment="1">
      <alignment horizontal="center" vertical="center"/>
    </xf>
    <xf numFmtId="166" fontId="55" fillId="0" borderId="40" xfId="2858" applyNumberFormat="1" applyFont="1" applyFill="1" applyBorder="1" applyAlignment="1"/>
    <xf numFmtId="166" fontId="55" fillId="0" borderId="10" xfId="2858" applyNumberFormat="1" applyFont="1" applyFill="1" applyBorder="1" applyAlignment="1"/>
    <xf numFmtId="166" fontId="55" fillId="0" borderId="15" xfId="2858" applyNumberFormat="1" applyFont="1" applyFill="1" applyBorder="1" applyAlignment="1"/>
    <xf numFmtId="166" fontId="76" fillId="0" borderId="25" xfId="2660" quotePrefix="1" applyNumberFormat="1" applyFont="1" applyFill="1" applyBorder="1" applyAlignment="1">
      <alignment horizontal="center" vertical="center"/>
    </xf>
    <xf numFmtId="166" fontId="76" fillId="0" borderId="12" xfId="2660" applyNumberFormat="1" applyFont="1" applyFill="1" applyBorder="1" applyAlignment="1">
      <alignment horizontal="center" vertical="center"/>
    </xf>
    <xf numFmtId="166" fontId="76" fillId="0" borderId="12" xfId="2660" quotePrefix="1" applyNumberFormat="1" applyFont="1" applyFill="1" applyBorder="1" applyAlignment="1">
      <alignment horizontal="center" vertical="center"/>
    </xf>
    <xf numFmtId="0" fontId="55" fillId="0" borderId="29" xfId="2858" applyFont="1" applyFill="1" applyBorder="1" applyAlignment="1">
      <alignment horizontal="center" vertical="top" wrapText="1"/>
    </xf>
    <xf numFmtId="0" fontId="76" fillId="0" borderId="74" xfId="3976" applyFont="1" applyFill="1" applyBorder="1" applyAlignment="1">
      <alignment horizontal="center" vertical="top" wrapText="1"/>
    </xf>
    <xf numFmtId="166" fontId="55" fillId="0" borderId="0" xfId="2858" applyNumberFormat="1" applyFont="1" applyFill="1"/>
    <xf numFmtId="0" fontId="76" fillId="0" borderId="54" xfId="2660" quotePrefix="1" applyNumberFormat="1" applyFont="1" applyFill="1" applyBorder="1" applyAlignment="1">
      <alignment horizontal="left" vertical="center"/>
    </xf>
    <xf numFmtId="0" fontId="76" fillId="0" borderId="33" xfId="2660" quotePrefix="1" applyNumberFormat="1" applyFont="1" applyFill="1" applyBorder="1" applyAlignment="1">
      <alignment horizontal="left" vertical="center"/>
    </xf>
    <xf numFmtId="0" fontId="76" fillId="0" borderId="32" xfId="2660" quotePrefix="1" applyNumberFormat="1" applyFont="1" applyFill="1" applyBorder="1" applyAlignment="1">
      <alignment horizontal="left" vertical="center"/>
    </xf>
    <xf numFmtId="0" fontId="55" fillId="0" borderId="54" xfId="2858" applyNumberFormat="1" applyFont="1" applyFill="1" applyBorder="1" applyAlignment="1">
      <alignment horizontal="left" wrapText="1"/>
    </xf>
    <xf numFmtId="0" fontId="55" fillId="0" borderId="15" xfId="2858" applyNumberFormat="1" applyFont="1" applyFill="1" applyBorder="1" applyAlignment="1">
      <alignment horizontal="left" vertical="center" wrapText="1"/>
    </xf>
    <xf numFmtId="0" fontId="55" fillId="0" borderId="33" xfId="2858" applyNumberFormat="1" applyFont="1" applyFill="1" applyBorder="1" applyAlignment="1">
      <alignment horizontal="left" vertical="center" wrapText="1"/>
    </xf>
    <xf numFmtId="0" fontId="55" fillId="0" borderId="42" xfId="2858" applyNumberFormat="1" applyFont="1" applyFill="1" applyBorder="1" applyAlignment="1">
      <alignment horizontal="left" vertical="center" wrapText="1"/>
    </xf>
    <xf numFmtId="0" fontId="55" fillId="0" borderId="12" xfId="2858" applyNumberFormat="1" applyFont="1" applyFill="1" applyBorder="1" applyAlignment="1">
      <alignment horizontal="left" vertical="center" wrapText="1"/>
    </xf>
    <xf numFmtId="0" fontId="76" fillId="0" borderId="32" xfId="2660" applyNumberFormat="1" applyFont="1" applyFill="1" applyBorder="1" applyAlignment="1">
      <alignment horizontal="left" vertical="center" wrapText="1"/>
    </xf>
    <xf numFmtId="0" fontId="76" fillId="0" borderId="34" xfId="2660" applyNumberFormat="1" applyFont="1" applyFill="1" applyBorder="1" applyAlignment="1">
      <alignment horizontal="center" vertical="center"/>
    </xf>
    <xf numFmtId="0" fontId="76" fillId="0" borderId="31" xfId="2660" applyNumberFormat="1" applyFont="1" applyFill="1" applyBorder="1" applyAlignment="1">
      <alignment horizontal="center" vertical="center"/>
    </xf>
    <xf numFmtId="0" fontId="76" fillId="0" borderId="32" xfId="2660" applyNumberFormat="1" applyFont="1" applyFill="1" applyBorder="1" applyAlignment="1">
      <alignment horizontal="center" vertical="center"/>
    </xf>
    <xf numFmtId="0" fontId="55" fillId="0" borderId="61" xfId="2858" applyNumberFormat="1" applyFont="1" applyFill="1" applyBorder="1" applyAlignment="1">
      <alignment horizontal="center" vertical="center"/>
    </xf>
    <xf numFmtId="14" fontId="55" fillId="0" borderId="20" xfId="2858" quotePrefix="1" applyNumberFormat="1" applyFont="1" applyFill="1" applyBorder="1" applyAlignment="1">
      <alignment horizontal="center" vertical="center" wrapText="1"/>
    </xf>
    <xf numFmtId="166" fontId="76" fillId="0" borderId="40" xfId="2660" quotePrefix="1" applyNumberFormat="1" applyFont="1" applyFill="1" applyBorder="1" applyAlignment="1">
      <alignment horizontal="center" vertical="center"/>
    </xf>
    <xf numFmtId="167" fontId="76" fillId="0" borderId="55" xfId="2660" quotePrefix="1" applyNumberFormat="1" applyFont="1" applyFill="1" applyBorder="1" applyAlignment="1">
      <alignment horizontal="center" vertical="center"/>
    </xf>
    <xf numFmtId="166" fontId="52" fillId="0" borderId="97" xfId="2858" applyNumberFormat="1" applyFont="1" applyFill="1" applyBorder="1"/>
    <xf numFmtId="0" fontId="52" fillId="0" borderId="31" xfId="3981" applyFont="1" applyFill="1" applyBorder="1" applyAlignment="1">
      <alignment horizontal="centerContinuous"/>
    </xf>
    <xf numFmtId="0" fontId="52" fillId="0" borderId="46" xfId="3981" applyFont="1" applyFill="1" applyBorder="1" applyAlignment="1">
      <alignment horizontal="centerContinuous"/>
    </xf>
    <xf numFmtId="0" fontId="52" fillId="0" borderId="47" xfId="3981" applyFont="1" applyFill="1" applyBorder="1" applyAlignment="1">
      <alignment horizontal="centerContinuous"/>
    </xf>
    <xf numFmtId="0" fontId="52" fillId="0" borderId="25" xfId="3981" applyFont="1" applyFill="1" applyBorder="1" applyAlignment="1">
      <alignment horizontal="center"/>
    </xf>
    <xf numFmtId="0" fontId="52" fillId="0" borderId="40" xfId="3981" applyFont="1" applyFill="1" applyBorder="1" applyAlignment="1">
      <alignment horizontal="center" wrapText="1"/>
    </xf>
    <xf numFmtId="0" fontId="52" fillId="0" borderId="40" xfId="3981" applyFont="1" applyFill="1" applyBorder="1" applyAlignment="1">
      <alignment horizontal="center"/>
    </xf>
    <xf numFmtId="0" fontId="52" fillId="0" borderId="28" xfId="3981" applyFont="1" applyFill="1" applyBorder="1" applyAlignment="1" applyProtection="1">
      <alignment horizontal="center" wrapText="1"/>
      <protection locked="0"/>
    </xf>
    <xf numFmtId="0" fontId="52" fillId="0" borderId="10" xfId="3981" applyFont="1" applyFill="1" applyBorder="1" applyAlignment="1" applyProtection="1">
      <alignment horizontal="center" wrapText="1"/>
      <protection locked="0"/>
    </xf>
    <xf numFmtId="0" fontId="52" fillId="0" borderId="36" xfId="3981" applyFont="1" applyFill="1" applyBorder="1" applyAlignment="1">
      <alignment horizontal="center" wrapText="1"/>
    </xf>
    <xf numFmtId="14" fontId="55" fillId="0" borderId="58" xfId="3981" applyNumberFormat="1" applyFont="1" applyFill="1" applyBorder="1" applyAlignment="1">
      <alignment horizontal="center"/>
    </xf>
    <xf numFmtId="14" fontId="55" fillId="0" borderId="12" xfId="3981" applyNumberFormat="1" applyFont="1" applyFill="1" applyBorder="1" applyAlignment="1">
      <alignment horizontal="center"/>
    </xf>
    <xf numFmtId="42" fontId="55" fillId="0" borderId="12" xfId="3981" applyNumberFormat="1" applyFont="1" applyFill="1" applyBorder="1"/>
    <xf numFmtId="0" fontId="55" fillId="0" borderId="13" xfId="3981" applyFont="1" applyFill="1" applyBorder="1" applyAlignment="1">
      <alignment horizontal="center"/>
    </xf>
    <xf numFmtId="14" fontId="55" fillId="0" borderId="34" xfId="3981" applyNumberFormat="1" applyFont="1" applyFill="1" applyBorder="1" applyAlignment="1">
      <alignment horizontal="center" vertical="center"/>
    </xf>
    <xf numFmtId="0" fontId="55" fillId="0" borderId="25" xfId="3981" applyFont="1" applyFill="1" applyBorder="1" applyAlignment="1">
      <alignment vertical="center"/>
    </xf>
    <xf numFmtId="0" fontId="55" fillId="0" borderId="34" xfId="3981" applyFont="1" applyFill="1" applyBorder="1" applyAlignment="1">
      <alignment vertical="center"/>
    </xf>
    <xf numFmtId="0" fontId="55" fillId="0" borderId="25" xfId="3981" applyFont="1" applyFill="1" applyBorder="1" applyAlignment="1">
      <alignment horizontal="center" vertical="center"/>
    </xf>
    <xf numFmtId="0" fontId="55" fillId="0" borderId="57" xfId="3981" applyFont="1" applyFill="1" applyBorder="1" applyAlignment="1">
      <alignment horizontal="center" vertical="center" wrapText="1"/>
    </xf>
    <xf numFmtId="42" fontId="55" fillId="0" borderId="34" xfId="3981" applyNumberFormat="1" applyFont="1" applyFill="1" applyBorder="1" applyAlignment="1">
      <alignment vertical="center"/>
    </xf>
    <xf numFmtId="0" fontId="55" fillId="0" borderId="34" xfId="3981" applyFont="1" applyFill="1" applyBorder="1" applyAlignment="1">
      <alignment horizontal="center" vertical="center"/>
    </xf>
    <xf numFmtId="0" fontId="55" fillId="0" borderId="57" xfId="3981" applyFont="1" applyFill="1" applyBorder="1" applyAlignment="1">
      <alignment horizontal="center" vertical="center"/>
    </xf>
    <xf numFmtId="14" fontId="55" fillId="0" borderId="0" xfId="3981" applyNumberFormat="1" applyFont="1" applyFill="1" applyBorder="1" applyAlignment="1">
      <alignment horizontal="center"/>
    </xf>
    <xf numFmtId="0" fontId="55" fillId="0" borderId="0" xfId="3981" applyFont="1" applyFill="1" applyBorder="1"/>
    <xf numFmtId="0" fontId="55" fillId="0" borderId="0" xfId="3981" applyFont="1" applyFill="1" applyBorder="1" applyAlignment="1">
      <alignment horizontal="center"/>
    </xf>
    <xf numFmtId="0" fontId="55" fillId="0" borderId="0" xfId="3981" applyFont="1" applyFill="1" applyBorder="1" applyAlignment="1">
      <alignment horizontal="center" wrapText="1"/>
    </xf>
    <xf numFmtId="0" fontId="55" fillId="0" borderId="0" xfId="3981" applyFont="1" applyFill="1" applyBorder="1" applyAlignment="1">
      <alignment vertical="center" wrapText="1"/>
    </xf>
    <xf numFmtId="42" fontId="55" fillId="0" borderId="0" xfId="3981" applyNumberFormat="1" applyFont="1" applyFill="1" applyBorder="1"/>
    <xf numFmtId="6" fontId="55" fillId="0" borderId="0" xfId="3981" applyNumberFormat="1" applyFont="1" applyFill="1" applyBorder="1"/>
    <xf numFmtId="14" fontId="55" fillId="0" borderId="0" xfId="3981" applyNumberFormat="1" applyFont="1" applyFill="1" applyBorder="1"/>
    <xf numFmtId="0" fontId="52" fillId="0" borderId="24" xfId="3982" applyFont="1" applyFill="1" applyBorder="1" applyAlignment="1" applyProtection="1">
      <alignment horizontal="center" wrapText="1"/>
      <protection locked="0"/>
    </xf>
    <xf numFmtId="0" fontId="52" fillId="0" borderId="25" xfId="3982" applyFont="1" applyFill="1" applyBorder="1" applyAlignment="1" applyProtection="1">
      <alignment wrapText="1"/>
      <protection locked="0"/>
    </xf>
    <xf numFmtId="14" fontId="52" fillId="0" borderId="55" xfId="3981" applyNumberFormat="1" applyFont="1" applyFill="1" applyBorder="1" applyAlignment="1">
      <alignment horizontal="center" wrapText="1"/>
    </xf>
    <xf numFmtId="10" fontId="55" fillId="0" borderId="16" xfId="2858" quotePrefix="1" applyNumberFormat="1" applyFont="1" applyFill="1" applyBorder="1" applyAlignment="1">
      <alignment horizontal="center" vertical="center" wrapText="1"/>
    </xf>
    <xf numFmtId="42" fontId="76" fillId="0" borderId="33" xfId="3946" applyNumberFormat="1" applyFont="1" applyFill="1" applyBorder="1" applyAlignment="1">
      <alignment horizontal="center" wrapText="1"/>
    </xf>
    <xf numFmtId="42" fontId="76" fillId="0" borderId="32" xfId="3946" applyNumberFormat="1" applyFont="1" applyFill="1" applyBorder="1" applyAlignment="1">
      <alignment horizontal="center" wrapText="1"/>
    </xf>
    <xf numFmtId="165" fontId="52" fillId="0" borderId="0" xfId="2660" applyNumberFormat="1" applyFont="1" applyFill="1" applyBorder="1" applyAlignment="1">
      <alignment horizontal="center" wrapText="1"/>
    </xf>
    <xf numFmtId="0" fontId="52" fillId="0" borderId="0" xfId="2858" applyFont="1" applyFill="1" applyBorder="1" applyAlignment="1">
      <alignment horizontal="right" vertical="top" wrapText="1"/>
    </xf>
    <xf numFmtId="42" fontId="74" fillId="0" borderId="0" xfId="2660" applyNumberFormat="1" applyFont="1" applyFill="1" applyBorder="1" applyAlignment="1" applyProtection="1">
      <alignment horizontal="center" wrapText="1"/>
      <protection locked="0"/>
    </xf>
    <xf numFmtId="0" fontId="55" fillId="0" borderId="0" xfId="2858" applyNumberFormat="1" applyFont="1" applyFill="1" applyBorder="1" applyAlignment="1">
      <alignment vertical="center" wrapText="1"/>
    </xf>
    <xf numFmtId="0" fontId="74" fillId="0" borderId="25" xfId="3944" applyNumberFormat="1" applyFont="1" applyFill="1" applyBorder="1" applyAlignment="1" applyProtection="1">
      <alignment horizontal="center" wrapText="1"/>
      <protection locked="0"/>
    </xf>
    <xf numFmtId="165" fontId="76" fillId="0" borderId="13" xfId="2660" applyNumberFormat="1" applyFont="1" applyFill="1" applyBorder="1"/>
    <xf numFmtId="165" fontId="0" fillId="0" borderId="0" xfId="0" applyNumberFormat="1" applyFill="1"/>
    <xf numFmtId="165" fontId="76" fillId="0" borderId="25" xfId="2660" applyNumberFormat="1" applyFont="1" applyFill="1" applyBorder="1"/>
    <xf numFmtId="0" fontId="74" fillId="0" borderId="0" xfId="3944" applyFont="1" applyFill="1" applyBorder="1" applyAlignment="1">
      <alignment horizontal="center"/>
    </xf>
    <xf numFmtId="0" fontId="52" fillId="0" borderId="0" xfId="2858" applyFont="1" applyFill="1" applyBorder="1" applyAlignment="1">
      <alignment horizontal="right" vertical="top"/>
    </xf>
    <xf numFmtId="0" fontId="52" fillId="0" borderId="0" xfId="2858" applyFont="1" applyFill="1" applyBorder="1" applyAlignment="1">
      <alignment vertical="top"/>
    </xf>
    <xf numFmtId="42" fontId="74" fillId="0" borderId="0" xfId="2660" applyNumberFormat="1" applyFont="1" applyFill="1" applyBorder="1" applyAlignment="1" applyProtection="1">
      <alignment horizontal="right"/>
      <protection locked="0"/>
    </xf>
    <xf numFmtId="165" fontId="52" fillId="0" borderId="0" xfId="2660" applyNumberFormat="1" applyFont="1" applyFill="1" applyBorder="1" applyAlignment="1">
      <alignment horizontal="right"/>
    </xf>
    <xf numFmtId="0" fontId="52" fillId="0" borderId="0" xfId="2660" applyNumberFormat="1" applyFont="1" applyFill="1" applyBorder="1" applyAlignment="1">
      <alignment horizontal="right"/>
    </xf>
    <xf numFmtId="165" fontId="76" fillId="0" borderId="23" xfId="3997" applyNumberFormat="1" applyFont="1" applyFill="1" applyBorder="1" applyAlignment="1">
      <alignment horizontal="center"/>
    </xf>
    <xf numFmtId="165" fontId="76" fillId="0" borderId="18" xfId="3997" applyNumberFormat="1" applyFont="1" applyFill="1" applyBorder="1" applyAlignment="1">
      <alignment horizontal="center"/>
    </xf>
    <xf numFmtId="0" fontId="55" fillId="0" borderId="10" xfId="0" applyFont="1" applyFill="1" applyBorder="1" applyAlignment="1">
      <alignment horizontal="left" vertical="center"/>
    </xf>
    <xf numFmtId="42" fontId="55" fillId="0" borderId="38" xfId="2858" applyNumberFormat="1" applyFont="1" applyFill="1" applyBorder="1" applyAlignment="1">
      <alignment vertical="center"/>
    </xf>
    <xf numFmtId="14" fontId="55" fillId="0" borderId="50" xfId="2858" applyNumberFormat="1" applyFont="1" applyFill="1" applyBorder="1" applyAlignment="1">
      <alignment vertical="center"/>
    </xf>
    <xf numFmtId="42" fontId="55" fillId="0" borderId="35" xfId="2858" applyNumberFormat="1" applyFont="1" applyFill="1" applyBorder="1" applyAlignment="1">
      <alignment vertical="center"/>
    </xf>
    <xf numFmtId="42" fontId="55" fillId="0" borderId="51" xfId="2858" applyNumberFormat="1" applyFont="1" applyFill="1" applyBorder="1" applyAlignment="1">
      <alignment vertical="center"/>
    </xf>
    <xf numFmtId="44" fontId="74" fillId="0" borderId="0" xfId="3997" applyFont="1" applyFill="1" applyBorder="1" applyAlignment="1">
      <alignment horizontal="center"/>
    </xf>
    <xf numFmtId="14" fontId="76" fillId="0" borderId="47" xfId="2660" applyNumberFormat="1" applyFont="1" applyFill="1" applyBorder="1" applyAlignment="1">
      <alignment horizontal="center"/>
    </xf>
    <xf numFmtId="165" fontId="76" fillId="0" borderId="23" xfId="2660" applyNumberFormat="1" applyFont="1" applyFill="1" applyBorder="1" applyAlignment="1">
      <alignment horizontal="center"/>
    </xf>
    <xf numFmtId="42" fontId="55" fillId="0" borderId="31" xfId="2858" applyNumberFormat="1" applyFont="1" applyFill="1" applyBorder="1" applyAlignment="1">
      <alignment horizontal="center" wrapText="1"/>
    </xf>
    <xf numFmtId="42" fontId="55" fillId="0" borderId="54" xfId="2858" applyNumberFormat="1" applyFont="1" applyFill="1" applyBorder="1" applyAlignment="1">
      <alignment horizontal="center" wrapText="1"/>
    </xf>
    <xf numFmtId="14" fontId="55" fillId="0" borderId="18" xfId="3944" applyNumberFormat="1" applyFont="1" applyFill="1" applyBorder="1" applyAlignment="1">
      <alignment horizontal="center"/>
    </xf>
    <xf numFmtId="165" fontId="55" fillId="0" borderId="18" xfId="3997" applyNumberFormat="1" applyFont="1" applyFill="1" applyBorder="1" applyAlignment="1">
      <alignment horizontal="center"/>
    </xf>
    <xf numFmtId="42" fontId="55" fillId="0" borderId="32" xfId="3946" applyNumberFormat="1" applyFont="1" applyFill="1" applyBorder="1" applyAlignment="1">
      <alignment horizontal="center" wrapText="1"/>
    </xf>
    <xf numFmtId="0" fontId="55" fillId="0" borderId="26" xfId="2858" quotePrefix="1" applyFont="1" applyFill="1" applyBorder="1" applyAlignment="1">
      <alignment horizontal="center" vertical="center"/>
    </xf>
    <xf numFmtId="14" fontId="76" fillId="0" borderId="16" xfId="2867" applyNumberFormat="1" applyFont="1" applyFill="1" applyBorder="1" applyAlignment="1">
      <alignment horizontal="center" vertical="center" wrapText="1"/>
    </xf>
    <xf numFmtId="14" fontId="55" fillId="0" borderId="54" xfId="2858" applyNumberFormat="1" applyFont="1" applyFill="1" applyBorder="1" applyAlignment="1">
      <alignment horizontal="left" vertical="center" wrapText="1"/>
    </xf>
    <xf numFmtId="0" fontId="76" fillId="0" borderId="56" xfId="3976" applyFont="1" applyFill="1" applyBorder="1" applyAlignment="1">
      <alignment horizontal="center" vertical="top" wrapText="1"/>
    </xf>
    <xf numFmtId="0" fontId="55" fillId="0" borderId="61" xfId="2858" applyNumberFormat="1" applyFont="1" applyFill="1" applyBorder="1" applyAlignment="1">
      <alignment horizontal="left" vertical="center"/>
    </xf>
    <xf numFmtId="0" fontId="55" fillId="0" borderId="15" xfId="2858" applyNumberFormat="1" applyFont="1" applyFill="1" applyBorder="1" applyAlignment="1">
      <alignment vertical="center" wrapText="1"/>
    </xf>
    <xf numFmtId="0" fontId="55" fillId="0" borderId="54" xfId="2858" quotePrefix="1" applyNumberFormat="1" applyFont="1" applyFill="1" applyBorder="1" applyAlignment="1">
      <alignment horizontal="left" vertical="center" wrapText="1"/>
    </xf>
    <xf numFmtId="0" fontId="55" fillId="0" borderId="54" xfId="2858" applyNumberFormat="1" applyFont="1" applyFill="1" applyBorder="1" applyAlignment="1">
      <alignment vertical="center" wrapText="1"/>
    </xf>
    <xf numFmtId="0" fontId="55" fillId="0" borderId="32" xfId="2858" applyNumberFormat="1" applyFont="1" applyFill="1" applyBorder="1" applyAlignment="1">
      <alignment vertical="center" wrapText="1"/>
    </xf>
    <xf numFmtId="0" fontId="55" fillId="0" borderId="33" xfId="2858" quotePrefix="1" applyNumberFormat="1" applyFont="1" applyFill="1" applyBorder="1" applyAlignment="1">
      <alignment horizontal="left" vertical="center" wrapText="1"/>
    </xf>
    <xf numFmtId="0" fontId="55" fillId="0" borderId="32" xfId="2858" quotePrefix="1" applyNumberFormat="1" applyFont="1" applyFill="1" applyBorder="1" applyAlignment="1">
      <alignment horizontal="left" vertical="center" wrapText="1"/>
    </xf>
    <xf numFmtId="0" fontId="55" fillId="0" borderId="32" xfId="2858" applyNumberFormat="1" applyFont="1" applyFill="1" applyBorder="1" applyAlignment="1">
      <alignment horizontal="left" vertical="center" wrapText="1"/>
    </xf>
    <xf numFmtId="0" fontId="76" fillId="0" borderId="33" xfId="3976" applyNumberFormat="1" applyFont="1" applyFill="1" applyBorder="1" applyAlignment="1">
      <alignment horizontal="left" vertical="center" wrapText="1"/>
    </xf>
    <xf numFmtId="0" fontId="76" fillId="0" borderId="32" xfId="3976" applyNumberFormat="1" applyFont="1" applyFill="1" applyBorder="1" applyAlignment="1">
      <alignment horizontal="left" vertical="center" wrapText="1"/>
    </xf>
    <xf numFmtId="0" fontId="76" fillId="0" borderId="39" xfId="3976" applyNumberFormat="1" applyFont="1" applyFill="1" applyBorder="1" applyAlignment="1">
      <alignment horizontal="left" vertical="center" wrapText="1"/>
    </xf>
    <xf numFmtId="0" fontId="55" fillId="0" borderId="34" xfId="2858" applyNumberFormat="1" applyFont="1" applyFill="1" applyBorder="1" applyAlignment="1">
      <alignment horizontal="left" vertical="center" wrapText="1"/>
    </xf>
    <xf numFmtId="0" fontId="55" fillId="0" borderId="60" xfId="2858" applyNumberFormat="1" applyFont="1" applyFill="1" applyBorder="1" applyAlignment="1">
      <alignment horizontal="left" vertical="center" wrapText="1"/>
    </xf>
    <xf numFmtId="0" fontId="55" fillId="0" borderId="0" xfId="2858" applyNumberFormat="1" applyFont="1" applyFill="1" applyBorder="1" applyAlignment="1">
      <alignment horizontal="center"/>
    </xf>
    <xf numFmtId="0" fontId="55" fillId="0" borderId="15" xfId="2885" applyFont="1" applyFill="1" applyBorder="1" applyAlignment="1">
      <alignment vertical="center"/>
    </xf>
    <xf numFmtId="0" fontId="55" fillId="0" borderId="15" xfId="2893" applyFont="1" applyFill="1" applyBorder="1" applyAlignment="1">
      <alignment vertical="center"/>
    </xf>
    <xf numFmtId="0" fontId="55" fillId="0" borderId="15" xfId="2901" applyFont="1" applyFill="1" applyBorder="1" applyAlignment="1">
      <alignment vertical="center"/>
    </xf>
    <xf numFmtId="0" fontId="55" fillId="0" borderId="35" xfId="2858" applyFont="1" applyFill="1" applyBorder="1" applyAlignment="1">
      <alignment vertical="center"/>
    </xf>
    <xf numFmtId="42" fontId="55" fillId="0" borderId="10" xfId="2660" applyNumberFormat="1" applyFont="1" applyFill="1" applyBorder="1" applyAlignment="1">
      <alignment vertical="center"/>
    </xf>
    <xf numFmtId="0" fontId="55" fillId="0" borderId="25" xfId="2858" applyNumberFormat="1" applyFont="1" applyFill="1" applyBorder="1" applyAlignment="1">
      <alignment horizontal="center" vertical="center"/>
    </xf>
    <xf numFmtId="49" fontId="55" fillId="0" borderId="25" xfId="0" applyNumberFormat="1" applyFont="1" applyFill="1" applyBorder="1" applyAlignment="1">
      <alignment vertical="center"/>
    </xf>
    <xf numFmtId="49" fontId="76" fillId="0" borderId="56" xfId="2813" applyNumberFormat="1" applyFont="1" applyFill="1" applyBorder="1" applyAlignment="1">
      <alignment horizontal="left" vertical="center" wrapText="1"/>
    </xf>
    <xf numFmtId="165" fontId="55" fillId="0" borderId="25" xfId="2660" applyNumberFormat="1" applyFont="1" applyFill="1" applyBorder="1" applyAlignment="1">
      <alignment vertical="center"/>
    </xf>
    <xf numFmtId="0" fontId="55" fillId="0" borderId="55" xfId="2858" applyFont="1" applyFill="1" applyBorder="1" applyAlignment="1" applyProtection="1">
      <alignment horizontal="center" vertical="center"/>
    </xf>
    <xf numFmtId="14" fontId="55" fillId="0" borderId="57" xfId="2858" applyNumberFormat="1" applyFont="1" applyFill="1" applyBorder="1" applyAlignment="1">
      <alignment horizontal="right" vertical="center"/>
    </xf>
    <xf numFmtId="1" fontId="79" fillId="0" borderId="30" xfId="2858" applyNumberFormat="1" applyFont="1" applyFill="1" applyBorder="1" applyAlignment="1">
      <alignment horizontal="center" vertical="center"/>
    </xf>
    <xf numFmtId="42" fontId="55" fillId="0" borderId="30" xfId="2659" applyNumberFormat="1" applyFont="1" applyFill="1" applyBorder="1" applyAlignment="1">
      <alignment vertical="center"/>
    </xf>
    <xf numFmtId="14" fontId="55" fillId="0" borderId="56" xfId="2858" applyNumberFormat="1" applyFont="1" applyFill="1" applyBorder="1" applyAlignment="1">
      <alignment horizontal="center" vertical="center"/>
    </xf>
    <xf numFmtId="165" fontId="55" fillId="0" borderId="30" xfId="2858" applyNumberFormat="1" applyFont="1" applyFill="1" applyBorder="1" applyAlignment="1">
      <alignment vertical="center"/>
    </xf>
    <xf numFmtId="0" fontId="55" fillId="0" borderId="35" xfId="2858" applyNumberFormat="1" applyFont="1" applyFill="1" applyBorder="1" applyAlignment="1">
      <alignment vertical="center"/>
    </xf>
    <xf numFmtId="42" fontId="55" fillId="0" borderId="14" xfId="2858" applyNumberFormat="1" applyFont="1" applyFill="1" applyBorder="1" applyAlignment="1"/>
    <xf numFmtId="42" fontId="55" fillId="0" borderId="19" xfId="2858" applyNumberFormat="1" applyFont="1" applyFill="1" applyBorder="1" applyAlignment="1"/>
    <xf numFmtId="42" fontId="55" fillId="0" borderId="52" xfId="2858" applyNumberFormat="1" applyFont="1" applyFill="1" applyBorder="1" applyAlignment="1"/>
    <xf numFmtId="0" fontId="76" fillId="0" borderId="14" xfId="2885" applyFont="1" applyFill="1" applyBorder="1" applyAlignment="1">
      <alignment vertical="center" wrapText="1"/>
    </xf>
    <xf numFmtId="0" fontId="55" fillId="0" borderId="15" xfId="2867" applyFont="1" applyFill="1" applyBorder="1" applyAlignment="1">
      <alignment vertical="center"/>
    </xf>
    <xf numFmtId="0" fontId="76" fillId="0" borderId="18" xfId="2660" applyNumberFormat="1" applyFont="1" applyFill="1" applyBorder="1" applyAlignment="1">
      <alignment horizontal="center" vertical="center"/>
    </xf>
    <xf numFmtId="14" fontId="76" fillId="0" borderId="15" xfId="3944" applyNumberFormat="1" applyFont="1" applyFill="1" applyBorder="1" applyAlignment="1">
      <alignment horizontal="center"/>
    </xf>
    <xf numFmtId="0" fontId="55" fillId="0" borderId="14" xfId="2858" applyNumberFormat="1" applyFont="1" applyFill="1" applyBorder="1" applyAlignment="1">
      <alignment horizontal="center" wrapText="1"/>
    </xf>
    <xf numFmtId="0" fontId="55" fillId="0" borderId="47" xfId="2858" applyFont="1" applyFill="1" applyBorder="1" applyAlignment="1">
      <alignment horizontal="center"/>
    </xf>
    <xf numFmtId="0" fontId="76" fillId="0" borderId="32" xfId="2660" applyNumberFormat="1" applyFont="1" applyFill="1" applyBorder="1" applyAlignment="1">
      <alignment horizontal="left" vertical="center"/>
    </xf>
    <xf numFmtId="14" fontId="55" fillId="0" borderId="40" xfId="2858" applyNumberFormat="1" applyFont="1" applyFill="1" applyBorder="1" applyAlignment="1">
      <alignment horizontal="left" vertical="center" wrapText="1"/>
    </xf>
    <xf numFmtId="0" fontId="76" fillId="0" borderId="0" xfId="3976" applyFont="1" applyFill="1" applyBorder="1" applyAlignment="1">
      <alignment horizontal="left" vertical="center" wrapText="1"/>
    </xf>
    <xf numFmtId="0" fontId="55" fillId="0" borderId="40" xfId="2858" quotePrefix="1" applyFont="1" applyFill="1" applyBorder="1" applyAlignment="1">
      <alignment horizontal="left" vertical="center" wrapText="1"/>
    </xf>
    <xf numFmtId="14" fontId="55" fillId="0" borderId="0" xfId="2858" quotePrefix="1" applyNumberFormat="1" applyFont="1" applyFill="1" applyBorder="1" applyAlignment="1">
      <alignment horizontal="center" vertical="center" wrapText="1"/>
    </xf>
    <xf numFmtId="0" fontId="76" fillId="0" borderId="42" xfId="2660" applyNumberFormat="1" applyFont="1" applyFill="1" applyBorder="1" applyAlignment="1">
      <alignment horizontal="left" vertical="center"/>
    </xf>
    <xf numFmtId="166" fontId="55" fillId="0" borderId="36" xfId="2858" quotePrefix="1" applyNumberFormat="1" applyFont="1" applyFill="1" applyBorder="1" applyAlignment="1">
      <alignment horizontal="center" vertical="center" wrapText="1"/>
    </xf>
    <xf numFmtId="44" fontId="55" fillId="0" borderId="55" xfId="2660" applyFont="1" applyFill="1" applyBorder="1" applyAlignment="1">
      <alignment horizontal="center" vertical="center" wrapText="1"/>
    </xf>
    <xf numFmtId="0" fontId="76" fillId="0" borderId="30" xfId="3976" applyFont="1" applyFill="1" applyBorder="1" applyAlignment="1">
      <alignment horizontal="center" vertical="top" wrapText="1"/>
    </xf>
    <xf numFmtId="0" fontId="76" fillId="0" borderId="57" xfId="3976" applyFont="1" applyFill="1" applyBorder="1" applyAlignment="1">
      <alignment horizontal="left" vertical="center" wrapText="1"/>
    </xf>
    <xf numFmtId="0" fontId="55" fillId="0" borderId="25" xfId="2858" quotePrefix="1" applyFont="1" applyFill="1" applyBorder="1" applyAlignment="1">
      <alignment horizontal="left" vertical="center" wrapText="1"/>
    </xf>
    <xf numFmtId="44" fontId="0" fillId="0" borderId="0" xfId="3997" applyFont="1" applyFill="1"/>
    <xf numFmtId="14" fontId="76" fillId="0" borderId="56" xfId="3944" applyNumberFormat="1" applyFont="1" applyFill="1" applyBorder="1" applyAlignment="1">
      <alignment horizontal="center"/>
    </xf>
    <xf numFmtId="165" fontId="76" fillId="0" borderId="56" xfId="3997" applyNumberFormat="1" applyFont="1" applyFill="1" applyBorder="1" applyAlignment="1">
      <alignment horizontal="center"/>
    </xf>
    <xf numFmtId="42" fontId="76" fillId="0" borderId="34" xfId="3946" applyNumberFormat="1" applyFont="1" applyFill="1" applyBorder="1" applyAlignment="1">
      <alignment horizontal="center" wrapText="1"/>
    </xf>
    <xf numFmtId="49" fontId="55" fillId="0" borderId="16" xfId="0" applyNumberFormat="1" applyFont="1" applyFill="1" applyBorder="1" applyAlignment="1" applyProtection="1">
      <alignment horizontal="center" vertical="center"/>
    </xf>
    <xf numFmtId="0" fontId="55" fillId="0" borderId="18" xfId="2858" applyFont="1" applyFill="1" applyBorder="1" applyAlignment="1" applyProtection="1">
      <alignment vertical="center"/>
    </xf>
    <xf numFmtId="44" fontId="0" fillId="0" borderId="0" xfId="3997" applyNumberFormat="1" applyFont="1" applyFill="1"/>
    <xf numFmtId="0" fontId="55" fillId="0" borderId="0" xfId="2858" applyFont="1" applyFill="1" applyBorder="1" applyAlignment="1">
      <alignment horizontal="center"/>
    </xf>
    <xf numFmtId="0" fontId="55" fillId="0" borderId="0" xfId="2858" applyFont="1" applyFill="1" applyBorder="1" applyAlignment="1">
      <alignment wrapText="1"/>
    </xf>
    <xf numFmtId="0" fontId="55" fillId="0" borderId="0" xfId="2858" applyFont="1" applyFill="1" applyBorder="1"/>
    <xf numFmtId="0" fontId="76" fillId="0" borderId="54" xfId="2660" applyNumberFormat="1" applyFont="1" applyFill="1" applyBorder="1" applyAlignment="1">
      <alignment horizontal="center" vertical="center"/>
    </xf>
    <xf numFmtId="0" fontId="52" fillId="0" borderId="0" xfId="2858" applyFont="1" applyFill="1" applyBorder="1" applyAlignment="1">
      <alignment horizontal="center" wrapText="1"/>
    </xf>
    <xf numFmtId="42" fontId="52" fillId="0" borderId="87" xfId="2858" applyNumberFormat="1" applyFont="1" applyFill="1" applyBorder="1"/>
    <xf numFmtId="14" fontId="74" fillId="0" borderId="0" xfId="3944" applyNumberFormat="1" applyFont="1" applyFill="1" applyBorder="1" applyAlignment="1">
      <alignment horizontal="center"/>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55" fillId="0" borderId="0" xfId="0" applyFont="1" applyFill="1"/>
    <xf numFmtId="42" fontId="76" fillId="0" borderId="15" xfId="3946" applyNumberFormat="1" applyFont="1" applyFill="1" applyBorder="1" applyAlignment="1">
      <alignment horizontal="center" wrapText="1"/>
    </xf>
    <xf numFmtId="42" fontId="76" fillId="0" borderId="54" xfId="3946" applyNumberFormat="1" applyFont="1" applyFill="1" applyBorder="1" applyAlignment="1">
      <alignment horizontal="center" wrapText="1"/>
    </xf>
    <xf numFmtId="42" fontId="76" fillId="0" borderId="25" xfId="3946" applyNumberFormat="1" applyFont="1" applyFill="1" applyBorder="1" applyAlignment="1">
      <alignment horizontal="center" wrapText="1"/>
    </xf>
    <xf numFmtId="0" fontId="52" fillId="0" borderId="0" xfId="0" applyFont="1" applyFill="1"/>
    <xf numFmtId="42" fontId="52" fillId="0" borderId="0" xfId="2858" applyNumberFormat="1" applyFont="1" applyFill="1" applyBorder="1" applyAlignment="1">
      <alignment horizontal="center" vertical="top"/>
    </xf>
    <xf numFmtId="165" fontId="55" fillId="0" borderId="31" xfId="2858" applyNumberFormat="1" applyFont="1" applyFill="1" applyBorder="1" applyAlignment="1"/>
    <xf numFmtId="165" fontId="55" fillId="0" borderId="13" xfId="2858" applyNumberFormat="1" applyFont="1" applyFill="1" applyBorder="1" applyAlignment="1"/>
    <xf numFmtId="0" fontId="102" fillId="0" borderId="10" xfId="0" applyFont="1" applyFill="1" applyBorder="1" applyAlignment="1">
      <alignment vertical="center"/>
    </xf>
    <xf numFmtId="0" fontId="55" fillId="0" borderId="54" xfId="0" applyFont="1" applyFill="1" applyBorder="1" applyAlignment="1">
      <alignment vertical="center"/>
    </xf>
    <xf numFmtId="0" fontId="55" fillId="0" borderId="43" xfId="0" applyFont="1" applyFill="1" applyBorder="1" applyAlignment="1">
      <alignment vertical="center"/>
    </xf>
    <xf numFmtId="0" fontId="55" fillId="0" borderId="43" xfId="2858" applyFont="1" applyFill="1" applyBorder="1" applyAlignment="1">
      <alignment vertical="center"/>
    </xf>
    <xf numFmtId="14" fontId="55" fillId="0" borderId="48" xfId="2858" applyNumberFormat="1" applyFont="1" applyFill="1" applyBorder="1" applyAlignment="1">
      <alignment horizontal="center" vertical="center"/>
    </xf>
    <xf numFmtId="42" fontId="55" fillId="0" borderId="49" xfId="2858" applyNumberFormat="1" applyFont="1" applyFill="1" applyBorder="1" applyAlignment="1">
      <alignment vertical="center"/>
    </xf>
    <xf numFmtId="14" fontId="55" fillId="0" borderId="48" xfId="2858" applyNumberFormat="1" applyFont="1" applyFill="1" applyBorder="1" applyAlignment="1">
      <alignment vertical="center"/>
    </xf>
    <xf numFmtId="0" fontId="55" fillId="0" borderId="10" xfId="0" applyFont="1" applyFill="1" applyBorder="1" applyAlignment="1">
      <alignment vertical="center"/>
    </xf>
    <xf numFmtId="1" fontId="77" fillId="0" borderId="38" xfId="2867" applyNumberFormat="1" applyFont="1" applyFill="1" applyBorder="1" applyAlignment="1">
      <alignment horizontal="center" vertical="center"/>
    </xf>
    <xf numFmtId="42" fontId="76" fillId="0" borderId="26" xfId="2660" applyNumberFormat="1" applyFont="1" applyFill="1" applyBorder="1" applyAlignment="1" applyProtection="1">
      <alignment horizontal="center" vertical="center" wrapText="1"/>
      <protection locked="0"/>
    </xf>
    <xf numFmtId="1" fontId="77" fillId="0" borderId="71" xfId="2867" applyNumberFormat="1" applyFont="1" applyFill="1" applyBorder="1" applyAlignment="1">
      <alignment horizontal="center" vertical="center"/>
    </xf>
    <xf numFmtId="165" fontId="55" fillId="0" borderId="0" xfId="0" applyNumberFormat="1" applyFont="1" applyFill="1" applyBorder="1" applyAlignment="1">
      <alignment vertical="center"/>
    </xf>
    <xf numFmtId="1" fontId="77" fillId="0" borderId="26" xfId="2875" applyNumberFormat="1" applyFont="1" applyFill="1" applyBorder="1" applyAlignment="1">
      <alignment horizontal="center" vertical="center"/>
    </xf>
    <xf numFmtId="0" fontId="55" fillId="0" borderId="0" xfId="2858" applyNumberFormat="1" applyFont="1" applyFill="1" applyBorder="1"/>
    <xf numFmtId="0" fontId="55" fillId="0" borderId="0" xfId="3997" applyNumberFormat="1" applyFont="1" applyFill="1" applyBorder="1" applyAlignment="1">
      <alignment wrapText="1"/>
    </xf>
    <xf numFmtId="42" fontId="52" fillId="0" borderId="70" xfId="2858" applyNumberFormat="1" applyFont="1" applyFill="1" applyBorder="1" applyAlignment="1">
      <alignment horizontal="center"/>
    </xf>
    <xf numFmtId="0" fontId="55" fillId="0" borderId="14" xfId="2858" applyFont="1" applyFill="1" applyBorder="1" applyAlignment="1">
      <alignment horizontal="center"/>
    </xf>
    <xf numFmtId="42" fontId="55" fillId="0" borderId="42" xfId="2858" applyNumberFormat="1" applyFont="1" applyFill="1" applyBorder="1" applyAlignment="1">
      <alignment vertical="center"/>
    </xf>
    <xf numFmtId="44" fontId="55" fillId="0" borderId="0" xfId="2660" applyFont="1" applyFill="1"/>
    <xf numFmtId="0" fontId="55" fillId="0" borderId="52" xfId="2858" applyFont="1" applyFill="1" applyBorder="1" applyAlignment="1">
      <alignment horizontal="center"/>
    </xf>
    <xf numFmtId="42" fontId="55" fillId="0" borderId="14" xfId="2858" applyNumberFormat="1" applyFont="1" applyFill="1" applyBorder="1" applyAlignment="1">
      <alignment wrapText="1"/>
    </xf>
    <xf numFmtId="0" fontId="55" fillId="0" borderId="40" xfId="0" applyFont="1" applyFill="1" applyBorder="1" applyAlignment="1">
      <alignment horizontal="left" vertical="center"/>
    </xf>
    <xf numFmtId="0" fontId="102" fillId="0" borderId="40" xfId="0" applyFont="1" applyFill="1" applyBorder="1" applyAlignment="1">
      <alignment vertical="center"/>
    </xf>
    <xf numFmtId="14" fontId="55" fillId="0" borderId="20" xfId="2858" applyNumberFormat="1" applyFont="1" applyFill="1" applyBorder="1" applyAlignment="1">
      <alignment horizontal="center"/>
    </xf>
    <xf numFmtId="0" fontId="55" fillId="0" borderId="40" xfId="0" applyFont="1" applyFill="1" applyBorder="1" applyAlignment="1">
      <alignment vertical="center"/>
    </xf>
    <xf numFmtId="42" fontId="55" fillId="0" borderId="18" xfId="2858" applyNumberFormat="1" applyFont="1" applyFill="1" applyBorder="1"/>
    <xf numFmtId="44" fontId="55" fillId="0" borderId="0" xfId="3997" applyFont="1" applyFill="1" applyBorder="1"/>
    <xf numFmtId="44" fontId="55" fillId="0" borderId="0" xfId="3997" applyFont="1" applyFill="1" applyAlignment="1">
      <alignment wrapText="1"/>
    </xf>
    <xf numFmtId="0" fontId="55" fillId="0" borderId="12" xfId="2858" applyNumberFormat="1" applyFont="1" applyFill="1" applyBorder="1" applyAlignment="1">
      <alignment horizontal="center" vertical="center"/>
    </xf>
    <xf numFmtId="14" fontId="76" fillId="0" borderId="12" xfId="2818" applyNumberFormat="1" applyFont="1" applyFill="1" applyBorder="1" applyAlignment="1">
      <alignment horizontal="center" vertical="center"/>
    </xf>
    <xf numFmtId="0" fontId="76" fillId="0" borderId="12" xfId="2818" applyFont="1" applyFill="1" applyBorder="1" applyAlignment="1">
      <alignment vertical="center"/>
    </xf>
    <xf numFmtId="0" fontId="76" fillId="0" borderId="12" xfId="2818" applyFont="1" applyFill="1" applyBorder="1" applyAlignment="1">
      <alignment vertical="center" wrapText="1"/>
    </xf>
    <xf numFmtId="0" fontId="76" fillId="0" borderId="13" xfId="2818" applyFont="1" applyFill="1" applyBorder="1" applyAlignment="1">
      <alignment horizontal="center" vertical="center"/>
    </xf>
    <xf numFmtId="0" fontId="76" fillId="0" borderId="11" xfId="2818" applyFont="1" applyFill="1" applyBorder="1" applyAlignment="1">
      <alignment vertical="center"/>
    </xf>
    <xf numFmtId="165" fontId="76" fillId="0" borderId="12" xfId="2660" applyNumberFormat="1" applyFont="1" applyFill="1" applyBorder="1" applyAlignment="1">
      <alignment vertical="center"/>
    </xf>
    <xf numFmtId="165" fontId="76" fillId="0" borderId="13" xfId="2660" applyNumberFormat="1" applyFont="1" applyFill="1" applyBorder="1" applyAlignment="1">
      <alignment horizontal="center" vertical="center"/>
    </xf>
    <xf numFmtId="14" fontId="76" fillId="0" borderId="58" xfId="2818" applyNumberFormat="1" applyFont="1" applyFill="1" applyBorder="1" applyAlignment="1">
      <alignment horizontal="right" vertical="center"/>
    </xf>
    <xf numFmtId="1" fontId="77" fillId="0" borderId="59" xfId="2818" applyNumberFormat="1" applyFont="1" applyFill="1" applyBorder="1" applyAlignment="1">
      <alignment horizontal="center" vertical="center"/>
    </xf>
    <xf numFmtId="42" fontId="76" fillId="0" borderId="23" xfId="2660" applyNumberFormat="1" applyFont="1" applyFill="1" applyBorder="1" applyAlignment="1">
      <alignment vertical="center"/>
    </xf>
    <xf numFmtId="0" fontId="76" fillId="0" borderId="13" xfId="2818" applyFont="1" applyFill="1" applyBorder="1" applyAlignment="1" applyProtection="1">
      <alignment horizontal="center" vertical="center" wrapText="1"/>
      <protection locked="0"/>
    </xf>
    <xf numFmtId="14" fontId="76" fillId="0" borderId="11" xfId="2818" applyNumberFormat="1" applyFont="1" applyFill="1" applyBorder="1" applyAlignment="1">
      <alignment horizontal="center" vertical="center"/>
    </xf>
    <xf numFmtId="1" fontId="77" fillId="0" borderId="47" xfId="2818" applyNumberFormat="1" applyFont="1" applyFill="1" applyBorder="1" applyAlignment="1">
      <alignment horizontal="center" vertical="center"/>
    </xf>
    <xf numFmtId="165" fontId="76" fillId="0" borderId="13" xfId="2660" applyNumberFormat="1" applyFont="1" applyFill="1" applyBorder="1" applyAlignment="1" applyProtection="1">
      <alignment horizontal="center" vertical="center" wrapText="1"/>
      <protection locked="0"/>
    </xf>
    <xf numFmtId="166" fontId="76" fillId="0" borderId="17" xfId="2660" applyNumberFormat="1" applyFont="1" applyFill="1" applyBorder="1" applyAlignment="1">
      <alignment vertical="center"/>
    </xf>
    <xf numFmtId="14" fontId="76" fillId="0" borderId="20" xfId="2867" applyNumberFormat="1" applyFont="1" applyFill="1" applyBorder="1" applyAlignment="1">
      <alignment horizontal="right" vertical="center"/>
    </xf>
    <xf numFmtId="1" fontId="77" fillId="0" borderId="71" xfId="2818" applyNumberFormat="1" applyFont="1" applyFill="1" applyBorder="1" applyAlignment="1">
      <alignment horizontal="center" vertical="center"/>
    </xf>
    <xf numFmtId="6" fontId="76" fillId="0" borderId="71" xfId="2660" applyNumberFormat="1" applyFont="1" applyFill="1" applyBorder="1" applyAlignment="1">
      <alignment vertical="center"/>
    </xf>
    <xf numFmtId="42" fontId="55" fillId="0" borderId="87" xfId="2858" applyNumberFormat="1" applyFont="1" applyFill="1" applyBorder="1" applyAlignment="1">
      <alignment vertical="center" wrapText="1"/>
    </xf>
    <xf numFmtId="0" fontId="55" fillId="0" borderId="54" xfId="2858" quotePrefix="1" applyFont="1" applyFill="1" applyBorder="1" applyAlignment="1">
      <alignment horizontal="left" vertical="center" wrapText="1"/>
    </xf>
    <xf numFmtId="0" fontId="52" fillId="0" borderId="0" xfId="2858" applyFont="1" applyFill="1" applyAlignment="1">
      <alignment horizontal="right"/>
    </xf>
    <xf numFmtId="14" fontId="76" fillId="0" borderId="15" xfId="3976" applyNumberFormat="1" applyFont="1" applyFill="1" applyBorder="1" applyAlignment="1">
      <alignment horizontal="left" vertical="top" wrapText="1"/>
    </xf>
    <xf numFmtId="0" fontId="55" fillId="0" borderId="41" xfId="2858" applyNumberFormat="1" applyFont="1" applyFill="1" applyBorder="1" applyAlignment="1">
      <alignment horizontal="left" vertical="center" wrapText="1"/>
    </xf>
    <xf numFmtId="14" fontId="55" fillId="0" borderId="48" xfId="2858" applyNumberFormat="1" applyFont="1" applyFill="1" applyBorder="1" applyAlignment="1">
      <alignment horizontal="center" vertical="center" wrapText="1"/>
    </xf>
    <xf numFmtId="0" fontId="55" fillId="0" borderId="88" xfId="2858" applyNumberFormat="1" applyFont="1" applyFill="1" applyBorder="1" applyAlignment="1">
      <alignment horizontal="left" vertical="center" wrapText="1"/>
    </xf>
    <xf numFmtId="166" fontId="76" fillId="0" borderId="43" xfId="2660" quotePrefix="1" applyNumberFormat="1" applyFont="1" applyFill="1" applyBorder="1" applyAlignment="1">
      <alignment horizontal="center" vertical="center"/>
    </xf>
    <xf numFmtId="0" fontId="76" fillId="0" borderId="42" xfId="2660" applyNumberFormat="1" applyFont="1" applyFill="1" applyBorder="1" applyAlignment="1">
      <alignment horizontal="left" vertical="center" wrapText="1"/>
    </xf>
    <xf numFmtId="0" fontId="55" fillId="0" borderId="0" xfId="2858" applyFont="1" applyFill="1" applyBorder="1" applyAlignment="1">
      <alignment horizontal="left" vertical="center"/>
    </xf>
    <xf numFmtId="0" fontId="55" fillId="0" borderId="0" xfId="2858" applyFont="1" applyFill="1" applyBorder="1" applyAlignment="1">
      <alignment horizontal="left" vertical="center" wrapText="1"/>
    </xf>
    <xf numFmtId="169" fontId="55" fillId="0" borderId="0" xfId="3983" applyNumberFormat="1" applyFont="1" applyFill="1" applyBorder="1" applyAlignment="1">
      <alignment horizontal="center" vertical="center"/>
    </xf>
    <xf numFmtId="165" fontId="55" fillId="0" borderId="0" xfId="2858" applyNumberFormat="1" applyFont="1" applyFill="1" applyBorder="1" applyAlignment="1">
      <alignment horizontal="center" vertical="center"/>
    </xf>
    <xf numFmtId="9" fontId="55" fillId="0" borderId="0" xfId="2858" applyNumberFormat="1" applyFont="1" applyFill="1" applyBorder="1" applyAlignment="1">
      <alignment horizontal="center" vertical="center"/>
    </xf>
    <xf numFmtId="0" fontId="79" fillId="0" borderId="0" xfId="2858" applyFont="1" applyFill="1" applyBorder="1" applyAlignment="1">
      <alignment horizontal="center" vertical="center"/>
    </xf>
    <xf numFmtId="169" fontId="55" fillId="0" borderId="0" xfId="3998" applyNumberFormat="1" applyFont="1" applyFill="1"/>
    <xf numFmtId="9" fontId="55" fillId="0" borderId="0" xfId="3999" applyNumberFormat="1" applyFont="1" applyFill="1"/>
    <xf numFmtId="42" fontId="55" fillId="0" borderId="71" xfId="2858" applyNumberFormat="1" applyFont="1" applyFill="1" applyBorder="1" applyAlignment="1">
      <alignment vertical="center"/>
    </xf>
    <xf numFmtId="49" fontId="55" fillId="0" borderId="14" xfId="2813" applyNumberFormat="1" applyFont="1" applyFill="1" applyBorder="1" applyAlignment="1">
      <alignment horizontal="left" vertical="center" wrapText="1"/>
    </xf>
    <xf numFmtId="165" fontId="55" fillId="0" borderId="0" xfId="2858" applyNumberFormat="1" applyFont="1" applyFill="1" applyBorder="1" applyAlignment="1">
      <alignment wrapText="1"/>
    </xf>
    <xf numFmtId="15" fontId="55" fillId="0" borderId="26" xfId="2858" applyNumberFormat="1" applyFont="1" applyFill="1" applyBorder="1" applyAlignment="1">
      <alignment horizontal="center" vertical="center" wrapText="1"/>
    </xf>
    <xf numFmtId="0" fontId="55" fillId="0" borderId="26" xfId="2858" applyNumberFormat="1" applyFont="1" applyFill="1" applyBorder="1" applyAlignment="1">
      <alignment horizontal="center" vertical="center"/>
    </xf>
    <xf numFmtId="42" fontId="55" fillId="0" borderId="23" xfId="2858" applyNumberFormat="1" applyFont="1" applyFill="1" applyBorder="1" applyAlignment="1">
      <alignment vertical="center"/>
    </xf>
    <xf numFmtId="0" fontId="55" fillId="0" borderId="18" xfId="2858" applyFont="1" applyFill="1" applyBorder="1" applyAlignment="1">
      <alignment horizontal="center" vertical="center"/>
    </xf>
    <xf numFmtId="14" fontId="55" fillId="0" borderId="11" xfId="2858" applyNumberFormat="1" applyFont="1" applyFill="1" applyBorder="1" applyAlignment="1">
      <alignment horizontal="center"/>
    </xf>
    <xf numFmtId="0" fontId="55" fillId="0" borderId="12" xfId="2858" applyFont="1" applyFill="1" applyBorder="1" applyAlignment="1"/>
    <xf numFmtId="0" fontId="55" fillId="0" borderId="13" xfId="2858" applyFont="1" applyFill="1" applyBorder="1" applyAlignment="1">
      <alignment horizontal="center"/>
    </xf>
    <xf numFmtId="166" fontId="55" fillId="0" borderId="47" xfId="3997" applyNumberFormat="1" applyFont="1" applyFill="1" applyBorder="1" applyAlignment="1">
      <alignment horizontal="center"/>
    </xf>
    <xf numFmtId="0" fontId="79" fillId="0" borderId="13" xfId="2858" applyFont="1" applyFill="1" applyBorder="1" applyAlignment="1">
      <alignment horizontal="center"/>
    </xf>
    <xf numFmtId="9" fontId="55" fillId="0" borderId="0" xfId="3999" applyFont="1" applyFill="1"/>
    <xf numFmtId="10" fontId="55" fillId="0" borderId="0" xfId="3999" applyNumberFormat="1" applyFont="1" applyFill="1"/>
    <xf numFmtId="0" fontId="55" fillId="0" borderId="23" xfId="2858" applyFont="1" applyFill="1" applyBorder="1" applyAlignment="1">
      <alignment vertical="top"/>
    </xf>
    <xf numFmtId="14" fontId="55" fillId="0" borderId="23" xfId="2858" applyNumberFormat="1" applyFont="1" applyFill="1" applyBorder="1" applyAlignment="1">
      <alignment vertical="top"/>
    </xf>
    <xf numFmtId="42" fontId="55" fillId="0" borderId="41" xfId="2858" applyNumberFormat="1" applyFont="1" applyFill="1" applyBorder="1"/>
    <xf numFmtId="0" fontId="55" fillId="0" borderId="54" xfId="2858" applyFont="1" applyFill="1" applyBorder="1" applyAlignment="1"/>
    <xf numFmtId="165" fontId="55" fillId="0" borderId="16" xfId="3997" applyNumberFormat="1" applyFont="1" applyFill="1" applyBorder="1"/>
    <xf numFmtId="0" fontId="52" fillId="0" borderId="42" xfId="2858" applyFont="1" applyFill="1" applyBorder="1" applyAlignment="1">
      <alignment horizontal="center"/>
    </xf>
    <xf numFmtId="3" fontId="55" fillId="0" borderId="18" xfId="3998" applyNumberFormat="1" applyFont="1" applyFill="1" applyBorder="1" applyAlignment="1">
      <alignment horizontal="center" vertical="center" wrapText="1"/>
    </xf>
    <xf numFmtId="9" fontId="55" fillId="0" borderId="18" xfId="2858" applyNumberFormat="1" applyFont="1" applyFill="1" applyBorder="1" applyAlignment="1">
      <alignment horizontal="center" vertical="center"/>
    </xf>
    <xf numFmtId="9" fontId="55" fillId="0" borderId="35" xfId="2858" applyNumberFormat="1" applyFont="1" applyFill="1" applyBorder="1" applyAlignment="1">
      <alignment horizontal="center" vertical="center"/>
    </xf>
    <xf numFmtId="166" fontId="76" fillId="0" borderId="14" xfId="2660" applyNumberFormat="1" applyFont="1" applyFill="1" applyBorder="1" applyAlignment="1">
      <alignment vertical="center" wrapText="1"/>
    </xf>
    <xf numFmtId="166" fontId="55" fillId="0" borderId="14" xfId="2660" applyNumberFormat="1" applyFont="1" applyFill="1" applyBorder="1" applyAlignment="1">
      <alignment vertical="center"/>
    </xf>
    <xf numFmtId="14" fontId="55" fillId="0" borderId="60" xfId="2858" applyNumberFormat="1" applyFont="1" applyFill="1" applyBorder="1" applyAlignment="1">
      <alignment horizontal="right" vertical="center"/>
    </xf>
    <xf numFmtId="3" fontId="55" fillId="0" borderId="0" xfId="2858" applyNumberFormat="1" applyFont="1" applyFill="1"/>
    <xf numFmtId="0" fontId="55" fillId="0" borderId="74" xfId="2858" applyFont="1" applyFill="1" applyBorder="1" applyAlignment="1">
      <alignment vertical="top"/>
    </xf>
    <xf numFmtId="14" fontId="55" fillId="0" borderId="74" xfId="2858" applyNumberFormat="1" applyFont="1" applyFill="1" applyBorder="1" applyAlignment="1">
      <alignment vertical="top"/>
    </xf>
    <xf numFmtId="42" fontId="55" fillId="0" borderId="19" xfId="2858" applyNumberFormat="1" applyFont="1" applyFill="1" applyBorder="1"/>
    <xf numFmtId="0" fontId="55" fillId="0" borderId="33" xfId="2858" applyFont="1" applyFill="1" applyBorder="1" applyAlignment="1">
      <alignment wrapText="1"/>
    </xf>
    <xf numFmtId="0" fontId="55" fillId="0" borderId="19" xfId="2858" applyFont="1" applyFill="1" applyBorder="1" applyAlignment="1">
      <alignment horizontal="center"/>
    </xf>
    <xf numFmtId="14" fontId="55" fillId="0" borderId="15" xfId="2858" applyNumberFormat="1" applyFont="1" applyFill="1" applyBorder="1" applyAlignment="1">
      <alignment horizontal="center"/>
    </xf>
    <xf numFmtId="0" fontId="55" fillId="0" borderId="10" xfId="2858" quotePrefix="1" applyFont="1" applyFill="1" applyBorder="1" applyAlignment="1">
      <alignment horizontal="left" vertical="center" wrapText="1"/>
    </xf>
    <xf numFmtId="14" fontId="55" fillId="0" borderId="10" xfId="2858" applyNumberFormat="1" applyFont="1" applyFill="1" applyBorder="1" applyAlignment="1">
      <alignment horizontal="left" vertical="center" wrapText="1"/>
    </xf>
    <xf numFmtId="0" fontId="76" fillId="0" borderId="51" xfId="3976" applyFont="1" applyFill="1" applyBorder="1" applyAlignment="1">
      <alignment horizontal="left" vertical="center" wrapText="1"/>
    </xf>
    <xf numFmtId="0" fontId="76" fillId="0" borderId="35" xfId="3976" applyFont="1" applyFill="1" applyBorder="1" applyAlignment="1">
      <alignment horizontal="center" vertical="top" wrapText="1"/>
    </xf>
    <xf numFmtId="14" fontId="55" fillId="0" borderId="51" xfId="2858" quotePrefix="1" applyNumberFormat="1" applyFont="1" applyFill="1" applyBorder="1" applyAlignment="1">
      <alignment horizontal="center" vertical="center" wrapText="1"/>
    </xf>
    <xf numFmtId="0" fontId="55" fillId="0" borderId="39" xfId="2858" applyNumberFormat="1" applyFont="1" applyFill="1" applyBorder="1" applyAlignment="1">
      <alignment horizontal="left" vertical="center" wrapText="1"/>
    </xf>
    <xf numFmtId="0" fontId="76" fillId="0" borderId="39" xfId="2660" applyNumberFormat="1" applyFont="1" applyFill="1" applyBorder="1" applyAlignment="1">
      <alignment horizontal="left" vertical="center"/>
    </xf>
    <xf numFmtId="14" fontId="55" fillId="0" borderId="57" xfId="2858" quotePrefix="1" applyNumberFormat="1" applyFont="1" applyFill="1" applyBorder="1" applyAlignment="1">
      <alignment horizontal="center" vertical="center" wrapText="1"/>
    </xf>
    <xf numFmtId="0" fontId="76" fillId="0" borderId="34" xfId="2660" applyNumberFormat="1" applyFont="1" applyFill="1" applyBorder="1" applyAlignment="1">
      <alignment horizontal="left" vertical="center"/>
    </xf>
    <xf numFmtId="166" fontId="52" fillId="0" borderId="87" xfId="2858" applyNumberFormat="1" applyFont="1" applyFill="1" applyBorder="1"/>
    <xf numFmtId="0" fontId="79" fillId="0" borderId="26" xfId="2858" applyFont="1" applyFill="1" applyBorder="1" applyAlignment="1">
      <alignment horizontal="center" vertical="center"/>
    </xf>
    <xf numFmtId="14" fontId="76" fillId="0" borderId="14" xfId="2818" applyNumberFormat="1" applyFont="1" applyFill="1" applyBorder="1" applyAlignment="1" applyProtection="1">
      <alignment horizontal="center" vertical="center" wrapText="1"/>
      <protection locked="0"/>
    </xf>
    <xf numFmtId="1" fontId="77" fillId="0" borderId="18" xfId="2867" applyNumberFormat="1" applyFont="1" applyFill="1" applyBorder="1" applyAlignment="1">
      <alignment horizontal="center" vertical="center" wrapText="1"/>
    </xf>
    <xf numFmtId="1" fontId="55" fillId="0" borderId="16"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xf>
    <xf numFmtId="42" fontId="55" fillId="0" borderId="86" xfId="2659" applyNumberFormat="1" applyFont="1" applyFill="1" applyBorder="1" applyAlignment="1">
      <alignment vertical="center"/>
    </xf>
    <xf numFmtId="42" fontId="55" fillId="0" borderId="71" xfId="2659" applyNumberFormat="1" applyFont="1" applyFill="1" applyBorder="1" applyAlignment="1">
      <alignment vertical="center"/>
    </xf>
    <xf numFmtId="42" fontId="55" fillId="0" borderId="38" xfId="2659" applyNumberFormat="1" applyFont="1" applyFill="1" applyBorder="1" applyAlignment="1">
      <alignment vertical="center"/>
    </xf>
    <xf numFmtId="42" fontId="55" fillId="0" borderId="16" xfId="2659" applyNumberFormat="1" applyFont="1" applyFill="1" applyBorder="1" applyAlignment="1">
      <alignment vertical="center"/>
    </xf>
    <xf numFmtId="42" fontId="55" fillId="0" borderId="21" xfId="2659" applyNumberFormat="1" applyFont="1" applyFill="1" applyBorder="1" applyAlignment="1">
      <alignment vertical="center"/>
    </xf>
    <xf numFmtId="42" fontId="55" fillId="0" borderId="16" xfId="2659" applyNumberFormat="1" applyFont="1" applyFill="1" applyBorder="1" applyAlignment="1">
      <alignment vertical="center" wrapText="1"/>
    </xf>
    <xf numFmtId="165" fontId="114" fillId="0" borderId="16" xfId="2660" applyNumberFormat="1" applyFont="1" applyFill="1" applyBorder="1" applyAlignment="1" applyProtection="1">
      <alignment horizontal="center" vertical="center" wrapText="1"/>
      <protection locked="0"/>
    </xf>
    <xf numFmtId="165" fontId="55" fillId="0" borderId="16" xfId="2660" applyNumberFormat="1" applyFont="1" applyFill="1" applyBorder="1" applyAlignment="1" applyProtection="1">
      <alignment horizontal="center" vertical="center" wrapText="1"/>
      <protection locked="0"/>
    </xf>
    <xf numFmtId="165" fontId="76" fillId="0" borderId="36" xfId="2660" applyNumberFormat="1" applyFont="1" applyFill="1" applyBorder="1" applyAlignment="1" applyProtection="1">
      <alignment horizontal="center" vertical="center" wrapText="1"/>
      <protection locked="0"/>
    </xf>
    <xf numFmtId="165" fontId="55" fillId="0" borderId="26" xfId="2858" applyNumberFormat="1" applyFont="1" applyFill="1" applyBorder="1" applyAlignment="1">
      <alignment horizontal="center" vertical="center"/>
    </xf>
    <xf numFmtId="14" fontId="55" fillId="0" borderId="27" xfId="2858" applyNumberFormat="1" applyFont="1" applyFill="1" applyBorder="1" applyAlignment="1">
      <alignment horizontal="center"/>
    </xf>
    <xf numFmtId="42" fontId="55" fillId="0" borderId="22" xfId="2858" applyNumberFormat="1" applyFont="1" applyFill="1" applyBorder="1"/>
    <xf numFmtId="42" fontId="55" fillId="0" borderId="50" xfId="2858" applyNumberFormat="1" applyFont="1" applyFill="1" applyBorder="1"/>
    <xf numFmtId="0" fontId="55" fillId="0" borderId="36" xfId="2858" applyFont="1" applyFill="1" applyBorder="1" applyAlignment="1">
      <alignment wrapText="1"/>
    </xf>
    <xf numFmtId="0" fontId="55" fillId="0" borderId="40" xfId="2858" applyFont="1" applyFill="1" applyBorder="1"/>
    <xf numFmtId="0" fontId="55" fillId="0" borderId="22" xfId="2858" applyFont="1" applyFill="1" applyBorder="1"/>
    <xf numFmtId="0" fontId="55" fillId="0" borderId="25" xfId="2858" applyFont="1" applyFill="1" applyBorder="1"/>
    <xf numFmtId="0" fontId="55" fillId="0" borderId="0" xfId="0" applyFont="1" applyFill="1" applyAlignment="1">
      <alignment vertical="top"/>
    </xf>
    <xf numFmtId="15" fontId="55" fillId="0" borderId="51" xfId="2858" applyNumberFormat="1" applyFont="1" applyFill="1" applyBorder="1"/>
    <xf numFmtId="14" fontId="55" fillId="0" borderId="37" xfId="2858" applyNumberFormat="1" applyFont="1" applyFill="1" applyBorder="1" applyAlignment="1">
      <alignment horizontal="center"/>
    </xf>
    <xf numFmtId="1" fontId="77" fillId="0" borderId="26" xfId="3960" applyNumberFormat="1" applyFont="1" applyFill="1" applyBorder="1" applyAlignment="1">
      <alignment horizontal="center" vertical="center" wrapText="1"/>
    </xf>
    <xf numFmtId="0" fontId="55" fillId="0" borderId="33" xfId="2858" applyFont="1" applyFill="1" applyBorder="1"/>
    <xf numFmtId="42" fontId="55" fillId="0" borderId="60" xfId="2858" applyNumberFormat="1" applyFont="1" applyFill="1" applyBorder="1" applyAlignment="1">
      <alignment vertical="center"/>
    </xf>
    <xf numFmtId="0" fontId="55" fillId="0" borderId="0" xfId="2858" applyFont="1" applyFill="1" applyBorder="1" applyAlignment="1">
      <alignment horizontal="center" vertical="center"/>
    </xf>
    <xf numFmtId="0" fontId="55" fillId="0" borderId="55" xfId="2858" applyFont="1" applyFill="1" applyBorder="1" applyAlignment="1">
      <alignment horizontal="center" vertical="center"/>
    </xf>
    <xf numFmtId="0" fontId="55" fillId="0" borderId="54" xfId="2858" applyFont="1" applyFill="1" applyBorder="1" applyAlignment="1">
      <alignment horizontal="center" vertical="center"/>
    </xf>
    <xf numFmtId="14" fontId="55" fillId="0" borderId="43" xfId="2858" applyNumberFormat="1" applyFont="1" applyFill="1" applyBorder="1" applyAlignment="1">
      <alignment horizontal="center" vertical="center"/>
    </xf>
    <xf numFmtId="165" fontId="76" fillId="0" borderId="21" xfId="2660" applyNumberFormat="1" applyFont="1" applyFill="1" applyBorder="1" applyAlignment="1" applyProtection="1">
      <alignment horizontal="center" vertical="center" wrapText="1"/>
      <protection locked="0"/>
    </xf>
    <xf numFmtId="42" fontId="55" fillId="0" borderId="36" xfId="2858" applyNumberFormat="1" applyFont="1" applyFill="1" applyBorder="1"/>
    <xf numFmtId="9" fontId="55" fillId="0" borderId="24" xfId="2858" applyNumberFormat="1" applyFont="1" applyFill="1" applyBorder="1" applyAlignment="1">
      <alignment horizontal="center" vertical="center"/>
    </xf>
    <xf numFmtId="15" fontId="55" fillId="0" borderId="39" xfId="2858" applyNumberFormat="1" applyFont="1" applyFill="1" applyBorder="1" applyAlignment="1">
      <alignment horizontal="center" vertical="center"/>
    </xf>
    <xf numFmtId="42" fontId="55" fillId="0" borderId="22" xfId="2858" applyNumberFormat="1" applyFont="1" applyFill="1" applyBorder="1" applyAlignment="1">
      <alignment vertical="center"/>
    </xf>
    <xf numFmtId="15" fontId="55" fillId="0" borderId="26" xfId="2858" applyNumberFormat="1" applyFont="1" applyFill="1" applyBorder="1" applyAlignment="1">
      <alignment horizontal="center" vertical="center"/>
    </xf>
    <xf numFmtId="165" fontId="76" fillId="0" borderId="71" xfId="2660" applyNumberFormat="1" applyFont="1" applyFill="1" applyBorder="1" applyAlignment="1" applyProtection="1">
      <alignment horizontal="center" vertical="center" wrapText="1"/>
      <protection locked="0"/>
    </xf>
    <xf numFmtId="42" fontId="55" fillId="0" borderId="86" xfId="2858" applyNumberFormat="1" applyFont="1" applyFill="1" applyBorder="1" applyAlignment="1">
      <alignment horizontal="center" vertical="center"/>
    </xf>
    <xf numFmtId="14" fontId="55" fillId="0" borderId="27" xfId="2858" applyNumberFormat="1" applyFont="1" applyFill="1" applyBorder="1" applyAlignment="1">
      <alignment horizontal="right" vertical="center"/>
    </xf>
    <xf numFmtId="42" fontId="55" fillId="0" borderId="29" xfId="2858" applyNumberFormat="1" applyFont="1" applyFill="1" applyBorder="1" applyAlignment="1">
      <alignment horizontal="center" vertical="center"/>
    </xf>
    <xf numFmtId="165" fontId="76" fillId="0" borderId="86" xfId="2660" applyNumberFormat="1" applyFont="1" applyFill="1" applyBorder="1" applyAlignment="1" applyProtection="1">
      <alignment horizontal="center" vertical="center" wrapText="1"/>
      <protection locked="0"/>
    </xf>
    <xf numFmtId="14" fontId="55" fillId="0" borderId="41" xfId="2858" applyNumberFormat="1" applyFont="1" applyFill="1" applyBorder="1" applyAlignment="1">
      <alignment horizontal="center" vertical="center" wrapText="1"/>
    </xf>
    <xf numFmtId="165" fontId="76" fillId="0" borderId="26" xfId="2660" applyNumberFormat="1" applyFont="1" applyFill="1" applyBorder="1" applyAlignment="1" applyProtection="1">
      <alignment horizontal="center" vertical="center" wrapText="1"/>
      <protection locked="0"/>
    </xf>
    <xf numFmtId="1" fontId="79" fillId="0" borderId="32" xfId="2858" applyNumberFormat="1" applyFont="1" applyFill="1" applyBorder="1" applyAlignment="1">
      <alignment horizontal="center" vertical="center"/>
    </xf>
    <xf numFmtId="3" fontId="55" fillId="0" borderId="18" xfId="2858" applyNumberFormat="1" applyFont="1" applyFill="1" applyBorder="1" applyAlignment="1">
      <alignment vertical="center"/>
    </xf>
    <xf numFmtId="0" fontId="55" fillId="0" borderId="14" xfId="2858" applyFont="1" applyFill="1" applyBorder="1" applyAlignment="1">
      <alignment horizontal="center" vertical="center"/>
    </xf>
    <xf numFmtId="165" fontId="55" fillId="0" borderId="71" xfId="2858" applyNumberFormat="1" applyFont="1" applyFill="1" applyBorder="1" applyAlignment="1">
      <alignment vertical="center"/>
    </xf>
    <xf numFmtId="165" fontId="55" fillId="0" borderId="38" xfId="2858" applyNumberFormat="1" applyFont="1" applyFill="1" applyBorder="1" applyAlignment="1">
      <alignment vertical="center"/>
    </xf>
    <xf numFmtId="165" fontId="55" fillId="0" borderId="16" xfId="2858" applyNumberFormat="1" applyFont="1" applyFill="1" applyBorder="1" applyAlignment="1">
      <alignment vertical="center"/>
    </xf>
    <xf numFmtId="1" fontId="77" fillId="0" borderId="26" xfId="2885" applyNumberFormat="1" applyFont="1" applyFill="1" applyBorder="1" applyAlignment="1">
      <alignment horizontal="center" vertical="center"/>
    </xf>
    <xf numFmtId="1" fontId="77" fillId="0" borderId="26" xfId="2893" applyNumberFormat="1" applyFont="1" applyFill="1" applyBorder="1" applyAlignment="1">
      <alignment horizontal="center" vertical="center"/>
    </xf>
    <xf numFmtId="42" fontId="55" fillId="0" borderId="18" xfId="2660" applyNumberFormat="1" applyFont="1" applyFill="1" applyBorder="1" applyAlignment="1">
      <alignment vertical="center"/>
    </xf>
    <xf numFmtId="1" fontId="77" fillId="0" borderId="38" xfId="2893" applyNumberFormat="1" applyFont="1" applyFill="1" applyBorder="1" applyAlignment="1">
      <alignment vertical="center"/>
    </xf>
    <xf numFmtId="42" fontId="76" fillId="0" borderId="84" xfId="2660" applyNumberFormat="1" applyFont="1" applyFill="1" applyBorder="1" applyAlignment="1">
      <alignment vertical="center"/>
    </xf>
    <xf numFmtId="165" fontId="76" fillId="0" borderId="84" xfId="2660" applyNumberFormat="1" applyFont="1" applyFill="1" applyBorder="1" applyAlignment="1" applyProtection="1">
      <alignment vertical="center" wrapText="1"/>
      <protection locked="0"/>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42"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0" fontId="55" fillId="0" borderId="54" xfId="2858" applyFont="1" applyFill="1" applyBorder="1" applyAlignment="1">
      <alignment horizontal="lef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0" fontId="55" fillId="0" borderId="33" xfId="2858" applyFont="1" applyFill="1" applyBorder="1" applyAlignment="1">
      <alignment horizontal="left" vertical="center" wrapText="1"/>
    </xf>
    <xf numFmtId="14" fontId="55" fillId="0" borderId="40" xfId="2858" applyNumberFormat="1" applyFont="1" applyFill="1" applyBorder="1" applyAlignment="1">
      <alignment horizontal="center" vertical="center"/>
    </xf>
    <xf numFmtId="0" fontId="55" fillId="0" borderId="40" xfId="2858" applyFont="1" applyFill="1" applyBorder="1" applyAlignment="1">
      <alignment horizontal="left"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0" xfId="2858" applyFont="1" applyFill="1" applyBorder="1" applyAlignment="1">
      <alignment wrapText="1"/>
    </xf>
    <xf numFmtId="0" fontId="55" fillId="0" borderId="0" xfId="2858" applyFont="1" applyFill="1" applyBorder="1" applyAlignment="1">
      <alignment horizontal="left" wrapText="1"/>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14" fontId="55" fillId="0" borderId="12" xfId="2858" applyNumberFormat="1" applyFont="1" applyFill="1" applyBorder="1" applyAlignment="1">
      <alignment horizontal="center" vertical="center"/>
    </xf>
    <xf numFmtId="0" fontId="55" fillId="0" borderId="0" xfId="2858" applyFont="1" applyFill="1" applyBorder="1"/>
    <xf numFmtId="0" fontId="55" fillId="0" borderId="0" xfId="2858" applyFont="1" applyFill="1" applyBorder="1" applyAlignment="1">
      <alignment horizontal="left" vertical="top"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76" fillId="0" borderId="27"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0" fontId="55" fillId="0" borderId="32" xfId="2858" applyFont="1" applyFill="1" applyBorder="1" applyAlignment="1">
      <alignment horizontal="center" vertical="center" wrapText="1"/>
    </xf>
    <xf numFmtId="0" fontId="74" fillId="0" borderId="42" xfId="3976" applyFont="1" applyFill="1" applyBorder="1" applyAlignment="1">
      <alignment horizontal="center" wrapText="1"/>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55" fillId="0" borderId="67" xfId="2858" applyFont="1" applyFill="1" applyBorder="1" applyAlignment="1">
      <alignment horizontal="left" vertical="center" wrapText="1"/>
    </xf>
    <xf numFmtId="166" fontId="55" fillId="0" borderId="22" xfId="2858" applyNumberFormat="1" applyFont="1" applyFill="1" applyBorder="1" applyAlignment="1">
      <alignment horizontal="center" vertical="center" wrapText="1"/>
    </xf>
    <xf numFmtId="0" fontId="74" fillId="0" borderId="0" xfId="3976" applyFont="1" applyFill="1" applyAlignment="1">
      <alignment horizontal="center"/>
    </xf>
    <xf numFmtId="0" fontId="55" fillId="0" borderId="0" xfId="2858" applyFont="1" applyFill="1"/>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55" fillId="0" borderId="0" xfId="2858" applyFont="1" applyFill="1" applyAlignment="1"/>
    <xf numFmtId="0" fontId="55" fillId="0" borderId="12" xfId="2858" applyFont="1" applyFill="1" applyBorder="1" applyAlignment="1">
      <alignment vertical="center" wrapText="1"/>
    </xf>
    <xf numFmtId="14" fontId="76" fillId="0" borderId="18"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167" fontId="76" fillId="0" borderId="21" xfId="2660" quotePrefix="1" applyNumberFormat="1"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0" fontId="55" fillId="0" borderId="0" xfId="2858" applyFont="1" applyFill="1" applyAlignment="1">
      <alignment horizontal="center" wrapText="1"/>
    </xf>
    <xf numFmtId="0" fontId="55" fillId="0" borderId="67" xfId="2858" applyFont="1" applyFill="1" applyBorder="1" applyAlignment="1">
      <alignment horizontal="center" vertical="center" wrapText="1"/>
    </xf>
    <xf numFmtId="14" fontId="55" fillId="0" borderId="23" xfId="2858" applyNumberFormat="1" applyFont="1" applyFill="1" applyBorder="1" applyAlignment="1">
      <alignment horizontal="center" vertical="center"/>
    </xf>
    <xf numFmtId="165" fontId="55" fillId="0" borderId="43" xfId="2858" applyNumberFormat="1" applyFont="1" applyFill="1" applyBorder="1" applyAlignment="1">
      <alignment horizontal="center" vertical="center"/>
    </xf>
    <xf numFmtId="14" fontId="55" fillId="0" borderId="25" xfId="2858" applyNumberFormat="1" applyFont="1" applyFill="1" applyBorder="1" applyAlignment="1">
      <alignment horizontal="center"/>
    </xf>
    <xf numFmtId="14" fontId="55" fillId="0" borderId="25" xfId="2858" applyNumberFormat="1" applyFont="1" applyFill="1" applyBorder="1" applyAlignment="1">
      <alignment horizontal="center"/>
    </xf>
    <xf numFmtId="14" fontId="76" fillId="0" borderId="10" xfId="2818" applyNumberFormat="1" applyFont="1" applyFill="1" applyBorder="1" applyAlignment="1">
      <alignment horizontal="center" vertical="center" wrapText="1"/>
    </xf>
    <xf numFmtId="0" fontId="76" fillId="0" borderId="36" xfId="2818" applyFont="1" applyFill="1" applyBorder="1" applyAlignment="1">
      <alignment horizontal="center" vertical="center" wrapText="1"/>
    </xf>
    <xf numFmtId="0" fontId="76" fillId="0" borderId="50" xfId="2818" applyFont="1" applyFill="1" applyBorder="1" applyAlignment="1">
      <alignment vertical="center" wrapText="1"/>
    </xf>
    <xf numFmtId="165" fontId="76" fillId="0" borderId="15" xfId="2660" applyNumberFormat="1" applyFont="1" applyFill="1" applyBorder="1" applyAlignment="1">
      <alignment vertical="center" wrapText="1"/>
    </xf>
    <xf numFmtId="14" fontId="74" fillId="0" borderId="17" xfId="2818" applyNumberFormat="1" applyFont="1" applyFill="1" applyBorder="1" applyAlignment="1">
      <alignment horizontal="center" vertical="center" wrapText="1"/>
    </xf>
    <xf numFmtId="1" fontId="77" fillId="0" borderId="26" xfId="2818" applyNumberFormat="1" applyFont="1" applyFill="1" applyBorder="1" applyAlignment="1">
      <alignment horizontal="center" vertical="center" wrapText="1"/>
    </xf>
    <xf numFmtId="14" fontId="76" fillId="0" borderId="14" xfId="2818" applyNumberFormat="1" applyFont="1" applyFill="1" applyBorder="1" applyAlignment="1">
      <alignment horizontal="center" vertical="center" wrapText="1"/>
    </xf>
    <xf numFmtId="1" fontId="77" fillId="0" borderId="18" xfId="2818" applyNumberFormat="1" applyFont="1" applyFill="1" applyBorder="1" applyAlignment="1">
      <alignment horizontal="center" vertical="center" wrapText="1"/>
    </xf>
    <xf numFmtId="14" fontId="55" fillId="0" borderId="17" xfId="2867" applyNumberFormat="1" applyFont="1" applyFill="1" applyBorder="1" applyAlignment="1">
      <alignment horizontal="right" vertical="center"/>
    </xf>
    <xf numFmtId="1" fontId="79" fillId="0" borderId="26" xfId="2885" applyNumberFormat="1" applyFont="1" applyFill="1" applyBorder="1" applyAlignment="1">
      <alignment horizontal="center" vertical="center"/>
    </xf>
    <xf numFmtId="42" fontId="55" fillId="0" borderId="26" xfId="2660" applyNumberFormat="1" applyFont="1" applyFill="1" applyBorder="1" applyAlignment="1">
      <alignment vertical="center"/>
    </xf>
    <xf numFmtId="0" fontId="55" fillId="0" borderId="16" xfId="2818" applyFont="1" applyFill="1" applyBorder="1" applyAlignment="1" applyProtection="1">
      <alignment horizontal="center" vertical="center" wrapText="1"/>
      <protection locked="0"/>
    </xf>
    <xf numFmtId="42" fontId="55" fillId="0" borderId="52" xfId="2858" applyNumberFormat="1" applyFont="1" applyFill="1" applyBorder="1" applyAlignment="1">
      <alignment vertical="center"/>
    </xf>
    <xf numFmtId="0" fontId="55" fillId="0" borderId="48" xfId="2858" applyFont="1" applyFill="1" applyBorder="1" applyAlignment="1">
      <alignment horizontal="center" vertical="center"/>
    </xf>
    <xf numFmtId="0" fontId="55" fillId="0" borderId="61" xfId="2858" applyFont="1" applyFill="1" applyBorder="1" applyAlignment="1">
      <alignment horizontal="center" vertical="center"/>
    </xf>
    <xf numFmtId="42" fontId="55" fillId="0" borderId="72" xfId="2858" applyNumberFormat="1" applyFont="1" applyFill="1" applyBorder="1" applyAlignment="1">
      <alignment vertical="center"/>
    </xf>
    <xf numFmtId="0" fontId="55" fillId="0" borderId="56" xfId="2858" applyFont="1" applyFill="1" applyBorder="1" applyAlignment="1">
      <alignment horizontal="center"/>
    </xf>
    <xf numFmtId="14" fontId="55" fillId="0" borderId="56" xfId="2858" applyNumberFormat="1" applyFont="1" applyFill="1" applyBorder="1" applyAlignment="1">
      <alignment horizontal="center"/>
    </xf>
    <xf numFmtId="42" fontId="55" fillId="0" borderId="34" xfId="2858" applyNumberFormat="1" applyFont="1" applyFill="1" applyBorder="1"/>
    <xf numFmtId="42" fontId="55" fillId="0" borderId="24" xfId="2858" applyNumberFormat="1" applyFont="1" applyFill="1" applyBorder="1"/>
    <xf numFmtId="14" fontId="55" fillId="0" borderId="54" xfId="2858" applyNumberFormat="1" applyFont="1" applyFill="1" applyBorder="1" applyAlignment="1">
      <alignment horizontal="center" vertical="center"/>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55" fillId="0" borderId="0" xfId="2858" applyFont="1" applyFill="1" applyBorder="1" applyAlignment="1">
      <alignment wrapText="1"/>
    </xf>
    <xf numFmtId="0" fontId="74" fillId="0" borderId="72" xfId="3951" applyFont="1" applyFill="1" applyBorder="1" applyAlignment="1" applyProtection="1">
      <alignment horizontal="center" wrapText="1"/>
      <protection locked="0"/>
    </xf>
    <xf numFmtId="0" fontId="55" fillId="0" borderId="0" xfId="2858" applyFont="1" applyFill="1"/>
    <xf numFmtId="0" fontId="52" fillId="0" borderId="0" xfId="2858" applyFont="1" applyFill="1" applyBorder="1" applyAlignment="1">
      <alignment horizontal="center" wrapText="1"/>
    </xf>
    <xf numFmtId="0" fontId="55" fillId="0" borderId="0" xfId="2858" applyFont="1" applyFill="1" applyAlignment="1"/>
    <xf numFmtId="0" fontId="55" fillId="0" borderId="15" xfId="2858" applyFont="1" applyFill="1" applyBorder="1" applyAlignment="1">
      <alignment vertical="center" wrapText="1"/>
    </xf>
    <xf numFmtId="0" fontId="55" fillId="0" borderId="0" xfId="2858" applyFont="1" applyFill="1" applyBorder="1"/>
    <xf numFmtId="0" fontId="55" fillId="0" borderId="0" xfId="2858" applyFont="1" applyFill="1" applyAlignment="1">
      <alignment horizontal="center" wrapText="1"/>
    </xf>
    <xf numFmtId="0" fontId="55" fillId="0" borderId="16" xfId="2858" applyFont="1" applyFill="1" applyBorder="1" applyAlignment="1">
      <alignment horizontal="center" vertical="center"/>
    </xf>
    <xf numFmtId="165" fontId="55" fillId="0" borderId="15" xfId="2858" applyNumberFormat="1" applyFont="1" applyFill="1" applyBorder="1"/>
    <xf numFmtId="14" fontId="55" fillId="0" borderId="43" xfId="2858" applyNumberFormat="1" applyFont="1" applyFill="1" applyBorder="1" applyAlignment="1">
      <alignment horizontal="center" vertical="center"/>
    </xf>
    <xf numFmtId="0" fontId="77" fillId="0" borderId="10" xfId="4000" applyFont="1" applyFill="1" applyBorder="1" applyAlignment="1">
      <alignment horizontal="center" vertical="center" wrapText="1"/>
    </xf>
    <xf numFmtId="0" fontId="77" fillId="0" borderId="15" xfId="4000" applyFont="1" applyFill="1" applyBorder="1" applyAlignment="1">
      <alignment horizontal="center" vertical="center" wrapText="1"/>
    </xf>
    <xf numFmtId="42" fontId="52" fillId="0" borderId="16" xfId="2858" applyNumberFormat="1" applyFont="1" applyFill="1" applyBorder="1" applyAlignment="1">
      <alignment horizontal="center"/>
    </xf>
    <xf numFmtId="0" fontId="52" fillId="0" borderId="15" xfId="2858" applyFont="1" applyFill="1" applyBorder="1" applyAlignment="1">
      <alignment horizontal="center"/>
    </xf>
    <xf numFmtId="42" fontId="52" fillId="0" borderId="15" xfId="2858" applyNumberFormat="1" applyFont="1" applyFill="1" applyBorder="1" applyAlignment="1">
      <alignment horizontal="center"/>
    </xf>
    <xf numFmtId="0" fontId="74" fillId="0" borderId="0" xfId="4000" applyFont="1" applyFill="1" applyAlignment="1">
      <alignment horizontal="center"/>
    </xf>
    <xf numFmtId="0" fontId="74" fillId="0" borderId="0" xfId="4000" applyFont="1" applyFill="1" applyAlignment="1">
      <alignment horizontal="centerContinuous"/>
    </xf>
    <xf numFmtId="0" fontId="74" fillId="0" borderId="0" xfId="4000" applyFont="1" applyFill="1" applyAlignment="1">
      <alignment horizontal="center" wrapText="1"/>
    </xf>
    <xf numFmtId="14" fontId="74" fillId="0" borderId="0" xfId="4001" applyNumberFormat="1" applyFont="1" applyFill="1" applyBorder="1" applyAlignment="1"/>
    <xf numFmtId="14" fontId="74" fillId="0" borderId="0" xfId="4001" applyNumberFormat="1" applyFont="1" applyFill="1" applyBorder="1" applyAlignment="1">
      <alignment horizontal="center"/>
    </xf>
    <xf numFmtId="164" fontId="52" fillId="0" borderId="87" xfId="2659" applyNumberFormat="1" applyFont="1" applyFill="1" applyBorder="1"/>
    <xf numFmtId="165" fontId="52" fillId="0" borderId="87" xfId="2858" applyNumberFormat="1" applyFont="1" applyFill="1" applyBorder="1" applyAlignment="1">
      <alignment horizontal="center"/>
    </xf>
    <xf numFmtId="0" fontId="77" fillId="0" borderId="25" xfId="4000" applyFont="1" applyFill="1" applyBorder="1" applyAlignment="1">
      <alignment horizontal="center" vertical="center" wrapText="1"/>
    </xf>
    <xf numFmtId="166" fontId="55" fillId="0" borderId="25" xfId="2858" applyNumberFormat="1" applyFont="1" applyFill="1" applyBorder="1"/>
    <xf numFmtId="166" fontId="55" fillId="0" borderId="70" xfId="2858" applyNumberFormat="1" applyFont="1" applyFill="1" applyBorder="1" applyAlignment="1"/>
    <xf numFmtId="166" fontId="55" fillId="0" borderId="87" xfId="2858" applyNumberFormat="1" applyFont="1" applyFill="1" applyBorder="1"/>
    <xf numFmtId="0" fontId="55" fillId="0" borderId="10" xfId="2858" applyFont="1" applyFill="1" applyBorder="1" applyAlignment="1">
      <alignment vertical="center" wrapText="1"/>
    </xf>
    <xf numFmtId="0" fontId="55" fillId="0" borderId="0" xfId="2858" applyFont="1" applyFill="1"/>
    <xf numFmtId="0" fontId="55" fillId="0" borderId="0" xfId="2858" applyFont="1" applyFill="1" applyAlignment="1">
      <alignment wrapText="1"/>
    </xf>
    <xf numFmtId="0" fontId="55" fillId="0" borderId="12" xfId="2858" applyFont="1" applyFill="1" applyBorder="1" applyAlignment="1">
      <alignment vertical="center" wrapText="1"/>
    </xf>
    <xf numFmtId="0" fontId="55" fillId="0" borderId="15" xfId="2858" applyFont="1" applyFill="1" applyBorder="1" applyAlignment="1">
      <alignment vertical="center" wrapText="1"/>
    </xf>
    <xf numFmtId="0" fontId="52" fillId="0" borderId="61" xfId="2858" applyFont="1" applyFill="1" applyBorder="1" applyAlignment="1">
      <alignment horizontal="center" wrapText="1"/>
    </xf>
    <xf numFmtId="0" fontId="52" fillId="0" borderId="43" xfId="2858" applyFont="1" applyFill="1" applyBorder="1" applyAlignment="1">
      <alignment horizontal="center" wrapText="1"/>
    </xf>
    <xf numFmtId="0" fontId="52" fillId="0" borderId="72" xfId="2858" applyFont="1" applyFill="1" applyBorder="1" applyAlignment="1">
      <alignment horizontal="center" wrapText="1"/>
    </xf>
    <xf numFmtId="0" fontId="55" fillId="0" borderId="10" xfId="2858" applyFont="1" applyFill="1" applyBorder="1" applyAlignment="1">
      <alignment horizontal="center" vertical="center" wrapText="1"/>
    </xf>
    <xf numFmtId="0" fontId="52" fillId="0" borderId="70" xfId="2858" applyFont="1" applyFill="1" applyBorder="1" applyAlignment="1">
      <alignment horizontal="center" wrapText="1"/>
    </xf>
    <xf numFmtId="0" fontId="52" fillId="0" borderId="48" xfId="2858" applyFont="1" applyFill="1" applyBorder="1" applyAlignment="1">
      <alignment horizontal="center" wrapText="1"/>
    </xf>
    <xf numFmtId="0" fontId="52" fillId="0" borderId="0" xfId="2858" applyFont="1" applyFill="1" applyAlignment="1">
      <alignment horizontal="center" wrapText="1"/>
    </xf>
    <xf numFmtId="0" fontId="55" fillId="0" borderId="0" xfId="2858" applyFont="1" applyFill="1" applyAlignment="1">
      <alignment horizontal="center" wrapText="1"/>
    </xf>
    <xf numFmtId="0" fontId="52" fillId="0" borderId="89" xfId="2858" applyFont="1" applyFill="1" applyBorder="1" applyAlignment="1">
      <alignment horizontal="center" wrapText="1"/>
    </xf>
    <xf numFmtId="0" fontId="52" fillId="0" borderId="45" xfId="2858" applyFont="1" applyFill="1" applyBorder="1" applyAlignment="1">
      <alignment horizontal="center" wrapText="1"/>
    </xf>
    <xf numFmtId="0" fontId="55" fillId="0" borderId="48" xfId="2858" applyFont="1" applyFill="1" applyBorder="1" applyAlignment="1">
      <alignment wrapText="1"/>
    </xf>
    <xf numFmtId="0" fontId="55" fillId="0" borderId="43" xfId="2858" applyFont="1" applyFill="1" applyBorder="1" applyAlignment="1">
      <alignment wrapText="1"/>
    </xf>
    <xf numFmtId="0" fontId="55" fillId="0" borderId="49" xfId="2858" applyFont="1" applyFill="1" applyBorder="1" applyAlignment="1">
      <alignment wrapText="1"/>
    </xf>
    <xf numFmtId="0" fontId="55" fillId="0" borderId="61" xfId="2858" applyFont="1" applyFill="1" applyBorder="1" applyAlignment="1">
      <alignment wrapText="1"/>
    </xf>
    <xf numFmtId="0" fontId="55" fillId="0" borderId="70" xfId="2858" applyFont="1" applyFill="1" applyBorder="1" applyAlignment="1">
      <alignment wrapText="1"/>
    </xf>
    <xf numFmtId="0" fontId="55" fillId="0" borderId="14" xfId="2858" applyFont="1" applyFill="1" applyBorder="1" applyAlignment="1">
      <alignment wrapText="1"/>
    </xf>
    <xf numFmtId="0" fontId="55" fillId="0" borderId="26" xfId="2858" applyFont="1" applyFill="1" applyBorder="1" applyAlignment="1">
      <alignment wrapText="1"/>
    </xf>
    <xf numFmtId="14" fontId="55" fillId="0" borderId="35" xfId="2858" applyNumberFormat="1" applyFont="1" applyFill="1" applyBorder="1" applyAlignment="1">
      <alignment horizontal="center" vertical="center" wrapText="1"/>
    </xf>
    <xf numFmtId="0" fontId="55" fillId="0" borderId="35" xfId="2858" applyFont="1" applyFill="1" applyBorder="1" applyAlignment="1">
      <alignment horizontal="center" vertical="center" wrapText="1"/>
    </xf>
    <xf numFmtId="42" fontId="55" fillId="0" borderId="39" xfId="2858" applyNumberFormat="1" applyFont="1" applyFill="1" applyBorder="1" applyAlignment="1">
      <alignment vertical="center" wrapText="1"/>
    </xf>
    <xf numFmtId="0" fontId="55" fillId="0" borderId="50" xfId="2858" applyFont="1" applyFill="1" applyBorder="1" applyAlignment="1">
      <alignment vertical="center" wrapText="1"/>
    </xf>
    <xf numFmtId="0" fontId="55" fillId="0" borderId="11" xfId="2858" applyFont="1" applyFill="1" applyBorder="1" applyAlignment="1">
      <alignment horizontal="center" vertical="center" wrapText="1"/>
    </xf>
    <xf numFmtId="14" fontId="55" fillId="0" borderId="12" xfId="2858" applyNumberFormat="1" applyFont="1" applyFill="1" applyBorder="1" applyAlignment="1">
      <alignment horizontal="center" vertical="center" wrapText="1"/>
    </xf>
    <xf numFmtId="42" fontId="55" fillId="0" borderId="12" xfId="2858" applyNumberFormat="1" applyFont="1" applyFill="1" applyBorder="1" applyAlignment="1">
      <alignment vertical="center" wrapText="1"/>
    </xf>
    <xf numFmtId="42" fontId="55" fillId="0" borderId="13" xfId="2858" applyNumberFormat="1" applyFont="1" applyFill="1" applyBorder="1" applyAlignment="1">
      <alignment vertical="center" wrapText="1"/>
    </xf>
    <xf numFmtId="0" fontId="55" fillId="0" borderId="14" xfId="0" applyFont="1" applyFill="1" applyBorder="1" applyAlignment="1">
      <alignment horizontal="center" vertical="center" wrapText="1"/>
    </xf>
    <xf numFmtId="14" fontId="55" fillId="0" borderId="15" xfId="0" applyNumberFormat="1" applyFont="1" applyFill="1" applyBorder="1" applyAlignment="1">
      <alignment horizontal="center" vertical="center" wrapText="1"/>
    </xf>
    <xf numFmtId="0" fontId="55" fillId="0" borderId="15" xfId="0" applyFont="1" applyFill="1" applyBorder="1" applyAlignment="1">
      <alignment vertical="center" wrapText="1"/>
    </xf>
    <xf numFmtId="42" fontId="55" fillId="0" borderId="15" xfId="0" applyNumberFormat="1" applyFont="1" applyFill="1" applyBorder="1" applyAlignment="1">
      <alignment vertical="center" wrapText="1"/>
    </xf>
    <xf numFmtId="0" fontId="55" fillId="0" borderId="32" xfId="0" applyFont="1" applyFill="1" applyBorder="1" applyAlignment="1">
      <alignment vertical="center" wrapText="1"/>
    </xf>
    <xf numFmtId="166" fontId="76" fillId="0" borderId="16" xfId="2660" applyNumberFormat="1" applyFont="1" applyFill="1" applyBorder="1" applyAlignment="1">
      <alignment vertical="center"/>
    </xf>
    <xf numFmtId="0" fontId="55" fillId="0" borderId="52" xfId="0" applyFont="1" applyFill="1" applyBorder="1" applyAlignment="1">
      <alignment horizontal="center" vertical="center" wrapText="1"/>
    </xf>
    <xf numFmtId="14" fontId="55" fillId="0" borderId="40" xfId="0" applyNumberFormat="1" applyFont="1" applyFill="1" applyBorder="1" applyAlignment="1">
      <alignment horizontal="center" vertical="center" wrapText="1"/>
    </xf>
    <xf numFmtId="0" fontId="55" fillId="0" borderId="40" xfId="0" applyFont="1" applyFill="1" applyBorder="1" applyAlignment="1">
      <alignment vertical="center" wrapText="1"/>
    </xf>
    <xf numFmtId="165" fontId="55" fillId="0" borderId="40" xfId="0" applyNumberFormat="1" applyFont="1" applyFill="1" applyBorder="1" applyAlignment="1">
      <alignment vertical="center" wrapText="1"/>
    </xf>
    <xf numFmtId="0" fontId="55" fillId="0" borderId="42" xfId="0" applyFont="1" applyFill="1" applyBorder="1" applyAlignment="1">
      <alignment vertical="center" wrapText="1"/>
    </xf>
    <xf numFmtId="166" fontId="76" fillId="0" borderId="22" xfId="2660" applyNumberFormat="1" applyFont="1" applyFill="1" applyBorder="1" applyAlignment="1">
      <alignment vertical="center"/>
    </xf>
    <xf numFmtId="42" fontId="55" fillId="0" borderId="10" xfId="2858" applyNumberFormat="1" applyFont="1" applyFill="1" applyBorder="1" applyAlignment="1">
      <alignment vertical="center" wrapText="1"/>
    </xf>
    <xf numFmtId="0" fontId="55" fillId="0" borderId="36" xfId="2858" applyFont="1" applyFill="1" applyBorder="1" applyAlignment="1">
      <alignment vertical="center" wrapText="1"/>
    </xf>
    <xf numFmtId="0" fontId="55" fillId="0" borderId="14" xfId="2858" applyFont="1" applyFill="1" applyBorder="1" applyAlignment="1">
      <alignment vertical="center" wrapText="1"/>
    </xf>
    <xf numFmtId="0" fontId="55" fillId="0" borderId="16" xfId="2858" applyFont="1" applyFill="1" applyBorder="1" applyAlignment="1">
      <alignment vertical="center" wrapText="1"/>
    </xf>
    <xf numFmtId="165" fontId="52" fillId="0" borderId="87" xfId="2858" applyNumberFormat="1" applyFont="1" applyFill="1" applyBorder="1" applyAlignment="1">
      <alignment horizontal="right"/>
    </xf>
    <xf numFmtId="165" fontId="52" fillId="0" borderId="87" xfId="2858" applyNumberFormat="1" applyFont="1" applyFill="1" applyBorder="1"/>
    <xf numFmtId="166" fontId="101" fillId="0" borderId="0" xfId="2858" applyNumberFormat="1" applyFont="1" applyFill="1" applyBorder="1" applyAlignment="1">
      <alignment horizontal="center"/>
    </xf>
    <xf numFmtId="42" fontId="52" fillId="0" borderId="87" xfId="2858" applyNumberFormat="1" applyFont="1" applyFill="1" applyBorder="1" applyAlignment="1">
      <alignment horizontal="center"/>
    </xf>
    <xf numFmtId="0" fontId="55" fillId="0" borderId="48" xfId="2858" applyFont="1" applyFill="1" applyBorder="1" applyAlignment="1">
      <alignment horizontal="center" vertical="center" wrapText="1"/>
    </xf>
    <xf numFmtId="14" fontId="55" fillId="0" borderId="43" xfId="2858" applyNumberFormat="1" applyFont="1" applyFill="1" applyBorder="1" applyAlignment="1">
      <alignment horizontal="center" vertical="center" wrapText="1"/>
    </xf>
    <xf numFmtId="44" fontId="55" fillId="0" borderId="43" xfId="3997" applyFont="1" applyFill="1" applyBorder="1" applyAlignment="1">
      <alignment vertical="center" wrapText="1"/>
    </xf>
    <xf numFmtId="166" fontId="76" fillId="0" borderId="55" xfId="2660" applyNumberFormat="1" applyFont="1" applyFill="1" applyBorder="1" applyAlignment="1">
      <alignment vertical="center"/>
    </xf>
    <xf numFmtId="44" fontId="55" fillId="0" borderId="0" xfId="3997" applyFont="1" applyFill="1" applyBorder="1" applyAlignment="1" applyProtection="1">
      <alignment wrapText="1"/>
      <protection locked="0"/>
    </xf>
    <xf numFmtId="4" fontId="55" fillId="0" borderId="16" xfId="2858" applyNumberFormat="1" applyFont="1" applyFill="1" applyBorder="1"/>
    <xf numFmtId="0" fontId="55" fillId="0" borderId="36" xfId="2858"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14" fontId="55" fillId="0" borderId="50"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55" fillId="0" borderId="10" xfId="2858" applyFont="1" applyFill="1" applyBorder="1" applyAlignment="1">
      <alignment horizontal="left" vertical="center"/>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54" xfId="2858" applyFont="1" applyFill="1" applyBorder="1" applyAlignment="1">
      <alignment vertical="center" wrapText="1"/>
    </xf>
    <xf numFmtId="14" fontId="55" fillId="0" borderId="40" xfId="2858" applyNumberFormat="1" applyFont="1" applyFill="1" applyBorder="1" applyAlignment="1">
      <alignment horizontal="center" vertical="center"/>
    </xf>
    <xf numFmtId="0" fontId="55" fillId="0" borderId="22"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0" fontId="55" fillId="0" borderId="0" xfId="0" applyFont="1" applyFill="1" applyAlignment="1">
      <alignment horizontal="left" vertical="top" wrapText="1"/>
    </xf>
    <xf numFmtId="0" fontId="55" fillId="0" borderId="0" xfId="0" applyFont="1" applyFill="1" applyAlignment="1">
      <alignment vertical="top" wrapText="1"/>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0" applyFont="1" applyFill="1" applyAlignment="1"/>
    <xf numFmtId="0" fontId="55" fillId="0" borderId="0" xfId="0" applyFont="1" applyFill="1" applyAlignment="1">
      <alignment horizontal="left" vertical="top"/>
    </xf>
    <xf numFmtId="0" fontId="55" fillId="0" borderId="0" xfId="2858" applyFont="1" applyFill="1"/>
    <xf numFmtId="0" fontId="55" fillId="0" borderId="0" xfId="2858" applyFont="1" applyFill="1" applyAlignment="1"/>
    <xf numFmtId="0" fontId="55" fillId="0" borderId="15" xfId="2858" applyFont="1" applyFill="1" applyBorder="1" applyAlignment="1">
      <alignment horizontal="center" vertical="center"/>
    </xf>
    <xf numFmtId="42" fontId="55" fillId="0" borderId="1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10" xfId="2858" applyFont="1" applyFill="1" applyBorder="1" applyAlignment="1">
      <alignment horizontal="center" vertical="center" wrapText="1"/>
    </xf>
    <xf numFmtId="0" fontId="55" fillId="0" borderId="54" xfId="2858" applyFont="1" applyFill="1" applyBorder="1"/>
    <xf numFmtId="0" fontId="55" fillId="0" borderId="10" xfId="2858" applyFont="1" applyFill="1" applyBorder="1"/>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40" xfId="2858" applyNumberFormat="1" applyFont="1" applyFill="1" applyBorder="1" applyAlignment="1">
      <alignment vertical="center"/>
    </xf>
    <xf numFmtId="0" fontId="55" fillId="0" borderId="42" xfId="2858" applyFont="1" applyFill="1" applyBorder="1" applyAlignment="1">
      <alignment horizontal="center" vertical="center"/>
    </xf>
    <xf numFmtId="0" fontId="55" fillId="0" borderId="0" xfId="2858" applyFont="1" applyFill="1" applyBorder="1"/>
    <xf numFmtId="42" fontId="55" fillId="0" borderId="16" xfId="2858" applyNumberFormat="1" applyFont="1" applyFill="1" applyBorder="1" applyAlignment="1">
      <alignment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52"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43" xfId="2858"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36" xfId="2858" applyNumberFormat="1" applyFont="1" applyFill="1" applyBorder="1" applyAlignment="1">
      <alignment horizontal="center" vertical="center"/>
    </xf>
    <xf numFmtId="42" fontId="55" fillId="0" borderId="36" xfId="2858" applyNumberFormat="1" applyFont="1" applyFill="1" applyBorder="1" applyAlignment="1">
      <alignment vertical="center"/>
    </xf>
    <xf numFmtId="42" fontId="55" fillId="0" borderId="21" xfId="2858" applyNumberFormat="1" applyFont="1" applyFill="1" applyBorder="1" applyAlignment="1">
      <alignment vertical="center"/>
    </xf>
    <xf numFmtId="0" fontId="55" fillId="0" borderId="21" xfId="2858" applyFont="1" applyFill="1" applyBorder="1" applyAlignment="1">
      <alignment vertical="center"/>
    </xf>
    <xf numFmtId="0" fontId="55" fillId="0" borderId="0" xfId="0" applyFont="1" applyFill="1" applyAlignment="1">
      <alignment wrapText="1"/>
    </xf>
    <xf numFmtId="0" fontId="55" fillId="0" borderId="0" xfId="0" applyFont="1" applyFill="1"/>
    <xf numFmtId="0" fontId="76" fillId="0" borderId="36" xfId="2818"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xf>
    <xf numFmtId="165" fontId="55" fillId="0" borderId="10" xfId="2660" applyNumberFormat="1" applyFont="1" applyFill="1" applyBorder="1" applyAlignment="1">
      <alignment horizontal="center" vertical="center"/>
    </xf>
    <xf numFmtId="14" fontId="76" fillId="0" borderId="50" xfId="2893" applyNumberFormat="1" applyFont="1" applyFill="1" applyBorder="1" applyAlignment="1">
      <alignment horizontal="center" vertical="center"/>
    </xf>
    <xf numFmtId="15" fontId="55" fillId="0" borderId="36" xfId="2858" applyNumberFormat="1" applyFont="1" applyFill="1" applyBorder="1" applyAlignment="1">
      <alignment horizontal="center" vertical="center"/>
    </xf>
    <xf numFmtId="15" fontId="55" fillId="0" borderId="22"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15" fontId="55" fillId="0" borderId="10" xfId="2858" applyNumberFormat="1" applyFont="1" applyFill="1" applyBorder="1" applyAlignment="1">
      <alignment vertical="center" wrapText="1"/>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21" xfId="2858" applyFont="1" applyFill="1" applyBorder="1" applyAlignment="1" applyProtection="1">
      <alignment horizontal="center"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0" fontId="55" fillId="0" borderId="21" xfId="2858" applyFont="1" applyFill="1" applyBorder="1" applyAlignment="1">
      <alignment horizontal="center" vertical="center" wrapText="1"/>
    </xf>
    <xf numFmtId="49" fontId="76" fillId="0" borderId="19" xfId="2813" applyNumberFormat="1" applyFont="1" applyFill="1" applyBorder="1" applyAlignment="1">
      <alignment horizontal="left" vertical="center"/>
    </xf>
    <xf numFmtId="0" fontId="55" fillId="0" borderId="10" xfId="2858" applyFont="1" applyFill="1" applyBorder="1" applyAlignment="1">
      <alignment vertical="center"/>
    </xf>
    <xf numFmtId="14" fontId="76" fillId="0" borderId="10" xfId="2893" applyNumberFormat="1" applyFont="1" applyFill="1" applyBorder="1" applyAlignment="1">
      <alignment horizontal="center" vertical="center"/>
    </xf>
    <xf numFmtId="0" fontId="76" fillId="0" borderId="10" xfId="2818" applyFont="1" applyFill="1" applyBorder="1" applyAlignment="1">
      <alignment vertical="center" wrapText="1"/>
    </xf>
    <xf numFmtId="0" fontId="52" fillId="0" borderId="0" xfId="2858" applyFont="1" applyFill="1" applyBorder="1" applyAlignment="1">
      <alignment horizontal="right"/>
    </xf>
    <xf numFmtId="0" fontId="55" fillId="0" borderId="0" xfId="2858" applyFont="1" applyFill="1" applyBorder="1" applyAlignment="1">
      <alignment horizontal="center"/>
    </xf>
    <xf numFmtId="0" fontId="76" fillId="0" borderId="36" xfId="2867" applyFont="1" applyFill="1" applyBorder="1" applyAlignment="1">
      <alignment horizontal="center" vertical="center"/>
    </xf>
    <xf numFmtId="1" fontId="79" fillId="0" borderId="74" xfId="2858"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50" xfId="2858" applyNumberFormat="1" applyFont="1" applyFill="1" applyBorder="1" applyAlignment="1">
      <alignment horizontal="center" vertical="center"/>
    </xf>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71" xfId="2858" applyFont="1" applyFill="1" applyBorder="1" applyAlignment="1">
      <alignment horizontal="center" vertical="center"/>
    </xf>
    <xf numFmtId="0" fontId="55" fillId="0" borderId="0" xfId="2858" applyFont="1" applyFill="1"/>
    <xf numFmtId="0" fontId="52" fillId="0" borderId="0" xfId="2858" applyFont="1" applyFill="1" applyBorder="1" applyAlignment="1">
      <alignment horizontal="center" wrapText="1"/>
    </xf>
    <xf numFmtId="42" fontId="52" fillId="0" borderId="87" xfId="2858" applyNumberFormat="1" applyFont="1" applyFill="1" applyBorder="1"/>
    <xf numFmtId="0" fontId="52" fillId="0" borderId="0" xfId="2858" applyFont="1" applyFill="1" applyBorder="1" applyAlignment="1">
      <alignment horizontal="center"/>
    </xf>
    <xf numFmtId="0" fontId="52" fillId="0" borderId="0" xfId="2858" applyFont="1" applyFill="1" applyAlignment="1">
      <alignment horizontal="center"/>
    </xf>
    <xf numFmtId="0" fontId="55" fillId="0" borderId="0" xfId="2858" applyFont="1" applyFill="1" applyBorder="1" applyAlignment="1">
      <alignment horizontal="left"/>
    </xf>
    <xf numFmtId="0" fontId="55" fillId="0" borderId="15" xfId="2858" applyFont="1" applyFill="1" applyBorder="1" applyAlignment="1">
      <alignment vertical="center" wrapText="1"/>
    </xf>
    <xf numFmtId="0" fontId="55" fillId="0" borderId="15" xfId="2858" applyFont="1" applyFill="1" applyBorder="1" applyAlignment="1">
      <alignment vertical="center"/>
    </xf>
    <xf numFmtId="0" fontId="55" fillId="0" borderId="1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2" fillId="0" borderId="34" xfId="2858" applyFont="1" applyFill="1" applyBorder="1" applyAlignment="1">
      <alignment horizontal="center"/>
    </xf>
    <xf numFmtId="14" fontId="55" fillId="0" borderId="15"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55" fillId="0" borderId="0" xfId="2858" applyFont="1" applyFill="1" applyBorder="1"/>
    <xf numFmtId="14" fontId="55" fillId="0" borderId="25" xfId="2858" applyNumberFormat="1" applyFont="1" applyFill="1" applyBorder="1" applyAlignment="1">
      <alignment horizontal="center" vertical="center"/>
    </xf>
    <xf numFmtId="0" fontId="55" fillId="0" borderId="25" xfId="2858" applyFont="1" applyFill="1" applyBorder="1" applyAlignment="1">
      <alignment vertical="center" wrapText="1"/>
    </xf>
    <xf numFmtId="0" fontId="55" fillId="0" borderId="25" xfId="2858"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center" wrapText="1"/>
    </xf>
    <xf numFmtId="14" fontId="55" fillId="0" borderId="35"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14" fontId="55" fillId="0" borderId="14"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14" fontId="55" fillId="0" borderId="18"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0" fontId="0" fillId="0" borderId="0" xfId="0" applyFill="1" applyBorder="1"/>
    <xf numFmtId="14" fontId="55" fillId="0" borderId="54" xfId="3981" applyNumberFormat="1" applyFont="1" applyFill="1" applyBorder="1" applyAlignment="1">
      <alignment horizontal="center" vertical="center"/>
    </xf>
    <xf numFmtId="166" fontId="76" fillId="0" borderId="50" xfId="2660" applyNumberFormat="1" applyFont="1" applyFill="1" applyBorder="1" applyAlignment="1">
      <alignment vertical="center"/>
    </xf>
    <xf numFmtId="166" fontId="76" fillId="0" borderId="19" xfId="2660" applyNumberFormat="1" applyFont="1" applyFill="1" applyBorder="1" applyAlignment="1">
      <alignment vertical="center"/>
    </xf>
    <xf numFmtId="14" fontId="52" fillId="0" borderId="65" xfId="3981" applyNumberFormat="1" applyFont="1" applyFill="1" applyBorder="1" applyAlignment="1">
      <alignment horizontal="center" vertical="center" wrapText="1"/>
    </xf>
    <xf numFmtId="14" fontId="52" fillId="0" borderId="89" xfId="3981" applyNumberFormat="1" applyFont="1" applyFill="1" applyBorder="1" applyAlignment="1">
      <alignment horizontal="center" vertical="center"/>
    </xf>
    <xf numFmtId="14" fontId="52" fillId="0" borderId="95" xfId="3981" applyNumberFormat="1" applyFont="1" applyFill="1" applyBorder="1" applyAlignment="1">
      <alignment horizontal="center" vertical="center"/>
    </xf>
    <xf numFmtId="14" fontId="55" fillId="0" borderId="19" xfId="3981" applyNumberFormat="1" applyFont="1" applyFill="1" applyBorder="1" applyAlignment="1">
      <alignment horizontal="center" vertical="center"/>
    </xf>
    <xf numFmtId="44" fontId="55" fillId="0" borderId="13" xfId="3981" applyNumberFormat="1" applyFont="1" applyFill="1" applyBorder="1" applyAlignment="1">
      <alignment vertical="center"/>
    </xf>
    <xf numFmtId="14" fontId="55" fillId="0" borderId="24" xfId="2858" applyNumberFormat="1" applyFont="1" applyFill="1" applyBorder="1" applyAlignment="1">
      <alignment horizontal="center" vertical="center"/>
    </xf>
    <xf numFmtId="44" fontId="55" fillId="0" borderId="55" xfId="2858" applyNumberFormat="1" applyFont="1" applyFill="1" applyBorder="1" applyAlignment="1">
      <alignment vertical="center"/>
    </xf>
    <xf numFmtId="0" fontId="55" fillId="0" borderId="10" xfId="2858" applyNumberFormat="1" applyFont="1" applyFill="1" applyBorder="1" applyAlignment="1">
      <alignment horizontal="center" vertical="center"/>
    </xf>
    <xf numFmtId="0" fontId="55" fillId="0" borderId="54" xfId="2858" applyNumberFormat="1" applyFont="1" applyFill="1" applyBorder="1" applyAlignment="1">
      <alignment horizontal="center" vertical="center"/>
    </xf>
    <xf numFmtId="14" fontId="55" fillId="0" borderId="10" xfId="2858" applyNumberFormat="1" applyFont="1" applyFill="1" applyBorder="1" applyAlignment="1">
      <alignment horizontal="center" vertical="center"/>
    </xf>
    <xf numFmtId="14" fontId="55" fillId="0" borderId="54" xfId="2858" applyNumberFormat="1" applyFont="1" applyFill="1" applyBorder="1" applyAlignment="1">
      <alignment horizontal="center" vertical="center"/>
    </xf>
    <xf numFmtId="0" fontId="55" fillId="0" borderId="40" xfId="2858" applyNumberFormat="1" applyFont="1" applyFill="1" applyBorder="1" applyAlignment="1">
      <alignment horizontal="center" vertical="center"/>
    </xf>
    <xf numFmtId="0" fontId="55" fillId="0" borderId="10" xfId="2858" applyNumberFormat="1" applyFont="1" applyFill="1" applyBorder="1" applyAlignment="1">
      <alignment horizontal="center" vertical="center" wrapText="1"/>
    </xf>
    <xf numFmtId="0" fontId="55" fillId="0" borderId="40" xfId="2858" applyNumberFormat="1" applyFont="1" applyFill="1" applyBorder="1" applyAlignment="1">
      <alignment horizontal="center" vertical="center" wrapText="1"/>
    </xf>
    <xf numFmtId="0" fontId="55" fillId="0" borderId="54" xfId="2858" applyNumberFormat="1" applyFont="1" applyFill="1" applyBorder="1" applyAlignment="1">
      <alignment horizontal="center" vertical="center" wrapText="1"/>
    </xf>
    <xf numFmtId="14" fontId="76" fillId="0" borderId="10" xfId="2893" applyNumberFormat="1" applyFont="1" applyFill="1" applyBorder="1" applyAlignment="1">
      <alignment horizontal="center" vertical="center"/>
    </xf>
    <xf numFmtId="14" fontId="76" fillId="0" borderId="40" xfId="2893" applyNumberFormat="1" applyFont="1" applyFill="1" applyBorder="1" applyAlignment="1">
      <alignment horizontal="center" vertical="center"/>
    </xf>
    <xf numFmtId="14" fontId="76" fillId="0" borderId="54" xfId="2893" applyNumberFormat="1" applyFont="1" applyFill="1" applyBorder="1" applyAlignment="1">
      <alignment horizontal="center" vertical="center"/>
    </xf>
    <xf numFmtId="15" fontId="55" fillId="0" borderId="10" xfId="2858" applyNumberFormat="1" applyFont="1" applyFill="1" applyBorder="1" applyAlignment="1">
      <alignment horizontal="left" vertical="center"/>
    </xf>
    <xf numFmtId="15" fontId="55" fillId="0" borderId="40" xfId="2858" applyNumberFormat="1" applyFont="1" applyFill="1" applyBorder="1" applyAlignment="1">
      <alignment horizontal="left" vertical="center"/>
    </xf>
    <xf numFmtId="15" fontId="55" fillId="0" borderId="54" xfId="2858" applyNumberFormat="1" applyFont="1" applyFill="1" applyBorder="1" applyAlignment="1">
      <alignment horizontal="left" vertical="center"/>
    </xf>
    <xf numFmtId="15" fontId="55" fillId="0" borderId="10" xfId="2858" applyNumberFormat="1" applyFont="1" applyFill="1" applyBorder="1" applyAlignment="1">
      <alignment horizontal="left" vertical="center" wrapText="1"/>
    </xf>
    <xf numFmtId="15" fontId="55" fillId="0" borderId="40" xfId="2858" applyNumberFormat="1" applyFont="1" applyFill="1" applyBorder="1" applyAlignment="1">
      <alignment horizontal="left" vertical="center" wrapText="1"/>
    </xf>
    <xf numFmtId="15" fontId="55" fillId="0" borderId="54" xfId="2858" applyNumberFormat="1" applyFont="1" applyFill="1" applyBorder="1" applyAlignment="1">
      <alignment horizontal="left" vertical="center" wrapText="1"/>
    </xf>
    <xf numFmtId="0" fontId="55" fillId="0" borderId="10" xfId="2858" applyFont="1" applyFill="1" applyBorder="1" applyAlignment="1">
      <alignment horizontal="left" vertical="center"/>
    </xf>
    <xf numFmtId="0" fontId="55" fillId="0" borderId="40" xfId="2858" applyFont="1" applyFill="1" applyBorder="1" applyAlignment="1">
      <alignment horizontal="left" vertical="center"/>
    </xf>
    <xf numFmtId="0" fontId="55" fillId="0" borderId="54" xfId="2858" applyFont="1" applyFill="1" applyBorder="1" applyAlignment="1">
      <alignment horizontal="left" vertical="center"/>
    </xf>
    <xf numFmtId="0" fontId="55" fillId="0" borderId="10" xfId="2858" applyFont="1" applyFill="1" applyBorder="1" applyAlignment="1">
      <alignment horizontal="left" vertical="center" wrapText="1"/>
    </xf>
    <xf numFmtId="0" fontId="55" fillId="0" borderId="40" xfId="2858" applyFont="1" applyFill="1" applyBorder="1" applyAlignment="1">
      <alignment horizontal="left" vertical="center" wrapText="1"/>
    </xf>
    <xf numFmtId="0" fontId="55" fillId="0" borderId="54" xfId="2858" applyFont="1" applyFill="1" applyBorder="1" applyAlignment="1">
      <alignment horizontal="left" vertical="center" wrapText="1"/>
    </xf>
    <xf numFmtId="0" fontId="76" fillId="0" borderId="36" xfId="2818" applyFont="1" applyFill="1" applyBorder="1" applyAlignment="1">
      <alignment horizontal="center" vertical="center"/>
    </xf>
    <xf numFmtId="0" fontId="76" fillId="0" borderId="22" xfId="2818" applyFont="1" applyFill="1" applyBorder="1" applyAlignment="1">
      <alignment horizontal="center" vertical="center"/>
    </xf>
    <xf numFmtId="0" fontId="76" fillId="0" borderId="21" xfId="2818" applyFont="1" applyFill="1" applyBorder="1" applyAlignment="1">
      <alignment horizontal="center" vertical="center"/>
    </xf>
    <xf numFmtId="15" fontId="55" fillId="0" borderId="50" xfId="2858" applyNumberFormat="1" applyFont="1" applyFill="1" applyBorder="1" applyAlignment="1">
      <alignment horizontal="left" vertical="center"/>
    </xf>
    <xf numFmtId="15" fontId="55" fillId="0" borderId="52" xfId="2858" applyNumberFormat="1" applyFont="1" applyFill="1" applyBorder="1" applyAlignment="1">
      <alignment horizontal="left" vertical="center"/>
    </xf>
    <xf numFmtId="15" fontId="55" fillId="0" borderId="19" xfId="2858" applyNumberFormat="1" applyFont="1" applyFill="1" applyBorder="1" applyAlignment="1">
      <alignment horizontal="left" vertical="center"/>
    </xf>
    <xf numFmtId="165" fontId="55" fillId="0" borderId="10" xfId="2660" applyNumberFormat="1" applyFont="1" applyFill="1" applyBorder="1" applyAlignment="1">
      <alignment horizontal="center" vertical="center"/>
    </xf>
    <xf numFmtId="165" fontId="55" fillId="0" borderId="40" xfId="2660" applyNumberFormat="1" applyFont="1" applyFill="1" applyBorder="1" applyAlignment="1">
      <alignment horizontal="center" vertical="center"/>
    </xf>
    <xf numFmtId="165" fontId="55" fillId="0" borderId="54" xfId="2660" applyNumberFormat="1" applyFont="1" applyFill="1" applyBorder="1" applyAlignment="1">
      <alignment horizontal="center" vertical="center"/>
    </xf>
    <xf numFmtId="0" fontId="55" fillId="0" borderId="36" xfId="2858" applyFont="1" applyFill="1" applyBorder="1" applyAlignment="1">
      <alignment horizontal="center" vertical="center"/>
    </xf>
    <xf numFmtId="0" fontId="55" fillId="0" borderId="21" xfId="2858" applyFont="1" applyFill="1" applyBorder="1" applyAlignment="1">
      <alignment horizontal="center" vertical="center"/>
    </xf>
    <xf numFmtId="0" fontId="76" fillId="0" borderId="50" xfId="2893" applyFont="1" applyFill="1" applyBorder="1" applyAlignment="1">
      <alignment horizontal="left" vertical="center"/>
    </xf>
    <xf numFmtId="0" fontId="76" fillId="0" borderId="19" xfId="2893" applyFont="1" applyFill="1" applyBorder="1" applyAlignment="1">
      <alignment horizontal="left" vertical="center"/>
    </xf>
    <xf numFmtId="0" fontId="76" fillId="0" borderId="36" xfId="2885" applyFont="1" applyFill="1" applyBorder="1" applyAlignment="1">
      <alignment horizontal="center" vertical="center"/>
    </xf>
    <xf numFmtId="0" fontId="76" fillId="0" borderId="21" xfId="2885" applyFont="1" applyFill="1" applyBorder="1" applyAlignment="1">
      <alignment horizontal="center" vertical="center"/>
    </xf>
    <xf numFmtId="14" fontId="55" fillId="0" borderId="40" xfId="2858" applyNumberFormat="1" applyFont="1" applyFill="1" applyBorder="1" applyAlignment="1">
      <alignment horizontal="center" vertical="center"/>
    </xf>
    <xf numFmtId="15" fontId="55" fillId="0" borderId="50" xfId="2858" applyNumberFormat="1" applyFont="1" applyFill="1" applyBorder="1" applyAlignment="1">
      <alignment horizontal="center" vertical="center"/>
    </xf>
    <xf numFmtId="15" fontId="55" fillId="0" borderId="19" xfId="2858" applyNumberFormat="1" applyFont="1" applyFill="1" applyBorder="1" applyAlignment="1">
      <alignment horizontal="center" vertical="center"/>
    </xf>
    <xf numFmtId="49" fontId="76" fillId="0" borderId="10" xfId="2813" applyNumberFormat="1" applyFont="1" applyFill="1" applyBorder="1" applyAlignment="1">
      <alignment horizontal="left" vertical="center" wrapText="1"/>
    </xf>
    <xf numFmtId="49" fontId="76" fillId="0" borderId="54" xfId="2813" applyNumberFormat="1" applyFont="1" applyFill="1" applyBorder="1" applyAlignment="1">
      <alignment horizontal="left" vertical="center" wrapText="1"/>
    </xf>
    <xf numFmtId="0" fontId="55" fillId="0" borderId="0" xfId="2858" applyNumberFormat="1" applyFont="1" applyFill="1" applyBorder="1" applyAlignment="1">
      <alignment vertical="top" wrapText="1"/>
    </xf>
    <xf numFmtId="49" fontId="55" fillId="0" borderId="10" xfId="0" applyNumberFormat="1" applyFont="1" applyFill="1" applyBorder="1" applyAlignment="1">
      <alignment horizontal="left" vertical="center"/>
    </xf>
    <xf numFmtId="49" fontId="55" fillId="0" borderId="54" xfId="0" applyNumberFormat="1" applyFont="1" applyFill="1" applyBorder="1" applyAlignment="1">
      <alignment horizontal="left" vertical="center"/>
    </xf>
    <xf numFmtId="15" fontId="55" fillId="0" borderId="10" xfId="2858" applyNumberFormat="1" applyFont="1" applyFill="1" applyBorder="1" applyAlignment="1">
      <alignment vertical="center" wrapText="1"/>
    </xf>
    <xf numFmtId="15" fontId="55" fillId="0" borderId="54" xfId="2858" applyNumberFormat="1" applyFont="1" applyFill="1" applyBorder="1" applyAlignment="1">
      <alignment vertical="center" wrapText="1"/>
    </xf>
    <xf numFmtId="15" fontId="55" fillId="0" borderId="36" xfId="2858" applyNumberFormat="1" applyFont="1" applyFill="1" applyBorder="1" applyAlignment="1">
      <alignment horizontal="center" vertical="center"/>
    </xf>
    <xf numFmtId="15" fontId="55" fillId="0" borderId="21" xfId="2858" applyNumberFormat="1" applyFont="1" applyFill="1" applyBorder="1" applyAlignment="1">
      <alignment horizontal="center" vertical="center"/>
    </xf>
    <xf numFmtId="49" fontId="76" fillId="0" borderId="50" xfId="2813" applyNumberFormat="1" applyFont="1" applyFill="1" applyBorder="1" applyAlignment="1">
      <alignment horizontal="left" vertical="center" wrapText="1"/>
    </xf>
    <xf numFmtId="49" fontId="76" fillId="0" borderId="19" xfId="2813" applyNumberFormat="1" applyFont="1" applyFill="1" applyBorder="1" applyAlignment="1">
      <alignment horizontal="left" vertical="center" wrapText="1"/>
    </xf>
    <xf numFmtId="49" fontId="76" fillId="0" borderId="10" xfId="2808" applyNumberFormat="1" applyFont="1" applyFill="1" applyBorder="1" applyAlignment="1">
      <alignment horizontal="left" vertical="center" wrapText="1"/>
    </xf>
    <xf numFmtId="49" fontId="76" fillId="0" borderId="54" xfId="2808" applyNumberFormat="1" applyFont="1" applyFill="1" applyBorder="1" applyAlignment="1">
      <alignment horizontal="left" vertical="center" wrapText="1"/>
    </xf>
    <xf numFmtId="0" fontId="55" fillId="0" borderId="50" xfId="2858" applyFont="1" applyFill="1" applyBorder="1" applyAlignment="1">
      <alignment horizontal="left" vertical="center"/>
    </xf>
    <xf numFmtId="0" fontId="55" fillId="0" borderId="19" xfId="2858" applyFont="1" applyFill="1" applyBorder="1" applyAlignment="1">
      <alignment horizontal="left" vertical="center"/>
    </xf>
    <xf numFmtId="0" fontId="76" fillId="0" borderId="36" xfId="2875" applyFont="1" applyFill="1" applyBorder="1" applyAlignment="1">
      <alignment horizontal="center" vertical="center"/>
    </xf>
    <xf numFmtId="0" fontId="76" fillId="0" borderId="21" xfId="2875" applyFont="1" applyFill="1" applyBorder="1" applyAlignment="1">
      <alignment horizontal="center" vertical="center"/>
    </xf>
    <xf numFmtId="14" fontId="76" fillId="0" borderId="50" xfId="2893" applyNumberFormat="1" applyFont="1" applyFill="1" applyBorder="1" applyAlignment="1">
      <alignment horizontal="center" vertical="center"/>
    </xf>
    <xf numFmtId="14" fontId="76" fillId="0" borderId="19" xfId="2893" applyNumberFormat="1" applyFont="1" applyFill="1" applyBorder="1" applyAlignment="1">
      <alignment horizontal="center" vertical="center"/>
    </xf>
    <xf numFmtId="0" fontId="55" fillId="0" borderId="39" xfId="2858" applyFont="1" applyFill="1" applyBorder="1" applyAlignment="1">
      <alignment horizontal="center" vertical="center" wrapText="1"/>
    </xf>
    <xf numFmtId="0" fontId="55" fillId="0" borderId="33" xfId="2858" applyFont="1" applyFill="1" applyBorder="1" applyAlignment="1">
      <alignment horizontal="center" vertical="center" wrapText="1"/>
    </xf>
    <xf numFmtId="1" fontId="77" fillId="0" borderId="35" xfId="2893" applyNumberFormat="1" applyFont="1" applyFill="1" applyBorder="1" applyAlignment="1">
      <alignment horizontal="center" vertical="center"/>
    </xf>
    <xf numFmtId="1" fontId="77" fillId="0" borderId="23" xfId="2893" applyNumberFormat="1" applyFont="1" applyFill="1" applyBorder="1" applyAlignment="1">
      <alignment horizontal="center" vertical="center"/>
    </xf>
    <xf numFmtId="1" fontId="79" fillId="0" borderId="35" xfId="2858" applyNumberFormat="1" applyFont="1" applyFill="1" applyBorder="1" applyAlignment="1">
      <alignment horizontal="center" vertical="center"/>
    </xf>
    <xf numFmtId="1" fontId="79" fillId="0" borderId="23" xfId="2858" applyNumberFormat="1" applyFont="1" applyFill="1" applyBorder="1" applyAlignment="1">
      <alignment horizontal="center" vertical="center"/>
    </xf>
    <xf numFmtId="14" fontId="76" fillId="0" borderId="52" xfId="2893" applyNumberFormat="1" applyFont="1" applyFill="1" applyBorder="1" applyAlignment="1">
      <alignment horizontal="center" vertical="center"/>
    </xf>
    <xf numFmtId="1" fontId="77" fillId="0" borderId="35" xfId="2867" applyNumberFormat="1" applyFont="1" applyFill="1" applyBorder="1" applyAlignment="1">
      <alignment horizontal="center" vertical="center" wrapText="1"/>
    </xf>
    <xf numFmtId="1" fontId="77" fillId="0" borderId="23" xfId="2867" applyNumberFormat="1" applyFont="1" applyFill="1" applyBorder="1" applyAlignment="1">
      <alignment horizontal="center" vertical="center" wrapText="1"/>
    </xf>
    <xf numFmtId="0" fontId="55" fillId="0" borderId="42" xfId="2858" applyFont="1" applyFill="1" applyBorder="1" applyAlignment="1">
      <alignment horizontal="center" vertical="center" wrapText="1"/>
    </xf>
    <xf numFmtId="15" fontId="55" fillId="0" borderId="22" xfId="2858" applyNumberFormat="1" applyFont="1" applyFill="1" applyBorder="1" applyAlignment="1">
      <alignment horizontal="center" vertical="center"/>
    </xf>
    <xf numFmtId="165" fontId="76" fillId="0" borderId="84" xfId="2660" applyNumberFormat="1" applyFont="1" applyFill="1" applyBorder="1" applyAlignment="1" applyProtection="1">
      <alignment horizontal="center" vertical="center" wrapText="1"/>
      <protection locked="0"/>
    </xf>
    <xf numFmtId="165" fontId="76" fillId="0" borderId="85" xfId="2660" applyNumberFormat="1" applyFont="1" applyFill="1" applyBorder="1" applyAlignment="1" applyProtection="1">
      <alignment horizontal="center" vertical="center" wrapText="1"/>
      <protection locked="0"/>
    </xf>
    <xf numFmtId="14" fontId="76" fillId="0" borderId="10" xfId="2818" applyNumberFormat="1" applyFont="1" applyFill="1" applyBorder="1" applyAlignment="1">
      <alignment horizontal="center" vertical="center"/>
    </xf>
    <xf numFmtId="14" fontId="76" fillId="0" borderId="54" xfId="2818" applyNumberFormat="1" applyFont="1" applyFill="1" applyBorder="1" applyAlignment="1">
      <alignment horizontal="center" vertical="center"/>
    </xf>
    <xf numFmtId="0" fontId="76" fillId="0" borderId="10" xfId="2901" applyFont="1" applyFill="1" applyBorder="1" applyAlignment="1">
      <alignment horizontal="left" vertical="center"/>
    </xf>
    <xf numFmtId="0" fontId="76" fillId="0" borderId="54" xfId="2901" applyFont="1" applyFill="1" applyBorder="1" applyAlignment="1">
      <alignment horizontal="left" vertical="center"/>
    </xf>
    <xf numFmtId="0" fontId="76" fillId="0" borderId="10" xfId="2901" applyFont="1" applyFill="1" applyBorder="1" applyAlignment="1">
      <alignment horizontal="left" vertical="center" wrapText="1"/>
    </xf>
    <xf numFmtId="0" fontId="76" fillId="0" borderId="54" xfId="2901" applyFont="1" applyFill="1" applyBorder="1" applyAlignment="1">
      <alignment horizontal="left" vertical="center" wrapText="1"/>
    </xf>
    <xf numFmtId="0" fontId="76" fillId="0" borderId="50" xfId="2885" applyFont="1" applyFill="1" applyBorder="1" applyAlignment="1">
      <alignment horizontal="center" vertical="center"/>
    </xf>
    <xf numFmtId="0" fontId="76" fillId="0" borderId="19" xfId="2885" applyFont="1" applyFill="1" applyBorder="1" applyAlignment="1">
      <alignment horizontal="center" vertical="center"/>
    </xf>
    <xf numFmtId="0" fontId="76" fillId="0" borderId="36" xfId="2867" applyFont="1" applyFill="1" applyBorder="1" applyAlignment="1">
      <alignment horizontal="center" vertical="center"/>
    </xf>
    <xf numFmtId="0" fontId="76" fillId="0" borderId="21" xfId="2867" applyFont="1" applyFill="1" applyBorder="1" applyAlignment="1">
      <alignment horizontal="center" vertical="center"/>
    </xf>
    <xf numFmtId="0" fontId="76" fillId="0" borderId="50" xfId="2818" applyFont="1" applyFill="1" applyBorder="1" applyAlignment="1">
      <alignment horizontal="left" vertical="center"/>
    </xf>
    <xf numFmtId="0" fontId="76" fillId="0" borderId="19" xfId="2818" applyFont="1" applyFill="1" applyBorder="1" applyAlignment="1">
      <alignment horizontal="left" vertical="center"/>
    </xf>
    <xf numFmtId="14" fontId="55" fillId="0" borderId="50" xfId="2858" applyNumberFormat="1" applyFont="1" applyFill="1" applyBorder="1" applyAlignment="1">
      <alignment horizontal="center" vertical="center"/>
    </xf>
    <xf numFmtId="14" fontId="55" fillId="0" borderId="52" xfId="2858" applyNumberFormat="1" applyFont="1" applyFill="1" applyBorder="1" applyAlignment="1">
      <alignment horizontal="center" vertical="center"/>
    </xf>
    <xf numFmtId="14" fontId="55" fillId="0" borderId="19" xfId="2858" applyNumberFormat="1" applyFont="1" applyFill="1" applyBorder="1" applyAlignment="1">
      <alignment horizontal="center" vertical="center"/>
    </xf>
    <xf numFmtId="0" fontId="76" fillId="0" borderId="50" xfId="2885" applyFont="1" applyFill="1" applyBorder="1" applyAlignment="1">
      <alignment horizontal="left" vertical="center"/>
    </xf>
    <xf numFmtId="0" fontId="76" fillId="0" borderId="19" xfId="2885" applyFont="1" applyFill="1" applyBorder="1" applyAlignment="1">
      <alignment horizontal="left" vertical="center"/>
    </xf>
    <xf numFmtId="0" fontId="76" fillId="0" borderId="36" xfId="2893" applyFont="1" applyFill="1" applyBorder="1" applyAlignment="1">
      <alignment horizontal="center" vertical="center"/>
    </xf>
    <xf numFmtId="0" fontId="76" fillId="0" borderId="21" xfId="2893" applyFont="1" applyFill="1" applyBorder="1" applyAlignment="1">
      <alignment horizontal="center" vertical="center"/>
    </xf>
    <xf numFmtId="14" fontId="76" fillId="0" borderId="50" xfId="2818" applyNumberFormat="1" applyFont="1" applyFill="1" applyBorder="1" applyAlignment="1">
      <alignment horizontal="center" vertical="center"/>
    </xf>
    <xf numFmtId="14" fontId="76" fillId="0" borderId="19" xfId="2818" applyNumberFormat="1" applyFont="1" applyFill="1" applyBorder="1" applyAlignment="1">
      <alignment horizontal="center" vertical="center"/>
    </xf>
    <xf numFmtId="1" fontId="77" fillId="0" borderId="35" xfId="2818" applyNumberFormat="1" applyFont="1" applyFill="1" applyBorder="1" applyAlignment="1">
      <alignment horizontal="center" vertical="center"/>
    </xf>
    <xf numFmtId="1" fontId="77" fillId="0" borderId="23" xfId="2818" applyNumberFormat="1" applyFont="1" applyFill="1" applyBorder="1" applyAlignment="1">
      <alignment horizontal="center" vertical="center"/>
    </xf>
    <xf numFmtId="1" fontId="77" fillId="0" borderId="74" xfId="2893" applyNumberFormat="1" applyFont="1" applyFill="1" applyBorder="1" applyAlignment="1">
      <alignment horizontal="center" vertical="center"/>
    </xf>
    <xf numFmtId="14" fontId="76" fillId="0" borderId="10" xfId="2875" applyNumberFormat="1" applyFont="1" applyFill="1" applyBorder="1" applyAlignment="1">
      <alignment horizontal="center" vertical="center"/>
    </xf>
    <xf numFmtId="14" fontId="76" fillId="0" borderId="54" xfId="2875" applyNumberFormat="1" applyFont="1" applyFill="1" applyBorder="1" applyAlignment="1">
      <alignment horizontal="center" vertical="center"/>
    </xf>
    <xf numFmtId="0" fontId="76" fillId="0" borderId="10" xfId="2875" applyFont="1" applyFill="1" applyBorder="1" applyAlignment="1">
      <alignment horizontal="left" vertical="center"/>
    </xf>
    <xf numFmtId="0" fontId="76" fillId="0" borderId="54" xfId="2875" applyFont="1" applyFill="1" applyBorder="1" applyAlignment="1">
      <alignment horizontal="left" vertical="center"/>
    </xf>
    <xf numFmtId="0" fontId="76" fillId="0" borderId="10" xfId="2875" applyFont="1" applyFill="1" applyBorder="1" applyAlignment="1">
      <alignment horizontal="left" vertical="center" wrapText="1"/>
    </xf>
    <xf numFmtId="0" fontId="76" fillId="0" borderId="54" xfId="2875" applyFont="1" applyFill="1" applyBorder="1" applyAlignment="1">
      <alignment horizontal="left" vertical="center" wrapText="1"/>
    </xf>
    <xf numFmtId="0" fontId="76" fillId="0" borderId="10" xfId="2818" applyFont="1" applyFill="1" applyBorder="1" applyAlignment="1">
      <alignment horizontal="left" vertical="center"/>
    </xf>
    <xf numFmtId="0" fontId="76" fillId="0" borderId="54" xfId="2818" applyFont="1" applyFill="1" applyBorder="1" applyAlignment="1">
      <alignment horizontal="left" vertical="center"/>
    </xf>
    <xf numFmtId="0" fontId="76" fillId="0" borderId="36" xfId="2818" applyFont="1" applyFill="1" applyBorder="1" applyAlignment="1" applyProtection="1">
      <alignment horizontal="center" vertical="center" wrapText="1"/>
      <protection locked="0"/>
    </xf>
    <xf numFmtId="0" fontId="76" fillId="0" borderId="21" xfId="2818" applyFont="1" applyFill="1" applyBorder="1" applyAlignment="1" applyProtection="1">
      <alignment horizontal="center" vertical="center" wrapText="1"/>
      <protection locked="0"/>
    </xf>
    <xf numFmtId="165" fontId="55" fillId="0" borderId="10" xfId="2660" applyNumberFormat="1" applyFont="1" applyFill="1" applyBorder="1" applyAlignment="1">
      <alignment vertical="center"/>
    </xf>
    <xf numFmtId="165" fontId="55" fillId="0" borderId="54" xfId="2660" applyNumberFormat="1" applyFont="1" applyFill="1" applyBorder="1" applyAlignment="1">
      <alignment vertical="center"/>
    </xf>
    <xf numFmtId="0" fontId="76" fillId="0" borderId="10" xfId="2901" applyFont="1" applyFill="1" applyBorder="1" applyAlignment="1">
      <alignment vertical="center" wrapText="1"/>
    </xf>
    <xf numFmtId="0" fontId="76" fillId="0" borderId="54" xfId="2901" applyFont="1" applyFill="1" applyBorder="1" applyAlignment="1">
      <alignment vertical="center" wrapText="1"/>
    </xf>
    <xf numFmtId="0" fontId="76" fillId="0" borderId="10" xfId="2901" applyFont="1" applyFill="1" applyBorder="1" applyAlignment="1">
      <alignment vertical="center"/>
    </xf>
    <xf numFmtId="0" fontId="76" fillId="0" borderId="54" xfId="2901" applyFont="1" applyFill="1" applyBorder="1" applyAlignment="1">
      <alignment vertical="center"/>
    </xf>
    <xf numFmtId="0" fontId="76" fillId="0" borderId="22" xfId="2893" applyFont="1" applyFill="1" applyBorder="1" applyAlignment="1">
      <alignment horizontal="center" vertical="center"/>
    </xf>
    <xf numFmtId="0" fontId="55" fillId="0" borderId="10" xfId="2885" applyFont="1" applyFill="1" applyBorder="1" applyAlignment="1">
      <alignment horizontal="left" vertical="center"/>
    </xf>
    <xf numFmtId="0" fontId="55" fillId="0" borderId="54" xfId="2885" applyFont="1" applyFill="1" applyBorder="1" applyAlignment="1">
      <alignment horizontal="left" vertical="center"/>
    </xf>
    <xf numFmtId="0" fontId="76" fillId="0" borderId="10" xfId="2885" applyFont="1" applyFill="1" applyBorder="1" applyAlignment="1">
      <alignment horizontal="left" vertical="center" wrapText="1"/>
    </xf>
    <xf numFmtId="0" fontId="76" fillId="0" borderId="54" xfId="2885" applyFont="1" applyFill="1" applyBorder="1" applyAlignment="1">
      <alignment horizontal="left" vertical="center" wrapText="1"/>
    </xf>
    <xf numFmtId="0" fontId="76" fillId="0" borderId="50" xfId="2867" applyFont="1" applyFill="1" applyBorder="1" applyAlignment="1">
      <alignment horizontal="left" vertical="center"/>
    </xf>
    <xf numFmtId="0" fontId="76" fillId="0" borderId="19" xfId="2867" applyFont="1" applyFill="1" applyBorder="1" applyAlignment="1">
      <alignment horizontal="left" vertical="center"/>
    </xf>
    <xf numFmtId="165" fontId="76" fillId="0" borderId="10" xfId="2660" applyNumberFormat="1" applyFont="1" applyFill="1" applyBorder="1" applyAlignment="1">
      <alignment vertical="center"/>
    </xf>
    <xf numFmtId="165" fontId="76" fillId="0" borderId="54" xfId="2660" applyNumberFormat="1" applyFont="1" applyFill="1" applyBorder="1" applyAlignment="1">
      <alignment vertical="center"/>
    </xf>
    <xf numFmtId="0" fontId="76" fillId="0" borderId="10" xfId="2867" applyFont="1" applyFill="1" applyBorder="1" applyAlignment="1">
      <alignment horizontal="left" vertical="center"/>
    </xf>
    <xf numFmtId="0" fontId="76" fillId="0" borderId="54" xfId="2867" applyFont="1" applyFill="1" applyBorder="1" applyAlignment="1">
      <alignment horizontal="left" vertical="center"/>
    </xf>
    <xf numFmtId="14" fontId="76" fillId="0" borderId="10" xfId="2867" applyNumberFormat="1" applyFont="1" applyFill="1" applyBorder="1" applyAlignment="1">
      <alignment horizontal="center" vertical="center"/>
    </xf>
    <xf numFmtId="14" fontId="76" fillId="0" borderId="54" xfId="2867" applyNumberFormat="1" applyFont="1" applyFill="1" applyBorder="1" applyAlignment="1">
      <alignment horizontal="center" vertical="center"/>
    </xf>
    <xf numFmtId="0" fontId="76" fillId="0" borderId="10" xfId="2867" applyFont="1" applyFill="1" applyBorder="1" applyAlignment="1">
      <alignment horizontal="left" vertical="center" wrapText="1"/>
    </xf>
    <xf numFmtId="0" fontId="76" fillId="0" borderId="54" xfId="2867" applyFont="1" applyFill="1" applyBorder="1" applyAlignment="1">
      <alignment horizontal="left" vertical="center" wrapText="1"/>
    </xf>
    <xf numFmtId="0" fontId="76" fillId="0" borderId="50" xfId="2875" applyFont="1" applyFill="1" applyBorder="1" applyAlignment="1">
      <alignment horizontal="left" vertical="center"/>
    </xf>
    <xf numFmtId="0" fontId="76" fillId="0" borderId="19" xfId="2875" applyFont="1" applyFill="1" applyBorder="1" applyAlignment="1">
      <alignment horizontal="left" vertical="center"/>
    </xf>
    <xf numFmtId="0" fontId="76" fillId="0" borderId="40" xfId="2901" applyFont="1" applyFill="1" applyBorder="1" applyAlignment="1">
      <alignment horizontal="left" vertical="center"/>
    </xf>
    <xf numFmtId="0" fontId="76" fillId="0" borderId="40" xfId="2901" applyFont="1" applyFill="1" applyBorder="1" applyAlignment="1">
      <alignment horizontal="left" vertical="center" wrapText="1"/>
    </xf>
    <xf numFmtId="14" fontId="76" fillId="0" borderId="10" xfId="2885" applyNumberFormat="1" applyFont="1" applyFill="1" applyBorder="1" applyAlignment="1">
      <alignment horizontal="center" vertical="center"/>
    </xf>
    <xf numFmtId="14" fontId="76" fillId="0" borderId="54" xfId="2885" applyNumberFormat="1" applyFont="1" applyFill="1" applyBorder="1" applyAlignment="1">
      <alignment horizontal="center" vertical="center"/>
    </xf>
    <xf numFmtId="0" fontId="76" fillId="0" borderId="50" xfId="2867" applyFont="1" applyFill="1" applyBorder="1" applyAlignment="1">
      <alignment vertical="center"/>
    </xf>
    <xf numFmtId="0" fontId="76" fillId="0" borderId="19" xfId="2867" applyFont="1" applyFill="1" applyBorder="1" applyAlignment="1">
      <alignment vertical="center"/>
    </xf>
    <xf numFmtId="0" fontId="76" fillId="0" borderId="10" xfId="2867" applyFont="1" applyFill="1" applyBorder="1" applyAlignment="1">
      <alignment vertical="center" wrapText="1"/>
    </xf>
    <xf numFmtId="0" fontId="76" fillId="0" borderId="54" xfId="2867" applyFont="1" applyFill="1" applyBorder="1" applyAlignment="1">
      <alignment vertical="center" wrapText="1"/>
    </xf>
    <xf numFmtId="165" fontId="76" fillId="0" borderId="10" xfId="2660" applyNumberFormat="1" applyFont="1" applyFill="1" applyBorder="1" applyAlignment="1">
      <alignment horizontal="center" vertical="center"/>
    </xf>
    <xf numFmtId="165" fontId="76" fillId="0" borderId="54" xfId="2660" applyNumberFormat="1" applyFont="1" applyFill="1" applyBorder="1" applyAlignment="1">
      <alignment horizontal="center" vertical="center"/>
    </xf>
    <xf numFmtId="0" fontId="55" fillId="0" borderId="50" xfId="2858" applyFont="1" applyFill="1" applyBorder="1" applyAlignment="1">
      <alignment horizontal="center" vertical="center"/>
    </xf>
    <xf numFmtId="0" fontId="55" fillId="0" borderId="19" xfId="2858" applyFont="1" applyFill="1" applyBorder="1" applyAlignment="1">
      <alignment horizontal="center" vertical="center"/>
    </xf>
    <xf numFmtId="42" fontId="55" fillId="0" borderId="10" xfId="2858" applyNumberFormat="1" applyFont="1" applyFill="1" applyBorder="1" applyAlignment="1">
      <alignment horizontal="center" vertical="center"/>
    </xf>
    <xf numFmtId="42" fontId="55" fillId="0" borderId="54" xfId="2858" applyNumberFormat="1" applyFont="1" applyFill="1" applyBorder="1" applyAlignment="1">
      <alignment horizontal="center" vertical="center"/>
    </xf>
    <xf numFmtId="165" fontId="76" fillId="0" borderId="40" xfId="2660" applyNumberFormat="1" applyFont="1" applyFill="1" applyBorder="1" applyAlignment="1">
      <alignment horizontal="center" vertical="center"/>
    </xf>
    <xf numFmtId="0" fontId="76" fillId="0" borderId="52" xfId="2893" applyFont="1" applyFill="1" applyBorder="1" applyAlignment="1">
      <alignment horizontal="left" vertical="center"/>
    </xf>
    <xf numFmtId="0" fontId="76" fillId="0" borderId="36" xfId="2901" applyFont="1" applyFill="1" applyBorder="1" applyAlignment="1">
      <alignment horizontal="center" vertical="center"/>
    </xf>
    <xf numFmtId="0" fontId="76" fillId="0" borderId="21" xfId="2901" applyFont="1" applyFill="1" applyBorder="1" applyAlignment="1">
      <alignment horizontal="center" vertical="center"/>
    </xf>
    <xf numFmtId="0" fontId="76" fillId="0" borderId="10" xfId="2893" applyFont="1" applyFill="1" applyBorder="1" applyAlignment="1">
      <alignment horizontal="left" vertical="center"/>
    </xf>
    <xf numFmtId="0" fontId="76" fillId="0" borderId="54" xfId="2893" applyFont="1" applyFill="1" applyBorder="1" applyAlignment="1">
      <alignment horizontal="left" vertical="center"/>
    </xf>
    <xf numFmtId="14" fontId="52" fillId="0" borderId="0" xfId="2818" applyNumberFormat="1" applyFont="1" applyFill="1" applyBorder="1" applyAlignment="1">
      <alignment horizontal="center" vertical="center" wrapText="1"/>
    </xf>
    <xf numFmtId="1" fontId="77" fillId="0" borderId="35" xfId="2867" applyNumberFormat="1" applyFont="1" applyFill="1" applyBorder="1" applyAlignment="1">
      <alignment horizontal="center" vertical="center"/>
    </xf>
    <xf numFmtId="1" fontId="77" fillId="0" borderId="23" xfId="2867" applyNumberFormat="1" applyFont="1" applyFill="1" applyBorder="1" applyAlignment="1">
      <alignment horizontal="center" vertical="center"/>
    </xf>
    <xf numFmtId="0" fontId="76" fillId="0" borderId="10" xfId="2818" applyFont="1" applyFill="1" applyBorder="1" applyAlignment="1">
      <alignment vertical="center" wrapText="1"/>
    </xf>
    <xf numFmtId="0" fontId="76" fillId="0" borderId="54" xfId="2818" applyFont="1" applyFill="1" applyBorder="1" applyAlignment="1">
      <alignment vertical="center" wrapText="1"/>
    </xf>
    <xf numFmtId="0" fontId="76" fillId="0" borderId="50" xfId="2818" applyFont="1" applyFill="1" applyBorder="1" applyAlignment="1">
      <alignment vertical="center"/>
    </xf>
    <xf numFmtId="0" fontId="76" fillId="0" borderId="52" xfId="2818" applyFont="1" applyFill="1" applyBorder="1" applyAlignment="1">
      <alignment vertical="center"/>
    </xf>
    <xf numFmtId="0" fontId="76" fillId="0" borderId="19" xfId="2818" applyFont="1" applyFill="1" applyBorder="1" applyAlignment="1">
      <alignment vertical="center"/>
    </xf>
    <xf numFmtId="0" fontId="76" fillId="0" borderId="40" xfId="2818" applyFont="1" applyFill="1" applyBorder="1" applyAlignment="1">
      <alignment vertical="center" wrapText="1"/>
    </xf>
    <xf numFmtId="0" fontId="55" fillId="0" borderId="0" xfId="2858" applyNumberFormat="1" applyFont="1" applyFill="1" applyBorder="1" applyAlignment="1">
      <alignment horizontal="left"/>
    </xf>
    <xf numFmtId="0" fontId="52" fillId="0" borderId="0" xfId="2858" applyFont="1" applyFill="1" applyBorder="1" applyAlignment="1">
      <alignment horizontal="right"/>
    </xf>
    <xf numFmtId="0" fontId="55" fillId="0" borderId="0" xfId="2858" applyFont="1" applyFill="1" applyBorder="1" applyAlignment="1">
      <alignment horizontal="center"/>
    </xf>
    <xf numFmtId="42" fontId="101" fillId="0" borderId="0" xfId="2660" applyNumberFormat="1" applyFont="1" applyFill="1" applyBorder="1" applyAlignment="1">
      <alignment horizontal="right"/>
    </xf>
    <xf numFmtId="0" fontId="55" fillId="0" borderId="10" xfId="2858" applyFont="1" applyFill="1" applyBorder="1" applyAlignment="1">
      <alignment vertical="center"/>
    </xf>
    <xf numFmtId="0" fontId="55" fillId="0" borderId="54" xfId="2858" applyFont="1" applyFill="1" applyBorder="1" applyAlignment="1">
      <alignment vertical="center"/>
    </xf>
    <xf numFmtId="0" fontId="55" fillId="0" borderId="10" xfId="2858" applyFont="1" applyFill="1" applyBorder="1" applyAlignment="1">
      <alignment vertical="center" wrapText="1"/>
    </xf>
    <xf numFmtId="0" fontId="55" fillId="0" borderId="54" xfId="2858" applyFont="1" applyFill="1" applyBorder="1" applyAlignment="1">
      <alignment vertical="center" wrapText="1"/>
    </xf>
    <xf numFmtId="42" fontId="52" fillId="0" borderId="0" xfId="2858" applyNumberFormat="1" applyFont="1" applyFill="1" applyBorder="1" applyAlignment="1">
      <alignment horizontal="right"/>
    </xf>
    <xf numFmtId="165" fontId="55" fillId="0" borderId="84" xfId="2858" applyNumberFormat="1" applyFont="1" applyFill="1" applyBorder="1" applyAlignment="1">
      <alignment horizontal="center" vertical="center"/>
    </xf>
    <xf numFmtId="165" fontId="55" fillId="0" borderId="85" xfId="2858" applyNumberFormat="1" applyFont="1" applyFill="1" applyBorder="1" applyAlignment="1">
      <alignment horizontal="center" vertical="center"/>
    </xf>
    <xf numFmtId="165" fontId="76" fillId="0" borderId="94" xfId="2660" applyNumberFormat="1" applyFont="1" applyFill="1" applyBorder="1" applyAlignment="1" applyProtection="1">
      <alignment horizontal="center" vertical="center" wrapText="1"/>
      <protection locked="0"/>
    </xf>
    <xf numFmtId="0" fontId="55" fillId="0" borderId="39" xfId="2858" applyFont="1" applyFill="1" applyBorder="1" applyAlignment="1">
      <alignment horizontal="left" vertical="center" wrapText="1"/>
    </xf>
    <xf numFmtId="0" fontId="55" fillId="0" borderId="33" xfId="2858" applyFont="1" applyFill="1" applyBorder="1" applyAlignment="1">
      <alignment horizontal="left" vertical="center" wrapText="1"/>
    </xf>
    <xf numFmtId="0" fontId="55" fillId="0" borderId="0" xfId="2858" applyNumberFormat="1" applyFont="1" applyFill="1" applyBorder="1" applyAlignment="1">
      <alignment horizontal="left" vertical="top" wrapText="1"/>
    </xf>
    <xf numFmtId="0" fontId="55" fillId="0" borderId="22" xfId="2858" applyFont="1" applyFill="1" applyBorder="1" applyAlignment="1">
      <alignment horizontal="center" vertical="center"/>
    </xf>
    <xf numFmtId="14" fontId="76" fillId="0" borderId="52" xfId="2818" applyNumberFormat="1" applyFont="1" applyFill="1" applyBorder="1" applyAlignment="1">
      <alignment horizontal="center" vertical="center"/>
    </xf>
    <xf numFmtId="1" fontId="77" fillId="0" borderId="74" xfId="2867" applyNumberFormat="1" applyFont="1" applyFill="1" applyBorder="1" applyAlignment="1">
      <alignment horizontal="center" vertical="center"/>
    </xf>
    <xf numFmtId="0" fontId="76" fillId="0" borderId="10" xfId="2818" applyFont="1" applyFill="1" applyBorder="1" applyAlignment="1">
      <alignment vertical="center"/>
    </xf>
    <xf numFmtId="0" fontId="76" fillId="0" borderId="54" xfId="2818" applyFont="1" applyFill="1" applyBorder="1" applyAlignment="1">
      <alignment vertical="center"/>
    </xf>
    <xf numFmtId="0" fontId="55" fillId="0" borderId="0" xfId="2858" applyNumberFormat="1" applyFont="1" applyFill="1" applyBorder="1" applyAlignment="1">
      <alignment horizontal="left" wrapText="1"/>
    </xf>
    <xf numFmtId="0" fontId="52" fillId="0" borderId="67" xfId="2858" applyNumberFormat="1" applyFont="1" applyFill="1" applyBorder="1" applyAlignment="1" applyProtection="1">
      <alignment horizontal="center" wrapText="1"/>
      <protection locked="0"/>
    </xf>
    <xf numFmtId="0" fontId="52" fillId="0" borderId="43" xfId="2858" applyNumberFormat="1" applyFont="1" applyFill="1" applyBorder="1" applyAlignment="1" applyProtection="1">
      <alignment horizontal="center" wrapText="1"/>
      <protection locked="0"/>
    </xf>
    <xf numFmtId="0" fontId="76" fillId="0" borderId="40" xfId="2818" applyFont="1" applyFill="1" applyBorder="1" applyAlignment="1">
      <alignment vertical="center"/>
    </xf>
    <xf numFmtId="14" fontId="76" fillId="0" borderId="40" xfId="2818" applyNumberFormat="1" applyFont="1" applyFill="1" applyBorder="1" applyAlignment="1">
      <alignment horizontal="center" vertical="center"/>
    </xf>
    <xf numFmtId="0" fontId="76" fillId="0" borderId="10" xfId="2818" applyFont="1" applyFill="1" applyBorder="1" applyAlignment="1">
      <alignment horizontal="left" vertical="center" wrapText="1"/>
    </xf>
    <xf numFmtId="0" fontId="76" fillId="0" borderId="40" xfId="2818" applyFont="1" applyFill="1" applyBorder="1" applyAlignment="1">
      <alignment horizontal="left" vertical="center" wrapText="1"/>
    </xf>
    <xf numFmtId="0" fontId="76" fillId="0" borderId="54" xfId="2818" applyFont="1" applyFill="1" applyBorder="1" applyAlignment="1">
      <alignment horizontal="left" vertical="center" wrapText="1"/>
    </xf>
    <xf numFmtId="14" fontId="74" fillId="0" borderId="67" xfId="2818" applyNumberFormat="1" applyFont="1" applyFill="1" applyBorder="1" applyAlignment="1" applyProtection="1">
      <alignment horizontal="center" wrapText="1"/>
      <protection locked="0"/>
    </xf>
    <xf numFmtId="14" fontId="74" fillId="0" borderId="43" xfId="2818" applyNumberFormat="1" applyFont="1" applyFill="1" applyBorder="1" applyAlignment="1" applyProtection="1">
      <alignment horizontal="center" wrapText="1"/>
      <protection locked="0"/>
    </xf>
    <xf numFmtId="0" fontId="74" fillId="0" borderId="31" xfId="2818" applyFont="1" applyFill="1" applyBorder="1" applyAlignment="1">
      <alignment horizontal="center" wrapText="1"/>
    </xf>
    <xf numFmtId="0" fontId="74" fillId="0" borderId="46" xfId="2818" applyFont="1" applyFill="1" applyBorder="1" applyAlignment="1">
      <alignment horizontal="center" wrapText="1"/>
    </xf>
    <xf numFmtId="0" fontId="74" fillId="0" borderId="59" xfId="2818" applyFont="1" applyFill="1" applyBorder="1" applyAlignment="1">
      <alignment horizontal="center" wrapText="1"/>
    </xf>
    <xf numFmtId="165" fontId="76" fillId="0" borderId="40" xfId="2660" applyNumberFormat="1" applyFont="1" applyFill="1" applyBorder="1" applyAlignment="1">
      <alignment vertical="center"/>
    </xf>
    <xf numFmtId="0" fontId="52" fillId="0" borderId="58" xfId="2858" applyFont="1" applyFill="1" applyBorder="1" applyAlignment="1">
      <alignment horizontal="center" wrapText="1"/>
    </xf>
    <xf numFmtId="0" fontId="52" fillId="0" borderId="46" xfId="2858" applyFont="1" applyFill="1" applyBorder="1" applyAlignment="1">
      <alignment horizontal="center" wrapText="1"/>
    </xf>
    <xf numFmtId="0" fontId="52" fillId="0" borderId="59" xfId="2858" applyFont="1" applyFill="1" applyBorder="1" applyAlignment="1">
      <alignment horizontal="center" wrapText="1"/>
    </xf>
    <xf numFmtId="0" fontId="74" fillId="0" borderId="34" xfId="2818" applyFont="1" applyFill="1" applyBorder="1" applyAlignment="1" applyProtection="1">
      <alignment horizontal="center" wrapText="1"/>
      <protection locked="0"/>
    </xf>
    <xf numFmtId="0" fontId="74" fillId="0" borderId="56" xfId="2818" applyFont="1" applyFill="1" applyBorder="1" applyAlignment="1" applyProtection="1">
      <alignment horizontal="center" wrapText="1"/>
      <protection locked="0"/>
    </xf>
    <xf numFmtId="0" fontId="76" fillId="0" borderId="10" xfId="2875" applyFont="1" applyFill="1" applyBorder="1" applyAlignment="1">
      <alignment vertical="center"/>
    </xf>
    <xf numFmtId="0" fontId="76" fillId="0" borderId="54" xfId="2875" applyFont="1" applyFill="1" applyBorder="1" applyAlignment="1">
      <alignment vertical="center"/>
    </xf>
    <xf numFmtId="1" fontId="77" fillId="0" borderId="74" xfId="2818" applyNumberFormat="1" applyFont="1" applyFill="1" applyBorder="1" applyAlignment="1">
      <alignment horizontal="center" vertical="center"/>
    </xf>
    <xf numFmtId="14" fontId="76" fillId="0" borderId="50" xfId="2867" applyNumberFormat="1" applyFont="1" applyFill="1" applyBorder="1" applyAlignment="1">
      <alignment horizontal="center" vertical="center"/>
    </xf>
    <xf numFmtId="14" fontId="76" fillId="0" borderId="19" xfId="2867" applyNumberFormat="1" applyFont="1" applyFill="1" applyBorder="1" applyAlignment="1">
      <alignment horizontal="center" vertical="center"/>
    </xf>
    <xf numFmtId="0" fontId="76" fillId="0" borderId="10" xfId="2867" applyFont="1" applyFill="1" applyBorder="1" applyAlignment="1">
      <alignment vertical="center"/>
    </xf>
    <xf numFmtId="0" fontId="76" fillId="0" borderId="54" xfId="2867" applyFont="1" applyFill="1" applyBorder="1" applyAlignment="1">
      <alignment vertical="center"/>
    </xf>
    <xf numFmtId="0" fontId="76" fillId="0" borderId="50" xfId="2875" applyFont="1" applyFill="1" applyBorder="1" applyAlignment="1">
      <alignment vertical="center"/>
    </xf>
    <xf numFmtId="0" fontId="76" fillId="0" borderId="19" xfId="2875" applyFont="1" applyFill="1" applyBorder="1" applyAlignment="1">
      <alignment vertical="center"/>
    </xf>
    <xf numFmtId="1" fontId="77" fillId="0" borderId="35" xfId="2875" applyNumberFormat="1" applyFont="1" applyFill="1" applyBorder="1" applyAlignment="1">
      <alignment horizontal="center" vertical="center"/>
    </xf>
    <xf numFmtId="1" fontId="77" fillId="0" borderId="23" xfId="2875" applyNumberFormat="1" applyFont="1" applyFill="1" applyBorder="1" applyAlignment="1">
      <alignment horizontal="center" vertical="center"/>
    </xf>
    <xf numFmtId="14" fontId="76" fillId="0" borderId="50" xfId="2875" applyNumberFormat="1" applyFont="1" applyFill="1" applyBorder="1" applyAlignment="1">
      <alignment horizontal="center" vertical="center"/>
    </xf>
    <xf numFmtId="14" fontId="76" fillId="0" borderId="19" xfId="2875" applyNumberFormat="1" applyFont="1" applyFill="1" applyBorder="1" applyAlignment="1">
      <alignment horizontal="center" vertical="center"/>
    </xf>
    <xf numFmtId="14" fontId="52" fillId="0" borderId="0" xfId="2818" applyNumberFormat="1" applyFont="1" applyFill="1" applyBorder="1" applyAlignment="1">
      <alignment horizontal="center"/>
    </xf>
    <xf numFmtId="0" fontId="52" fillId="0" borderId="0" xfId="2818" applyFont="1" applyFill="1" applyBorder="1" applyAlignment="1">
      <alignment horizontal="center"/>
    </xf>
    <xf numFmtId="14" fontId="74" fillId="0" borderId="0" xfId="2818" applyNumberFormat="1" applyFont="1" applyFill="1" applyBorder="1" applyAlignment="1">
      <alignment horizontal="center"/>
    </xf>
    <xf numFmtId="14" fontId="74" fillId="0" borderId="88" xfId="2818" applyNumberFormat="1" applyFont="1" applyFill="1" applyBorder="1" applyAlignment="1">
      <alignment horizontal="center"/>
    </xf>
    <xf numFmtId="0" fontId="76" fillId="0" borderId="52" xfId="2818" applyFont="1" applyFill="1" applyBorder="1" applyAlignment="1">
      <alignment horizontal="left" vertical="center"/>
    </xf>
    <xf numFmtId="0" fontId="74" fillId="0" borderId="28" xfId="2818" applyFont="1" applyFill="1" applyBorder="1" applyAlignment="1" applyProtection="1">
      <alignment horizontal="center" wrapText="1"/>
      <protection locked="0"/>
    </xf>
    <xf numFmtId="0" fontId="74" fillId="0" borderId="30" xfId="2818" applyFont="1" applyFill="1" applyBorder="1" applyAlignment="1" applyProtection="1">
      <alignment horizontal="center" wrapText="1"/>
      <protection locked="0"/>
    </xf>
    <xf numFmtId="14" fontId="76" fillId="0" borderId="50" xfId="2885" applyNumberFormat="1" applyFont="1" applyFill="1" applyBorder="1" applyAlignment="1">
      <alignment horizontal="center" vertical="center"/>
    </xf>
    <xf numFmtId="14" fontId="76" fillId="0" borderId="19" xfId="2885" applyNumberFormat="1" applyFont="1" applyFill="1" applyBorder="1" applyAlignment="1">
      <alignment horizontal="center" vertical="center"/>
    </xf>
    <xf numFmtId="1" fontId="77" fillId="0" borderId="35" xfId="2885" applyNumberFormat="1" applyFont="1" applyFill="1" applyBorder="1" applyAlignment="1">
      <alignment horizontal="center" vertical="center"/>
    </xf>
    <xf numFmtId="1" fontId="77" fillId="0" borderId="23" xfId="2885" applyNumberFormat="1" applyFont="1" applyFill="1" applyBorder="1" applyAlignment="1">
      <alignment horizontal="center" vertical="center"/>
    </xf>
    <xf numFmtId="0" fontId="76" fillId="0" borderId="10" xfId="2875" applyFont="1" applyFill="1" applyBorder="1" applyAlignment="1">
      <alignment vertical="center" wrapText="1"/>
    </xf>
    <xf numFmtId="0" fontId="76" fillId="0" borderId="54" xfId="2875" applyFont="1" applyFill="1" applyBorder="1" applyAlignment="1">
      <alignment vertical="center" wrapText="1"/>
    </xf>
    <xf numFmtId="0" fontId="76" fillId="0" borderId="10" xfId="2893" applyFont="1" applyFill="1" applyBorder="1" applyAlignment="1">
      <alignment horizontal="left" vertical="center" wrapText="1"/>
    </xf>
    <xf numFmtId="0" fontId="76" fillId="0" borderId="54" xfId="2893" applyFont="1" applyFill="1" applyBorder="1" applyAlignment="1">
      <alignment horizontal="left" vertical="center" wrapText="1"/>
    </xf>
    <xf numFmtId="1" fontId="77" fillId="0" borderId="74" xfId="2867" applyNumberFormat="1" applyFont="1" applyFill="1" applyBorder="1" applyAlignment="1">
      <alignment horizontal="center" vertical="center" wrapText="1"/>
    </xf>
    <xf numFmtId="0" fontId="76" fillId="0" borderId="50" xfId="2893" applyFont="1" applyFill="1" applyBorder="1" applyAlignment="1">
      <alignment horizontal="center" vertical="center"/>
    </xf>
    <xf numFmtId="0" fontId="76" fillId="0" borderId="52" xfId="2893" applyFont="1" applyFill="1" applyBorder="1" applyAlignment="1">
      <alignment horizontal="center" vertical="center"/>
    </xf>
    <xf numFmtId="0" fontId="76" fillId="0" borderId="19" xfId="2893" applyFont="1" applyFill="1" applyBorder="1" applyAlignment="1">
      <alignment horizontal="center" vertical="center"/>
    </xf>
    <xf numFmtId="15" fontId="55" fillId="0" borderId="10" xfId="2858" applyNumberFormat="1" applyFont="1" applyFill="1" applyBorder="1" applyAlignment="1">
      <alignment vertical="center"/>
    </xf>
    <xf numFmtId="15" fontId="55" fillId="0" borderId="54" xfId="2858" applyNumberFormat="1" applyFont="1" applyFill="1" applyBorder="1" applyAlignment="1">
      <alignment vertical="center"/>
    </xf>
    <xf numFmtId="1" fontId="79" fillId="0" borderId="74" xfId="2858" applyNumberFormat="1" applyFont="1" applyFill="1" applyBorder="1" applyAlignment="1">
      <alignment horizontal="center" vertical="center"/>
    </xf>
    <xf numFmtId="0" fontId="76" fillId="0" borderId="52" xfId="2885" applyFont="1" applyFill="1" applyBorder="1" applyAlignment="1">
      <alignment horizontal="left" vertical="center"/>
    </xf>
    <xf numFmtId="0" fontId="55" fillId="0" borderId="36" xfId="2858" applyFont="1" applyFill="1" applyBorder="1" applyAlignment="1">
      <alignment horizontal="center" vertical="center" wrapText="1"/>
    </xf>
    <xf numFmtId="0" fontId="55" fillId="0" borderId="21" xfId="2858" applyFont="1" applyFill="1" applyBorder="1" applyAlignment="1">
      <alignment horizontal="center" vertical="center" wrapText="1"/>
    </xf>
    <xf numFmtId="49" fontId="76" fillId="0" borderId="50" xfId="2813" applyNumberFormat="1" applyFont="1" applyFill="1" applyBorder="1" applyAlignment="1">
      <alignment horizontal="left" vertical="center"/>
    </xf>
    <xf numFmtId="49" fontId="76" fillId="0" borderId="19" xfId="2813" applyNumberFormat="1" applyFont="1" applyFill="1" applyBorder="1" applyAlignment="1">
      <alignment horizontal="left" vertical="center"/>
    </xf>
    <xf numFmtId="14" fontId="55" fillId="0" borderId="39" xfId="2858" applyNumberFormat="1" applyFont="1" applyFill="1" applyBorder="1" applyAlignment="1">
      <alignment horizontal="center" vertical="center" wrapText="1"/>
    </xf>
    <xf numFmtId="14" fontId="55" fillId="0" borderId="33" xfId="2858" applyNumberFormat="1" applyFont="1" applyFill="1" applyBorder="1" applyAlignment="1">
      <alignment horizontal="center" vertical="center" wrapText="1"/>
    </xf>
    <xf numFmtId="0" fontId="55" fillId="0" borderId="39" xfId="2858" applyFont="1" applyFill="1" applyBorder="1" applyAlignment="1">
      <alignment horizontal="center" vertical="center"/>
    </xf>
    <xf numFmtId="0" fontId="55" fillId="0" borderId="33" xfId="2858" applyFont="1" applyFill="1" applyBorder="1" applyAlignment="1">
      <alignment horizontal="center" vertical="center"/>
    </xf>
    <xf numFmtId="0" fontId="55" fillId="0" borderId="36" xfId="2858" applyNumberFormat="1" applyFont="1" applyFill="1" applyBorder="1" applyAlignment="1">
      <alignment horizontal="center" vertical="center"/>
    </xf>
    <xf numFmtId="0" fontId="55" fillId="0" borderId="21" xfId="2858" applyNumberFormat="1" applyFont="1" applyFill="1" applyBorder="1" applyAlignment="1">
      <alignment horizontal="center" vertical="center"/>
    </xf>
    <xf numFmtId="49" fontId="76" fillId="0" borderId="10" xfId="2808" applyNumberFormat="1" applyFont="1" applyFill="1" applyBorder="1" applyAlignment="1">
      <alignment vertical="center" wrapText="1"/>
    </xf>
    <xf numFmtId="49" fontId="76" fillId="0" borderId="54" xfId="2808" applyNumberFormat="1" applyFont="1" applyFill="1" applyBorder="1" applyAlignment="1">
      <alignment vertical="center" wrapText="1"/>
    </xf>
    <xf numFmtId="49" fontId="76" fillId="0" borderId="10" xfId="2813" applyNumberFormat="1" applyFont="1" applyFill="1" applyBorder="1" applyAlignment="1">
      <alignment vertical="center" wrapText="1"/>
    </xf>
    <xf numFmtId="49" fontId="76" fillId="0" borderId="54" xfId="2813" applyNumberFormat="1" applyFont="1" applyFill="1" applyBorder="1" applyAlignment="1">
      <alignment vertical="center" wrapText="1"/>
    </xf>
    <xf numFmtId="49" fontId="76" fillId="0" borderId="36" xfId="2813" applyNumberFormat="1" applyFont="1" applyFill="1" applyBorder="1" applyAlignment="1">
      <alignment horizontal="center" vertical="center"/>
    </xf>
    <xf numFmtId="49" fontId="76" fillId="0" borderId="21" xfId="2813" applyNumberFormat="1" applyFont="1" applyFill="1" applyBorder="1" applyAlignment="1">
      <alignment horizontal="center" vertical="center"/>
    </xf>
    <xf numFmtId="49" fontId="76" fillId="0" borderId="50" xfId="2813" applyNumberFormat="1" applyFont="1" applyFill="1" applyBorder="1" applyAlignment="1">
      <alignment vertical="center"/>
    </xf>
    <xf numFmtId="49" fontId="76" fillId="0" borderId="19" xfId="2813" applyNumberFormat="1" applyFont="1" applyFill="1" applyBorder="1" applyAlignment="1">
      <alignment vertical="center"/>
    </xf>
    <xf numFmtId="0" fontId="55" fillId="0" borderId="22" xfId="2858" applyFont="1" applyFill="1" applyBorder="1" applyAlignment="1">
      <alignment horizontal="center" vertical="center" wrapText="1"/>
    </xf>
    <xf numFmtId="49" fontId="76" fillId="0" borderId="52" xfId="2813" applyNumberFormat="1" applyFont="1" applyFill="1" applyBorder="1" applyAlignment="1">
      <alignment horizontal="left" vertical="center"/>
    </xf>
    <xf numFmtId="49" fontId="55" fillId="0" borderId="10" xfId="0" applyNumberFormat="1" applyFont="1" applyFill="1" applyBorder="1" applyAlignment="1">
      <alignment vertical="center"/>
    </xf>
    <xf numFmtId="49" fontId="55" fillId="0" borderId="54" xfId="0" applyNumberFormat="1" applyFont="1" applyFill="1" applyBorder="1" applyAlignment="1">
      <alignment vertical="center"/>
    </xf>
    <xf numFmtId="49" fontId="55" fillId="0" borderId="36" xfId="0" applyNumberFormat="1" applyFont="1" applyFill="1" applyBorder="1" applyAlignment="1">
      <alignment horizontal="center" vertical="center"/>
    </xf>
    <xf numFmtId="49" fontId="55" fillId="0" borderId="21" xfId="0" applyNumberFormat="1" applyFont="1" applyFill="1" applyBorder="1" applyAlignment="1">
      <alignment horizontal="center" vertical="center"/>
    </xf>
    <xf numFmtId="0" fontId="55" fillId="0" borderId="36" xfId="2858" applyFont="1" applyFill="1" applyBorder="1" applyAlignment="1" applyProtection="1">
      <alignment horizontal="center" vertical="center"/>
    </xf>
    <xf numFmtId="0" fontId="55" fillId="0" borderId="21" xfId="2858" applyFont="1" applyFill="1" applyBorder="1" applyAlignment="1" applyProtection="1">
      <alignment horizontal="center" vertical="center"/>
    </xf>
    <xf numFmtId="0" fontId="76" fillId="0" borderId="36" xfId="2881" applyFont="1" applyFill="1" applyBorder="1" applyAlignment="1">
      <alignment horizontal="center" vertical="center"/>
    </xf>
    <xf numFmtId="0" fontId="76" fillId="0" borderId="21" xfId="2881" applyFont="1" applyFill="1" applyBorder="1" applyAlignment="1">
      <alignment horizontal="center" vertical="center"/>
    </xf>
    <xf numFmtId="0" fontId="76" fillId="0" borderId="40" xfId="2893" applyFont="1" applyFill="1" applyBorder="1" applyAlignment="1">
      <alignment horizontal="left" vertical="center"/>
    </xf>
    <xf numFmtId="0" fontId="76" fillId="0" borderId="40" xfId="2893" applyFont="1" applyFill="1" applyBorder="1" applyAlignment="1">
      <alignment horizontal="left" vertical="center" wrapText="1"/>
    </xf>
    <xf numFmtId="0" fontId="76" fillId="0" borderId="10" xfId="2885" applyFont="1" applyFill="1" applyBorder="1" applyAlignment="1">
      <alignment horizontal="left" vertical="center"/>
    </xf>
    <xf numFmtId="0" fontId="76" fillId="0" borderId="54" xfId="2885" applyFont="1" applyFill="1" applyBorder="1" applyAlignment="1">
      <alignment horizontal="left" vertical="center"/>
    </xf>
    <xf numFmtId="0" fontId="76" fillId="0" borderId="50" xfId="2885" applyFont="1" applyFill="1" applyBorder="1" applyAlignment="1">
      <alignment vertical="center"/>
    </xf>
    <xf numFmtId="0" fontId="76" fillId="0" borderId="19" xfId="2885" applyFont="1" applyFill="1" applyBorder="1" applyAlignment="1">
      <alignment vertical="center"/>
    </xf>
    <xf numFmtId="0" fontId="55" fillId="0" borderId="0" xfId="0" applyFont="1" applyFill="1" applyAlignment="1">
      <alignment vertical="top" wrapText="1"/>
    </xf>
    <xf numFmtId="0" fontId="55" fillId="0" borderId="0" xfId="0" applyFont="1" applyFill="1" applyAlignment="1">
      <alignment horizontal="left" vertical="top" wrapText="1"/>
    </xf>
    <xf numFmtId="0" fontId="55" fillId="0" borderId="0" xfId="0" applyFont="1" applyFill="1" applyAlignment="1">
      <alignment horizontal="left" vertical="top"/>
    </xf>
    <xf numFmtId="0" fontId="55" fillId="0" borderId="0" xfId="0" applyFont="1" applyFill="1" applyAlignment="1">
      <alignment horizontal="left" wrapText="1"/>
    </xf>
    <xf numFmtId="0" fontId="55" fillId="0" borderId="0" xfId="0" applyFont="1" applyFill="1" applyAlignment="1">
      <alignment horizontal="left"/>
    </xf>
    <xf numFmtId="0" fontId="55" fillId="0" borderId="0" xfId="0" applyFont="1" applyFill="1" applyAlignment="1"/>
    <xf numFmtId="0" fontId="55" fillId="0" borderId="0" xfId="2858" applyNumberFormat="1" applyFont="1" applyFill="1" applyBorder="1" applyAlignment="1"/>
    <xf numFmtId="0" fontId="55" fillId="0" borderId="0" xfId="2858" applyNumberFormat="1" applyFont="1" applyFill="1" applyBorder="1" applyAlignment="1">
      <alignment wrapText="1"/>
    </xf>
    <xf numFmtId="0" fontId="55" fillId="0" borderId="0" xfId="2858" applyFont="1" applyFill="1" applyBorder="1" applyAlignment="1">
      <alignment wrapText="1"/>
    </xf>
    <xf numFmtId="0" fontId="55" fillId="0" borderId="0" xfId="2858" applyFont="1" applyFill="1" applyBorder="1" applyAlignment="1">
      <alignment horizontal="left" wrapText="1"/>
    </xf>
    <xf numFmtId="14" fontId="74" fillId="0" borderId="0" xfId="3965" applyNumberFormat="1" applyFont="1" applyFill="1" applyBorder="1" applyAlignment="1">
      <alignment horizontal="center"/>
    </xf>
    <xf numFmtId="14" fontId="74" fillId="0" borderId="58" xfId="3965" applyNumberFormat="1" applyFont="1" applyFill="1" applyBorder="1" applyAlignment="1" applyProtection="1">
      <alignment horizontal="center" wrapText="1"/>
      <protection locked="0"/>
    </xf>
    <xf numFmtId="14" fontId="74" fillId="0" borderId="47" xfId="3965" applyNumberFormat="1" applyFont="1" applyFill="1" applyBorder="1" applyAlignment="1" applyProtection="1">
      <alignment horizontal="center" wrapText="1"/>
      <protection locked="0"/>
    </xf>
    <xf numFmtId="14" fontId="74" fillId="0" borderId="0" xfId="3951" applyNumberFormat="1" applyFont="1" applyFill="1" applyBorder="1" applyAlignment="1">
      <alignment horizontal="center"/>
    </xf>
    <xf numFmtId="0" fontId="52" fillId="0" borderId="11" xfId="2858" applyNumberFormat="1" applyFont="1" applyFill="1" applyBorder="1" applyAlignment="1" applyProtection="1">
      <alignment horizontal="center" wrapText="1"/>
      <protection locked="0"/>
    </xf>
    <xf numFmtId="0" fontId="52" fillId="0" borderId="24" xfId="2858" applyNumberFormat="1" applyFont="1" applyFill="1" applyBorder="1" applyAlignment="1" applyProtection="1">
      <alignment horizontal="center" wrapText="1"/>
      <protection locked="0"/>
    </xf>
    <xf numFmtId="14" fontId="74" fillId="0" borderId="12" xfId="3951" applyNumberFormat="1" applyFont="1" applyFill="1" applyBorder="1" applyAlignment="1" applyProtection="1">
      <alignment horizontal="center" wrapText="1"/>
      <protection locked="0"/>
    </xf>
    <xf numFmtId="14" fontId="74" fillId="0" borderId="25" xfId="3951" applyNumberFormat="1" applyFont="1" applyFill="1" applyBorder="1" applyAlignment="1" applyProtection="1">
      <alignment horizontal="center" wrapText="1"/>
      <protection locked="0"/>
    </xf>
    <xf numFmtId="0" fontId="74" fillId="0" borderId="12" xfId="3951" applyFont="1" applyFill="1" applyBorder="1" applyAlignment="1">
      <alignment horizontal="center" wrapText="1"/>
    </xf>
    <xf numFmtId="0" fontId="74" fillId="0" borderId="13" xfId="3951" applyFont="1" applyFill="1" applyBorder="1" applyAlignment="1">
      <alignment horizontal="center" wrapText="1"/>
    </xf>
    <xf numFmtId="0" fontId="52" fillId="0" borderId="11" xfId="2858" applyFont="1" applyFill="1" applyBorder="1" applyAlignment="1">
      <alignment horizontal="center" wrapText="1"/>
    </xf>
    <xf numFmtId="0" fontId="52" fillId="0" borderId="64" xfId="2858" applyFont="1" applyFill="1" applyBorder="1" applyAlignment="1">
      <alignment horizontal="center" wrapText="1"/>
    </xf>
    <xf numFmtId="0" fontId="52" fillId="0" borderId="12" xfId="2858" applyFont="1" applyFill="1" applyBorder="1" applyAlignment="1">
      <alignment horizontal="center" wrapText="1"/>
    </xf>
    <xf numFmtId="0" fontId="52" fillId="0" borderId="13" xfId="2858" applyFont="1" applyFill="1" applyBorder="1" applyAlignment="1">
      <alignment horizontal="center" wrapText="1"/>
    </xf>
    <xf numFmtId="0" fontId="74" fillId="0" borderId="73" xfId="3951" applyFont="1" applyFill="1" applyBorder="1" applyAlignment="1" applyProtection="1">
      <alignment horizontal="center" wrapText="1"/>
      <protection locked="0"/>
    </xf>
    <xf numFmtId="0" fontId="74" fillId="0" borderId="72" xfId="3951" applyFont="1" applyFill="1" applyBorder="1" applyAlignment="1" applyProtection="1">
      <alignment horizontal="center" wrapText="1"/>
      <protection locked="0"/>
    </xf>
    <xf numFmtId="42" fontId="55" fillId="0" borderId="12" xfId="2858" applyNumberFormat="1" applyFont="1" applyFill="1" applyBorder="1" applyAlignment="1">
      <alignment vertical="center"/>
    </xf>
    <xf numFmtId="42" fontId="55" fillId="0" borderId="15" xfId="2858" applyNumberFormat="1" applyFont="1" applyFill="1" applyBorder="1" applyAlignment="1">
      <alignment vertical="center"/>
    </xf>
    <xf numFmtId="0" fontId="55" fillId="0" borderId="0" xfId="2858" applyFont="1" applyFill="1" applyBorder="1" applyAlignment="1">
      <alignment horizontal="left"/>
    </xf>
    <xf numFmtId="42" fontId="55" fillId="0" borderId="13" xfId="2858" applyNumberFormat="1" applyFont="1" applyFill="1" applyBorder="1" applyAlignment="1">
      <alignment vertical="center"/>
    </xf>
    <xf numFmtId="42" fontId="55" fillId="0" borderId="16" xfId="2858" applyNumberFormat="1" applyFont="1" applyFill="1" applyBorder="1" applyAlignment="1">
      <alignment vertical="center"/>
    </xf>
    <xf numFmtId="0" fontId="55" fillId="0" borderId="14" xfId="2858" applyNumberFormat="1" applyFont="1" applyFill="1" applyBorder="1" applyAlignment="1" applyProtection="1">
      <alignment horizontal="center" vertical="center" wrapText="1"/>
      <protection locked="0"/>
    </xf>
    <xf numFmtId="0" fontId="55" fillId="0" borderId="24" xfId="2858" applyNumberFormat="1" applyFont="1" applyFill="1" applyBorder="1" applyAlignment="1" applyProtection="1">
      <alignment horizontal="center" vertical="center" wrapText="1"/>
      <protection locked="0"/>
    </xf>
    <xf numFmtId="14" fontId="55" fillId="0" borderId="15" xfId="2858" applyNumberFormat="1" applyFont="1" applyFill="1" applyBorder="1" applyAlignment="1">
      <alignment horizontal="center" vertical="center"/>
    </xf>
    <xf numFmtId="14" fontId="55" fillId="0" borderId="25" xfId="2858" applyNumberFormat="1" applyFont="1" applyFill="1" applyBorder="1" applyAlignment="1">
      <alignment horizontal="center" vertical="center"/>
    </xf>
    <xf numFmtId="0" fontId="55" fillId="0" borderId="15" xfId="2858" applyFont="1" applyFill="1" applyBorder="1" applyAlignment="1">
      <alignment vertical="center" wrapText="1"/>
    </xf>
    <xf numFmtId="0" fontId="55" fillId="0" borderId="25" xfId="2858" applyFont="1" applyFill="1" applyBorder="1" applyAlignment="1">
      <alignment vertical="center" wrapText="1"/>
    </xf>
    <xf numFmtId="0" fontId="55" fillId="0" borderId="15" xfId="2858" applyFont="1" applyFill="1" applyBorder="1" applyAlignment="1">
      <alignment vertical="center"/>
    </xf>
    <xf numFmtId="0" fontId="55" fillId="0" borderId="25" xfId="2858" applyFont="1" applyFill="1" applyBorder="1" applyAlignment="1">
      <alignment vertical="center"/>
    </xf>
    <xf numFmtId="0" fontId="55" fillId="0" borderId="15" xfId="2858" applyFont="1" applyFill="1" applyBorder="1" applyAlignment="1">
      <alignment horizontal="center" vertical="center"/>
    </xf>
    <xf numFmtId="0" fontId="55" fillId="0" borderId="25" xfId="2858" applyFont="1" applyFill="1" applyBorder="1" applyAlignment="1">
      <alignment horizontal="center" vertical="center"/>
    </xf>
    <xf numFmtId="0" fontId="55" fillId="0" borderId="15" xfId="2858" applyFont="1" applyFill="1" applyBorder="1" applyAlignment="1">
      <alignment horizontal="center" vertical="center" wrapText="1"/>
    </xf>
    <xf numFmtId="0" fontId="55" fillId="0" borderId="25" xfId="2858" applyFont="1" applyFill="1" applyBorder="1" applyAlignment="1">
      <alignment horizontal="center" vertical="center" wrapText="1"/>
    </xf>
    <xf numFmtId="42" fontId="55" fillId="0" borderId="25" xfId="2858" applyNumberFormat="1" applyFont="1" applyFill="1" applyBorder="1" applyAlignment="1">
      <alignment vertical="center"/>
    </xf>
    <xf numFmtId="0" fontId="76" fillId="0" borderId="15" xfId="3976" applyFont="1" applyFill="1" applyBorder="1" applyAlignment="1">
      <alignment horizontal="center" vertical="center" wrapText="1"/>
    </xf>
    <xf numFmtId="0" fontId="76" fillId="0" borderId="16" xfId="3976" applyFont="1" applyFill="1" applyBorder="1" applyAlignment="1">
      <alignment horizontal="center" vertical="center" wrapText="1"/>
    </xf>
    <xf numFmtId="0" fontId="76" fillId="0" borderId="25" xfId="3976" applyFont="1" applyFill="1" applyBorder="1" applyAlignment="1">
      <alignment horizontal="center" vertical="center" wrapText="1"/>
    </xf>
    <xf numFmtId="0" fontId="76" fillId="0" borderId="55" xfId="3976" applyFont="1" applyFill="1" applyBorder="1" applyAlignment="1">
      <alignment horizontal="center" vertical="center" wrapText="1"/>
    </xf>
    <xf numFmtId="165" fontId="55" fillId="0" borderId="34" xfId="2858" applyNumberFormat="1" applyFont="1" applyFill="1" applyBorder="1" applyAlignment="1">
      <alignment horizontal="center" vertical="center"/>
    </xf>
    <xf numFmtId="165" fontId="55" fillId="0" borderId="30" xfId="2858" applyNumberFormat="1" applyFont="1" applyFill="1" applyBorder="1" applyAlignment="1">
      <alignment horizontal="center" vertical="center"/>
    </xf>
    <xf numFmtId="0" fontId="55" fillId="0" borderId="11" xfId="2858" applyNumberFormat="1" applyFont="1" applyFill="1" applyBorder="1" applyAlignment="1" applyProtection="1">
      <alignment horizontal="center" vertical="center" wrapText="1"/>
      <protection locked="0"/>
    </xf>
    <xf numFmtId="14" fontId="55" fillId="0" borderId="12" xfId="2858" applyNumberFormat="1" applyFont="1" applyFill="1" applyBorder="1" applyAlignment="1">
      <alignment horizontal="center" vertical="center"/>
    </xf>
    <xf numFmtId="42" fontId="55" fillId="0" borderId="32" xfId="2858" applyNumberFormat="1" applyFont="1" applyFill="1" applyBorder="1" applyAlignment="1">
      <alignment horizontal="center" vertical="center"/>
    </xf>
    <xf numFmtId="42" fontId="55" fillId="0" borderId="26" xfId="2858" applyNumberFormat="1" applyFont="1" applyFill="1" applyBorder="1" applyAlignment="1">
      <alignment horizontal="center" vertical="center"/>
    </xf>
    <xf numFmtId="0" fontId="55" fillId="0" borderId="0" xfId="2858" applyFont="1" applyFill="1" applyAlignment="1">
      <alignment horizontal="left" wrapText="1"/>
    </xf>
    <xf numFmtId="0" fontId="55" fillId="0" borderId="0" xfId="2858" applyFont="1" applyFill="1" applyBorder="1"/>
    <xf numFmtId="0" fontId="55" fillId="0" borderId="0" xfId="2858" applyFont="1" applyFill="1" applyBorder="1" applyAlignment="1">
      <alignment horizontal="left" vertical="top" wrapText="1"/>
    </xf>
    <xf numFmtId="14" fontId="76" fillId="0" borderId="10" xfId="3916" applyNumberFormat="1" applyFont="1" applyFill="1" applyBorder="1" applyAlignment="1">
      <alignment horizontal="center" vertical="center"/>
    </xf>
    <xf numFmtId="14" fontId="76" fillId="0" borderId="40" xfId="3916" applyNumberFormat="1" applyFont="1" applyFill="1" applyBorder="1" applyAlignment="1">
      <alignment horizontal="center" vertical="center"/>
    </xf>
    <xf numFmtId="14" fontId="76" fillId="0" borderId="54" xfId="3916" applyNumberFormat="1" applyFont="1" applyFill="1" applyBorder="1" applyAlignment="1">
      <alignment horizontal="center" vertical="center"/>
    </xf>
    <xf numFmtId="0" fontId="55" fillId="0" borderId="10" xfId="2858" applyFont="1" applyFill="1" applyBorder="1" applyAlignment="1">
      <alignment horizontal="center" vertical="center" wrapText="1"/>
    </xf>
    <xf numFmtId="0" fontId="55" fillId="0" borderId="40" xfId="2858" applyFont="1" applyFill="1" applyBorder="1" applyAlignment="1">
      <alignment horizontal="center" vertical="center" wrapText="1"/>
    </xf>
    <xf numFmtId="0" fontId="55" fillId="0" borderId="54" xfId="2858" applyFont="1" applyFill="1" applyBorder="1" applyAlignment="1">
      <alignment horizontal="center" vertical="center" wrapText="1"/>
    </xf>
    <xf numFmtId="42" fontId="55" fillId="0" borderId="10" xfId="2858" applyNumberFormat="1" applyFont="1" applyFill="1" applyBorder="1" applyAlignment="1">
      <alignment vertical="center"/>
    </xf>
    <xf numFmtId="42" fontId="55" fillId="0" borderId="40" xfId="2858" applyNumberFormat="1" applyFont="1" applyFill="1" applyBorder="1" applyAlignment="1">
      <alignment vertical="center"/>
    </xf>
    <xf numFmtId="42" fontId="55" fillId="0" borderId="54" xfId="2858" applyNumberFormat="1" applyFont="1" applyFill="1" applyBorder="1" applyAlignment="1">
      <alignment vertical="center"/>
    </xf>
    <xf numFmtId="0" fontId="55" fillId="0" borderId="27" xfId="2858" applyNumberFormat="1" applyFont="1" applyFill="1" applyBorder="1" applyAlignment="1" applyProtection="1">
      <alignment horizontal="center" vertical="center" wrapText="1"/>
      <protection locked="0"/>
    </xf>
    <xf numFmtId="0" fontId="55" fillId="0" borderId="40" xfId="2858" applyNumberFormat="1" applyFont="1" applyFill="1" applyBorder="1" applyAlignment="1" applyProtection="1">
      <alignment horizontal="center" vertical="center" wrapText="1"/>
      <protection locked="0"/>
    </xf>
    <xf numFmtId="14" fontId="76" fillId="0" borderId="10" xfId="3978" applyNumberFormat="1" applyFont="1" applyFill="1" applyBorder="1" applyAlignment="1">
      <alignment horizontal="center" vertical="center"/>
    </xf>
    <xf numFmtId="14" fontId="76" fillId="0" borderId="40" xfId="3978" applyNumberFormat="1" applyFont="1" applyFill="1" applyBorder="1" applyAlignment="1">
      <alignment horizontal="center" vertical="center"/>
    </xf>
    <xf numFmtId="14" fontId="76" fillId="0" borderId="54" xfId="3978" applyNumberFormat="1" applyFont="1" applyFill="1" applyBorder="1" applyAlignment="1">
      <alignment horizontal="center" vertical="center"/>
    </xf>
    <xf numFmtId="0" fontId="55" fillId="0" borderId="42" xfId="2858" applyFont="1" applyFill="1" applyBorder="1" applyAlignment="1">
      <alignment horizontal="center" vertical="center"/>
    </xf>
    <xf numFmtId="42" fontId="55" fillId="0" borderId="40" xfId="2858" applyNumberFormat="1" applyFont="1" applyFill="1" applyBorder="1" applyAlignment="1">
      <alignment horizontal="center" vertical="center"/>
    </xf>
    <xf numFmtId="0" fontId="76" fillId="0" borderId="37" xfId="3976" applyFont="1" applyFill="1" applyBorder="1" applyAlignment="1">
      <alignment horizontal="left" vertical="center" wrapText="1"/>
    </xf>
    <xf numFmtId="0" fontId="76" fillId="0" borderId="27" xfId="3976" applyFont="1" applyFill="1" applyBorder="1" applyAlignment="1">
      <alignment horizontal="left" vertical="center" wrapText="1"/>
    </xf>
    <xf numFmtId="0" fontId="76" fillId="0" borderId="111" xfId="3976" applyFont="1" applyFill="1" applyBorder="1" applyAlignment="1">
      <alignment horizontal="left" vertical="center" wrapText="1"/>
    </xf>
    <xf numFmtId="0" fontId="76" fillId="0" borderId="35" xfId="3976" applyFont="1" applyFill="1" applyBorder="1" applyAlignment="1">
      <alignment horizontal="center" vertical="center" wrapText="1"/>
    </xf>
    <xf numFmtId="0" fontId="76" fillId="0" borderId="74" xfId="3976" applyFont="1" applyFill="1" applyBorder="1" applyAlignment="1">
      <alignment horizontal="center" vertical="center" wrapText="1"/>
    </xf>
    <xf numFmtId="0" fontId="76" fillId="0" borderId="105" xfId="3976" applyFont="1" applyFill="1" applyBorder="1" applyAlignment="1">
      <alignment horizontal="center" vertical="center" wrapText="1"/>
    </xf>
    <xf numFmtId="0" fontId="55" fillId="0" borderId="106" xfId="2858" applyFont="1" applyFill="1" applyBorder="1" applyAlignment="1">
      <alignment horizontal="left" vertical="center" wrapText="1"/>
    </xf>
    <xf numFmtId="166" fontId="76" fillId="0" borderId="36" xfId="2660" quotePrefix="1" applyNumberFormat="1" applyFont="1" applyFill="1" applyBorder="1" applyAlignment="1">
      <alignment horizontal="center" vertical="center"/>
    </xf>
    <xf numFmtId="166" fontId="76" fillId="0" borderId="22" xfId="2660" quotePrefix="1" applyNumberFormat="1" applyFont="1" applyFill="1" applyBorder="1" applyAlignment="1">
      <alignment horizontal="center" vertical="center"/>
    </xf>
    <xf numFmtId="166" fontId="76" fillId="0" borderId="107"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wrapText="1"/>
    </xf>
    <xf numFmtId="0" fontId="55" fillId="0" borderId="29" xfId="2858" applyFont="1" applyFill="1" applyBorder="1" applyAlignment="1">
      <alignment horizontal="center" vertical="center" wrapText="1"/>
    </xf>
    <xf numFmtId="0" fontId="55" fillId="0" borderId="71" xfId="2858" applyFont="1" applyFill="1" applyBorder="1" applyAlignment="1">
      <alignment horizontal="center" vertical="center" wrapText="1"/>
    </xf>
    <xf numFmtId="14" fontId="76" fillId="0" borderId="50" xfId="3976" applyNumberFormat="1" applyFont="1" applyFill="1" applyBorder="1" applyAlignment="1">
      <alignment horizontal="center" vertical="center"/>
    </xf>
    <xf numFmtId="14" fontId="76" fillId="0" borderId="52" xfId="3976" applyNumberFormat="1" applyFont="1" applyFill="1" applyBorder="1" applyAlignment="1">
      <alignment horizontal="center" vertical="center"/>
    </xf>
    <xf numFmtId="14" fontId="76" fillId="0" borderId="19" xfId="3976" applyNumberFormat="1" applyFont="1" applyFill="1" applyBorder="1" applyAlignment="1">
      <alignment horizontal="center" vertical="center"/>
    </xf>
    <xf numFmtId="14" fontId="76" fillId="0" borderId="10" xfId="3976" applyNumberFormat="1" applyFont="1" applyFill="1" applyBorder="1" applyAlignment="1">
      <alignment horizontal="left" vertical="center" wrapText="1"/>
    </xf>
    <xf numFmtId="14" fontId="76" fillId="0" borderId="40" xfId="3976" applyNumberFormat="1" applyFont="1" applyFill="1" applyBorder="1" applyAlignment="1">
      <alignment horizontal="left" vertical="center" wrapText="1"/>
    </xf>
    <xf numFmtId="14" fontId="76" fillId="0" borderId="54" xfId="3976" applyNumberFormat="1" applyFont="1" applyFill="1" applyBorder="1" applyAlignment="1">
      <alignment horizontal="left" vertical="center" wrapText="1"/>
    </xf>
    <xf numFmtId="42" fontId="55" fillId="0" borderId="10" xfId="2858" applyNumberFormat="1" applyFont="1" applyFill="1" applyBorder="1" applyAlignment="1">
      <alignment horizontal="center" vertical="center" wrapText="1"/>
    </xf>
    <xf numFmtId="42" fontId="55" fillId="0" borderId="40" xfId="2858" applyNumberFormat="1" applyFont="1" applyFill="1" applyBorder="1" applyAlignment="1">
      <alignment horizontal="center" vertical="center" wrapText="1"/>
    </xf>
    <xf numFmtId="42" fontId="55" fillId="0" borderId="54" xfId="2858" applyNumberFormat="1" applyFont="1" applyFill="1" applyBorder="1" applyAlignment="1">
      <alignment horizontal="center" vertical="center" wrapText="1"/>
    </xf>
    <xf numFmtId="0" fontId="76" fillId="0" borderId="39" xfId="3976" applyFont="1" applyFill="1" applyBorder="1" applyAlignment="1">
      <alignment horizontal="center" vertical="center"/>
    </xf>
    <xf numFmtId="0" fontId="76" fillId="0" borderId="42" xfId="3976" applyFont="1" applyFill="1" applyBorder="1" applyAlignment="1">
      <alignment horizontal="center" vertical="center"/>
    </xf>
    <xf numFmtId="0" fontId="76" fillId="0" borderId="33" xfId="3976" applyFont="1" applyFill="1" applyBorder="1" applyAlignment="1">
      <alignment horizontal="center" vertical="center"/>
    </xf>
    <xf numFmtId="0" fontId="76" fillId="0" borderId="38" xfId="3976" applyFont="1" applyFill="1" applyBorder="1" applyAlignment="1">
      <alignment horizontal="center" vertical="center" wrapText="1"/>
    </xf>
    <xf numFmtId="0" fontId="76" fillId="0" borderId="29" xfId="3976" applyFont="1" applyFill="1" applyBorder="1" applyAlignment="1">
      <alignment horizontal="center" vertical="center" wrapText="1"/>
    </xf>
    <xf numFmtId="0" fontId="76" fillId="0" borderId="71" xfId="3976" applyFont="1" applyFill="1" applyBorder="1" applyAlignment="1">
      <alignment horizontal="center" vertical="center" wrapText="1"/>
    </xf>
    <xf numFmtId="0" fontId="76" fillId="0" borderId="10" xfId="2660" quotePrefix="1" applyNumberFormat="1" applyFont="1" applyFill="1" applyBorder="1" applyAlignment="1">
      <alignment horizontal="center" vertical="center"/>
    </xf>
    <xf numFmtId="0" fontId="76" fillId="0" borderId="54" xfId="2660" quotePrefix="1" applyNumberFormat="1" applyFont="1" applyFill="1" applyBorder="1" applyAlignment="1">
      <alignment horizontal="center" vertical="center"/>
    </xf>
    <xf numFmtId="0" fontId="55" fillId="0" borderId="38" xfId="2858" applyFont="1" applyFill="1" applyBorder="1" applyAlignment="1">
      <alignment horizontal="center" vertical="top"/>
    </xf>
    <xf numFmtId="0" fontId="55" fillId="0" borderId="71" xfId="2858" applyFont="1" applyFill="1" applyBorder="1" applyAlignment="1">
      <alignment horizontal="center" vertical="top"/>
    </xf>
    <xf numFmtId="0" fontId="55" fillId="0" borderId="0" xfId="2858" applyFont="1" applyFill="1" applyBorder="1" applyAlignment="1">
      <alignment horizontal="center" vertical="top"/>
    </xf>
    <xf numFmtId="0" fontId="55" fillId="0" borderId="104" xfId="2858" applyFont="1" applyFill="1" applyBorder="1" applyAlignment="1">
      <alignment horizontal="center" vertical="top"/>
    </xf>
    <xf numFmtId="0" fontId="55" fillId="0" borderId="74" xfId="2858" applyFont="1" applyFill="1" applyBorder="1" applyAlignment="1">
      <alignment horizontal="center" vertical="top"/>
    </xf>
    <xf numFmtId="0" fontId="55" fillId="0" borderId="105" xfId="2858" applyFont="1" applyFill="1" applyBorder="1" applyAlignment="1">
      <alignment horizontal="center" vertical="top"/>
    </xf>
    <xf numFmtId="0" fontId="55" fillId="0" borderId="106" xfId="2858" applyFont="1" applyFill="1" applyBorder="1" applyAlignment="1">
      <alignment horizontal="center" vertical="center" wrapText="1"/>
    </xf>
    <xf numFmtId="167" fontId="76" fillId="0" borderId="22" xfId="2660" quotePrefix="1" applyNumberFormat="1" applyFont="1" applyFill="1" applyBorder="1" applyAlignment="1">
      <alignment horizontal="center" vertical="center"/>
    </xf>
    <xf numFmtId="167" fontId="76" fillId="0" borderId="107" xfId="2660" quotePrefix="1" applyNumberFormat="1" applyFont="1" applyFill="1" applyBorder="1" applyAlignment="1">
      <alignment horizontal="center" vertical="center"/>
    </xf>
    <xf numFmtId="0" fontId="55" fillId="0" borderId="50" xfId="2858" quotePrefix="1" applyFont="1" applyFill="1" applyBorder="1" applyAlignment="1">
      <alignment horizontal="center" vertical="center" wrapText="1"/>
    </xf>
    <xf numFmtId="0" fontId="55" fillId="0" borderId="19" xfId="2858" quotePrefix="1" applyFont="1" applyFill="1" applyBorder="1" applyAlignment="1">
      <alignment horizontal="center" vertical="center" wrapText="1"/>
    </xf>
    <xf numFmtId="0" fontId="55" fillId="0" borderId="10" xfId="2858" quotePrefix="1" applyNumberFormat="1" applyFont="1" applyFill="1" applyBorder="1" applyAlignment="1">
      <alignment horizontal="center" vertical="center" wrapText="1"/>
    </xf>
    <xf numFmtId="0" fontId="55" fillId="0" borderId="54" xfId="2858" quotePrefix="1" applyNumberFormat="1" applyFont="1" applyFill="1" applyBorder="1" applyAlignment="1">
      <alignment horizontal="center" vertical="center" wrapText="1"/>
    </xf>
    <xf numFmtId="166" fontId="76" fillId="0" borderId="10" xfId="2660" quotePrefix="1" applyNumberFormat="1" applyFont="1" applyFill="1" applyBorder="1" applyAlignment="1">
      <alignment horizontal="center" vertical="center"/>
    </xf>
    <xf numFmtId="166" fontId="76" fillId="0" borderId="54" xfId="2660" quotePrefix="1" applyNumberFormat="1" applyFont="1" applyFill="1" applyBorder="1" applyAlignment="1">
      <alignment horizontal="center" vertical="center"/>
    </xf>
    <xf numFmtId="0" fontId="55" fillId="0" borderId="10" xfId="2858" applyFont="1" applyFill="1" applyBorder="1"/>
    <xf numFmtId="0" fontId="55" fillId="0" borderId="54" xfId="2858" applyFont="1" applyFill="1" applyBorder="1"/>
    <xf numFmtId="0" fontId="55" fillId="0" borderId="15" xfId="2858" applyFont="1" applyFill="1" applyBorder="1" applyAlignment="1">
      <alignment horizontal="left" vertical="center" wrapText="1"/>
    </xf>
    <xf numFmtId="14" fontId="55" fillId="0" borderId="15" xfId="2858" applyNumberFormat="1" applyFont="1" applyFill="1" applyBorder="1" applyAlignment="1">
      <alignment horizontal="left" vertical="center" wrapText="1"/>
    </xf>
    <xf numFmtId="42" fontId="55" fillId="0" borderId="68" xfId="2858" applyNumberFormat="1" applyFont="1" applyFill="1" applyBorder="1" applyAlignment="1">
      <alignment horizontal="center" vertical="center"/>
    </xf>
    <xf numFmtId="42" fontId="55" fillId="0" borderId="21" xfId="2858" applyNumberFormat="1" applyFont="1" applyFill="1" applyBorder="1" applyAlignment="1">
      <alignment horizontal="center" vertical="center"/>
    </xf>
    <xf numFmtId="0" fontId="55" fillId="0" borderId="32" xfId="2858" applyFont="1" applyFill="1" applyBorder="1" applyAlignment="1">
      <alignment horizontal="center" vertical="center" wrapText="1"/>
    </xf>
    <xf numFmtId="0" fontId="74" fillId="0" borderId="39" xfId="3976" applyFont="1" applyFill="1" applyBorder="1" applyAlignment="1">
      <alignment horizontal="center" wrapText="1"/>
    </xf>
    <xf numFmtId="0" fontId="74" fillId="0" borderId="38" xfId="3976" applyFont="1" applyFill="1" applyBorder="1" applyAlignment="1">
      <alignment horizontal="center" wrapText="1"/>
    </xf>
    <xf numFmtId="0" fontId="74" fillId="0" borderId="42" xfId="3976" applyFont="1" applyFill="1" applyBorder="1" applyAlignment="1">
      <alignment horizontal="center" wrapText="1"/>
    </xf>
    <xf numFmtId="0" fontId="74" fillId="0" borderId="29" xfId="3976" applyFont="1" applyFill="1" applyBorder="1" applyAlignment="1">
      <alignment horizontal="center" wrapText="1"/>
    </xf>
    <xf numFmtId="0" fontId="74" fillId="0" borderId="61" xfId="3976" applyFont="1" applyFill="1" applyBorder="1" applyAlignment="1">
      <alignment horizontal="center" wrapText="1"/>
    </xf>
    <xf numFmtId="0" fontId="74" fillId="0" borderId="70" xfId="3976" applyFont="1" applyFill="1" applyBorder="1" applyAlignment="1">
      <alignment horizontal="center" wrapText="1"/>
    </xf>
    <xf numFmtId="0" fontId="74" fillId="0" borderId="50" xfId="3976" applyFont="1" applyFill="1" applyBorder="1" applyAlignment="1" applyProtection="1">
      <alignment horizontal="center" wrapText="1"/>
      <protection locked="0"/>
    </xf>
    <xf numFmtId="0" fontId="74" fillId="0" borderId="52" xfId="3976" applyFont="1" applyFill="1" applyBorder="1" applyAlignment="1" applyProtection="1">
      <alignment horizontal="center" wrapText="1"/>
      <protection locked="0"/>
    </xf>
    <xf numFmtId="0" fontId="74" fillId="0" borderId="48" xfId="3976" applyFont="1" applyFill="1" applyBorder="1" applyAlignment="1" applyProtection="1">
      <alignment horizontal="center" wrapText="1"/>
      <protection locked="0"/>
    </xf>
    <xf numFmtId="0" fontId="55" fillId="0" borderId="66" xfId="2858" applyNumberFormat="1" applyFont="1" applyFill="1" applyBorder="1" applyAlignment="1" applyProtection="1">
      <alignment horizontal="center" vertical="center" wrapText="1"/>
      <protection locked="0"/>
    </xf>
    <xf numFmtId="0" fontId="55" fillId="0" borderId="52" xfId="2858" applyNumberFormat="1" applyFont="1" applyFill="1" applyBorder="1" applyAlignment="1" applyProtection="1">
      <alignment horizontal="center" vertical="center" wrapText="1"/>
      <protection locked="0"/>
    </xf>
    <xf numFmtId="0" fontId="55" fillId="0" borderId="48"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pplyProtection="1">
      <alignment horizontal="center" vertical="center" wrapText="1"/>
      <protection locked="0"/>
    </xf>
    <xf numFmtId="0" fontId="55" fillId="0" borderId="43" xfId="2858" applyNumberFormat="1" applyFont="1" applyFill="1" applyBorder="1" applyAlignment="1" applyProtection="1">
      <alignment horizontal="center" vertical="center" wrapText="1"/>
      <protection locked="0"/>
    </xf>
    <xf numFmtId="0" fontId="55" fillId="0" borderId="10" xfId="2858" applyNumberFormat="1" applyFont="1" applyFill="1" applyBorder="1" applyAlignment="1">
      <alignment horizontal="left"/>
    </xf>
    <xf numFmtId="0" fontId="55" fillId="0" borderId="54" xfId="2858" applyNumberFormat="1" applyFont="1" applyFill="1" applyBorder="1" applyAlignment="1">
      <alignment horizontal="left"/>
    </xf>
    <xf numFmtId="0" fontId="76" fillId="0" borderId="38" xfId="3976" applyFont="1" applyFill="1" applyBorder="1" applyAlignment="1">
      <alignment horizontal="center" vertical="center"/>
    </xf>
    <xf numFmtId="0" fontId="76" fillId="0" borderId="71" xfId="3976" applyFont="1" applyFill="1" applyBorder="1" applyAlignment="1">
      <alignment horizontal="center" vertical="center"/>
    </xf>
    <xf numFmtId="0" fontId="76" fillId="0" borderId="37" xfId="3976" applyFont="1" applyFill="1" applyBorder="1" applyAlignment="1">
      <alignment horizontal="left" vertical="center"/>
    </xf>
    <xf numFmtId="0" fontId="76" fillId="0" borderId="114" xfId="3976" applyFont="1" applyFill="1" applyBorder="1" applyAlignment="1">
      <alignment horizontal="left" vertical="center"/>
    </xf>
    <xf numFmtId="0" fontId="76" fillId="0" borderId="119" xfId="3976" applyFont="1" applyFill="1" applyBorder="1" applyAlignment="1">
      <alignment horizontal="center" vertical="center" wrapText="1"/>
    </xf>
    <xf numFmtId="0" fontId="55" fillId="0" borderId="115" xfId="2858" applyFont="1" applyFill="1" applyBorder="1" applyAlignment="1">
      <alignment horizontal="center" vertical="center" wrapText="1"/>
    </xf>
    <xf numFmtId="0" fontId="55" fillId="0" borderId="66" xfId="2858" applyFont="1" applyFill="1" applyBorder="1"/>
    <xf numFmtId="0" fontId="55" fillId="0" borderId="19" xfId="2858" applyFont="1" applyFill="1" applyBorder="1"/>
    <xf numFmtId="0" fontId="55" fillId="0" borderId="67" xfId="2858" applyNumberFormat="1" applyFont="1" applyFill="1" applyBorder="1" applyAlignment="1">
      <alignment horizontal="left"/>
    </xf>
    <xf numFmtId="0" fontId="55" fillId="0" borderId="67" xfId="2858" applyFont="1" applyFill="1" applyBorder="1"/>
    <xf numFmtId="0" fontId="101" fillId="0" borderId="67" xfId="2858" applyNumberFormat="1" applyFont="1" applyFill="1" applyBorder="1" applyAlignment="1">
      <alignment horizontal="left"/>
    </xf>
    <xf numFmtId="0" fontId="101" fillId="0" borderId="54" xfId="2858" applyNumberFormat="1" applyFont="1" applyFill="1" applyBorder="1" applyAlignment="1">
      <alignment horizontal="left"/>
    </xf>
    <xf numFmtId="0" fontId="76" fillId="0" borderId="64" xfId="3976" applyFont="1" applyFill="1" applyBorder="1" applyAlignment="1">
      <alignment horizontal="center" vertical="center"/>
    </xf>
    <xf numFmtId="0" fontId="76" fillId="0" borderId="23" xfId="3976" applyFont="1" applyFill="1" applyBorder="1" applyAlignment="1">
      <alignment horizontal="center" vertical="center"/>
    </xf>
    <xf numFmtId="0" fontId="55" fillId="0" borderId="67" xfId="2858" applyFont="1" applyFill="1" applyBorder="1" applyAlignment="1">
      <alignment horizontal="left" vertical="center" wrapText="1"/>
    </xf>
    <xf numFmtId="0" fontId="74" fillId="0" borderId="37" xfId="3976" applyFont="1" applyFill="1" applyBorder="1" applyAlignment="1">
      <alignment horizontal="center" wrapText="1"/>
    </xf>
    <xf numFmtId="0" fontId="74" fillId="0" borderId="27" xfId="3976" applyFont="1" applyFill="1" applyBorder="1" applyAlignment="1">
      <alignment horizontal="center" wrapText="1"/>
    </xf>
    <xf numFmtId="0" fontId="74" fillId="0" borderId="73" xfId="3976" applyFont="1" applyFill="1" applyBorder="1" applyAlignment="1">
      <alignment horizontal="center" wrapText="1"/>
    </xf>
    <xf numFmtId="0" fontId="74" fillId="0" borderId="35" xfId="3976" applyFont="1" applyFill="1" applyBorder="1" applyAlignment="1">
      <alignment horizontal="center" wrapText="1"/>
    </xf>
    <xf numFmtId="0" fontId="74" fillId="0" borderId="74" xfId="3976" applyFont="1" applyFill="1" applyBorder="1" applyAlignment="1">
      <alignment horizontal="center" wrapText="1"/>
    </xf>
    <xf numFmtId="0" fontId="74" fillId="0" borderId="72" xfId="3976" applyFont="1" applyFill="1" applyBorder="1" applyAlignment="1">
      <alignment horizontal="center" wrapText="1"/>
    </xf>
    <xf numFmtId="0" fontId="74" fillId="0" borderId="36" xfId="3976" applyFont="1" applyFill="1" applyBorder="1" applyAlignment="1">
      <alignment horizontal="center" wrapText="1"/>
    </xf>
    <xf numFmtId="0" fontId="74" fillId="0" borderId="22" xfId="3976" applyFont="1" applyFill="1" applyBorder="1" applyAlignment="1">
      <alignment horizontal="center" wrapText="1"/>
    </xf>
    <xf numFmtId="0" fontId="74" fillId="0" borderId="49" xfId="3976" applyFont="1" applyFill="1" applyBorder="1" applyAlignment="1">
      <alignment horizontal="center" wrapText="1"/>
    </xf>
    <xf numFmtId="0" fontId="76" fillId="0" borderId="62" xfId="3976" applyFont="1" applyFill="1" applyBorder="1" applyAlignment="1">
      <alignment horizontal="left" vertical="center"/>
    </xf>
    <xf numFmtId="0" fontId="76" fillId="0" borderId="20" xfId="3976" applyFont="1" applyFill="1" applyBorder="1" applyAlignment="1">
      <alignment horizontal="left" vertical="center"/>
    </xf>
    <xf numFmtId="167" fontId="55" fillId="0" borderId="36" xfId="2858" applyNumberFormat="1" applyFont="1" applyFill="1" applyBorder="1" applyAlignment="1">
      <alignment horizontal="center" vertical="center"/>
    </xf>
    <xf numFmtId="167" fontId="55" fillId="0" borderId="102" xfId="2858" applyNumberFormat="1" applyFont="1" applyFill="1" applyBorder="1" applyAlignment="1">
      <alignment horizontal="center" vertical="center"/>
    </xf>
    <xf numFmtId="0" fontId="55" fillId="0" borderId="50" xfId="2858" applyFont="1" applyFill="1" applyBorder="1"/>
    <xf numFmtId="166" fontId="55" fillId="0" borderId="68" xfId="2858" applyNumberFormat="1" applyFont="1" applyFill="1" applyBorder="1" applyAlignment="1">
      <alignment horizontal="center" vertical="center" wrapText="1"/>
    </xf>
    <xf numFmtId="166" fontId="55" fillId="0" borderId="22" xfId="2858" applyNumberFormat="1" applyFont="1" applyFill="1" applyBorder="1" applyAlignment="1">
      <alignment horizontal="center" vertical="center" wrapText="1"/>
    </xf>
    <xf numFmtId="166" fontId="55" fillId="0" borderId="21" xfId="2858" applyNumberFormat="1" applyFont="1" applyFill="1" applyBorder="1" applyAlignment="1">
      <alignment horizontal="center" vertical="center" wrapText="1"/>
    </xf>
    <xf numFmtId="0" fontId="74" fillId="0" borderId="36" xfId="3977" applyFont="1" applyFill="1" applyBorder="1" applyAlignment="1" applyProtection="1">
      <alignment horizontal="center" wrapText="1"/>
      <protection locked="0"/>
    </xf>
    <xf numFmtId="0" fontId="74" fillId="0" borderId="22" xfId="3977" applyFont="1" applyFill="1" applyBorder="1" applyAlignment="1" applyProtection="1">
      <alignment horizontal="center" wrapText="1"/>
      <protection locked="0"/>
    </xf>
    <xf numFmtId="0" fontId="74" fillId="0" borderId="49" xfId="3977" applyFont="1" applyFill="1" applyBorder="1" applyAlignment="1" applyProtection="1">
      <alignment horizontal="center" wrapText="1"/>
      <protection locked="0"/>
    </xf>
    <xf numFmtId="0" fontId="52" fillId="0" borderId="62" xfId="2858" applyFont="1" applyFill="1" applyBorder="1" applyAlignment="1">
      <alignment horizontal="center" vertical="center" wrapText="1"/>
    </xf>
    <xf numFmtId="0" fontId="52" fillId="0" borderId="63" xfId="2858" applyFont="1" applyFill="1" applyBorder="1" applyAlignment="1">
      <alignment horizontal="center" vertical="center" wrapText="1"/>
    </xf>
    <xf numFmtId="0" fontId="52" fillId="0" borderId="69" xfId="2858" applyFont="1" applyFill="1" applyBorder="1" applyAlignment="1">
      <alignment horizontal="center" vertical="center" wrapText="1"/>
    </xf>
    <xf numFmtId="0" fontId="52" fillId="0" borderId="20" xfId="2858" applyFont="1" applyFill="1" applyBorder="1" applyAlignment="1">
      <alignment horizontal="center" vertical="center" wrapText="1"/>
    </xf>
    <xf numFmtId="0" fontId="52" fillId="0" borderId="60" xfId="2858" applyFont="1" applyFill="1" applyBorder="1" applyAlignment="1">
      <alignment horizontal="center" vertical="center" wrapText="1"/>
    </xf>
    <xf numFmtId="0" fontId="52" fillId="0" borderId="71" xfId="2858" applyFont="1" applyFill="1" applyBorder="1" applyAlignment="1">
      <alignment horizontal="center" vertical="center" wrapText="1"/>
    </xf>
    <xf numFmtId="0" fontId="74" fillId="0" borderId="0" xfId="3976" applyFont="1" applyFill="1" applyAlignment="1">
      <alignment horizontal="center" vertical="center"/>
    </xf>
    <xf numFmtId="0" fontId="74" fillId="0" borderId="0" xfId="3976" applyFont="1" applyFill="1" applyAlignment="1">
      <alignment horizontal="center"/>
    </xf>
    <xf numFmtId="0" fontId="74" fillId="0" borderId="62" xfId="3976" applyFont="1" applyFill="1" applyBorder="1" applyAlignment="1">
      <alignment horizontal="center" vertical="center" wrapText="1"/>
    </xf>
    <xf numFmtId="0" fontId="74" fillId="0" borderId="27" xfId="3976" applyFont="1" applyFill="1" applyBorder="1" applyAlignment="1">
      <alignment horizontal="center" vertical="center" wrapText="1"/>
    </xf>
    <xf numFmtId="0" fontId="74" fillId="0" borderId="73" xfId="3976" applyFont="1" applyFill="1" applyBorder="1" applyAlignment="1">
      <alignment horizontal="center" vertical="center" wrapText="1"/>
    </xf>
    <xf numFmtId="0" fontId="74" fillId="0" borderId="53" xfId="3976" applyFont="1" applyFill="1" applyBorder="1" applyAlignment="1">
      <alignment horizontal="center" vertical="center" wrapText="1"/>
    </xf>
    <xf numFmtId="0" fontId="74" fillId="0" borderId="63" xfId="3976" applyFont="1" applyFill="1" applyBorder="1" applyAlignment="1">
      <alignment horizontal="center" vertical="center" wrapText="1"/>
    </xf>
    <xf numFmtId="0" fontId="74" fillId="0" borderId="69" xfId="3976" applyFont="1" applyFill="1" applyBorder="1" applyAlignment="1">
      <alignment horizontal="center" vertical="center" wrapText="1"/>
    </xf>
    <xf numFmtId="0" fontId="74" fillId="0" borderId="33" xfId="3976" applyFont="1" applyFill="1" applyBorder="1" applyAlignment="1">
      <alignment horizontal="center" vertical="center" wrapText="1"/>
    </xf>
    <xf numFmtId="0" fontId="74" fillId="0" borderId="60" xfId="3976" applyFont="1" applyFill="1" applyBorder="1" applyAlignment="1">
      <alignment horizontal="center" vertical="center" wrapText="1"/>
    </xf>
    <xf numFmtId="0" fontId="74" fillId="0" borderId="71" xfId="3976" applyFont="1" applyFill="1" applyBorder="1" applyAlignment="1">
      <alignment horizontal="center" vertical="center" wrapText="1"/>
    </xf>
    <xf numFmtId="0" fontId="52" fillId="0" borderId="62" xfId="2858" applyFont="1" applyFill="1" applyBorder="1" applyAlignment="1">
      <alignment horizontal="center" vertical="center"/>
    </xf>
    <xf numFmtId="0" fontId="52" fillId="0" borderId="63" xfId="2858" applyFont="1" applyFill="1" applyBorder="1" applyAlignment="1">
      <alignment horizontal="center" vertical="center"/>
    </xf>
    <xf numFmtId="0" fontId="52" fillId="0" borderId="69" xfId="2858" applyFont="1" applyFill="1" applyBorder="1" applyAlignment="1">
      <alignment horizontal="center" vertical="center"/>
    </xf>
    <xf numFmtId="0" fontId="52" fillId="0" borderId="20" xfId="2858" applyFont="1" applyFill="1" applyBorder="1" applyAlignment="1">
      <alignment horizontal="center" vertical="center"/>
    </xf>
    <xf numFmtId="0" fontId="52" fillId="0" borderId="60" xfId="2858" applyFont="1" applyFill="1" applyBorder="1" applyAlignment="1">
      <alignment horizontal="center" vertical="center"/>
    </xf>
    <xf numFmtId="0" fontId="52" fillId="0" borderId="71" xfId="2858" applyFont="1" applyFill="1" applyBorder="1" applyAlignment="1">
      <alignment horizontal="center" vertical="center"/>
    </xf>
    <xf numFmtId="0" fontId="52" fillId="0" borderId="10" xfId="2858" applyNumberFormat="1" applyFont="1" applyFill="1" applyBorder="1" applyAlignment="1" applyProtection="1">
      <alignment horizontal="center" wrapText="1"/>
      <protection locked="0"/>
    </xf>
    <xf numFmtId="0" fontId="52" fillId="0" borderId="40" xfId="2858" applyNumberFormat="1" applyFont="1" applyFill="1" applyBorder="1" applyAlignment="1" applyProtection="1">
      <alignment horizontal="center" wrapText="1"/>
      <protection locked="0"/>
    </xf>
    <xf numFmtId="0" fontId="74" fillId="0" borderId="39" xfId="3977" applyFont="1" applyFill="1" applyBorder="1" applyAlignment="1" applyProtection="1">
      <alignment horizontal="center" wrapText="1"/>
      <protection locked="0"/>
    </xf>
    <xf numFmtId="0" fontId="74" fillId="0" borderId="42" xfId="3977" applyFont="1" applyFill="1" applyBorder="1" applyAlignment="1" applyProtection="1">
      <alignment horizontal="center" wrapText="1"/>
      <protection locked="0"/>
    </xf>
    <xf numFmtId="0" fontId="74" fillId="0" borderId="61" xfId="3977" applyFont="1" applyFill="1" applyBorder="1" applyAlignment="1" applyProtection="1">
      <alignment horizontal="center" wrapText="1"/>
      <protection locked="0"/>
    </xf>
    <xf numFmtId="0" fontId="74" fillId="0" borderId="10" xfId="3977" applyFont="1" applyFill="1" applyBorder="1" applyAlignment="1" applyProtection="1">
      <alignment horizontal="center" wrapText="1"/>
      <protection locked="0"/>
    </xf>
    <xf numFmtId="0" fontId="74" fillId="0" borderId="40" xfId="3977" applyFont="1" applyFill="1" applyBorder="1" applyAlignment="1" applyProtection="1">
      <alignment horizontal="center" wrapText="1"/>
      <protection locked="0"/>
    </xf>
    <xf numFmtId="0" fontId="74" fillId="0" borderId="43" xfId="3977" applyFont="1" applyFill="1" applyBorder="1" applyAlignment="1" applyProtection="1">
      <alignment horizontal="center" wrapText="1"/>
      <protection locked="0"/>
    </xf>
    <xf numFmtId="0" fontId="74" fillId="0" borderId="39" xfId="3976" applyFont="1" applyFill="1" applyBorder="1" applyAlignment="1" applyProtection="1">
      <alignment horizontal="center" wrapText="1"/>
      <protection locked="0"/>
    </xf>
    <xf numFmtId="0" fontId="74" fillId="0" borderId="42" xfId="3976" applyFont="1" applyFill="1" applyBorder="1" applyAlignment="1" applyProtection="1">
      <alignment horizontal="center" wrapText="1"/>
      <protection locked="0"/>
    </xf>
    <xf numFmtId="0" fontId="74" fillId="0" borderId="61" xfId="3976" applyFont="1" applyFill="1" applyBorder="1" applyAlignment="1" applyProtection="1">
      <alignment horizontal="center" wrapText="1"/>
      <protection locked="0"/>
    </xf>
    <xf numFmtId="0" fontId="52" fillId="0" borderId="35" xfId="2858" applyFont="1" applyFill="1" applyBorder="1" applyAlignment="1">
      <alignment horizontal="center" wrapText="1"/>
    </xf>
    <xf numFmtId="0" fontId="52" fillId="0" borderId="74" xfId="2858" applyFont="1" applyFill="1" applyBorder="1" applyAlignment="1">
      <alignment horizontal="center" wrapText="1"/>
    </xf>
    <xf numFmtId="0" fontId="52" fillId="0" borderId="72" xfId="2858" applyFont="1" applyFill="1" applyBorder="1" applyAlignment="1">
      <alignment horizontal="center" wrapText="1"/>
    </xf>
    <xf numFmtId="0" fontId="52" fillId="0" borderId="10" xfId="2858" applyFont="1" applyFill="1" applyBorder="1" applyAlignment="1">
      <alignment horizontal="center" wrapText="1"/>
    </xf>
    <xf numFmtId="0" fontId="52" fillId="0" borderId="40" xfId="2858" applyFont="1" applyFill="1" applyBorder="1" applyAlignment="1">
      <alignment horizontal="center" wrapText="1"/>
    </xf>
    <xf numFmtId="0" fontId="52" fillId="0" borderId="43" xfId="2858" applyFont="1" applyFill="1" applyBorder="1" applyAlignment="1">
      <alignment horizontal="center" wrapText="1"/>
    </xf>
    <xf numFmtId="0" fontId="74" fillId="0" borderId="10" xfId="3976" applyFont="1" applyFill="1" applyBorder="1" applyAlignment="1">
      <alignment horizontal="center" wrapText="1"/>
    </xf>
    <xf numFmtId="0" fontId="74" fillId="0" borderId="40" xfId="3976" applyFont="1" applyFill="1" applyBorder="1" applyAlignment="1">
      <alignment horizontal="center" wrapText="1"/>
    </xf>
    <xf numFmtId="0" fontId="74" fillId="0" borderId="43" xfId="3976" applyFont="1" applyFill="1" applyBorder="1" applyAlignment="1">
      <alignment horizontal="center" wrapText="1"/>
    </xf>
    <xf numFmtId="0" fontId="55" fillId="0" borderId="0" xfId="2858" applyFont="1" applyFill="1"/>
    <xf numFmtId="0" fontId="55" fillId="0" borderId="62" xfId="2858" applyNumberFormat="1" applyFont="1" applyFill="1" applyBorder="1" applyAlignment="1" applyProtection="1">
      <alignment horizontal="center" vertical="center" wrapText="1"/>
      <protection locked="0"/>
    </xf>
    <xf numFmtId="0" fontId="55" fillId="0" borderId="73" xfId="2858" applyNumberFormat="1" applyFont="1" applyFill="1" applyBorder="1" applyAlignment="1" applyProtection="1">
      <alignment horizontal="center" vertical="center" wrapText="1"/>
      <protection locked="0"/>
    </xf>
    <xf numFmtId="0" fontId="52" fillId="0" borderId="40" xfId="2858" applyNumberFormat="1" applyFont="1" applyFill="1" applyBorder="1" applyAlignment="1" applyProtection="1">
      <alignment horizontal="center" vertical="center" wrapText="1"/>
      <protection locked="0"/>
    </xf>
    <xf numFmtId="0" fontId="52" fillId="0" borderId="43" xfId="2858" applyNumberFormat="1" applyFont="1" applyFill="1" applyBorder="1" applyAlignment="1" applyProtection="1">
      <alignment horizontal="center" vertical="center" wrapText="1"/>
      <protection locked="0"/>
    </xf>
    <xf numFmtId="0" fontId="55" fillId="0" borderId="67" xfId="2858" applyNumberFormat="1" applyFont="1" applyFill="1" applyBorder="1" applyAlignment="1">
      <alignment horizontal="left" vertical="center" wrapText="1"/>
    </xf>
    <xf numFmtId="0" fontId="55" fillId="0" borderId="54" xfId="2858" applyNumberFormat="1" applyFont="1" applyFill="1" applyBorder="1" applyAlignment="1">
      <alignment horizontal="left" vertical="center" wrapText="1"/>
    </xf>
    <xf numFmtId="14" fontId="76" fillId="0" borderId="67" xfId="3976" applyNumberFormat="1" applyFont="1" applyFill="1" applyBorder="1" applyAlignment="1">
      <alignment horizontal="left" vertical="top" wrapText="1"/>
    </xf>
    <xf numFmtId="14" fontId="76" fillId="0" borderId="54" xfId="3976" applyNumberFormat="1" applyFont="1" applyFill="1" applyBorder="1" applyAlignment="1">
      <alignment horizontal="left" vertical="top" wrapText="1"/>
    </xf>
    <xf numFmtId="0" fontId="76" fillId="0" borderId="17" xfId="3976" applyFont="1" applyFill="1" applyBorder="1" applyAlignment="1">
      <alignment horizontal="center" vertical="center" wrapText="1"/>
    </xf>
    <xf numFmtId="0" fontId="76" fillId="0" borderId="18" xfId="3976" applyFont="1" applyFill="1" applyBorder="1" applyAlignment="1">
      <alignment horizontal="center" vertical="center" wrapText="1"/>
    </xf>
    <xf numFmtId="0" fontId="76" fillId="0" borderId="67" xfId="2660" applyNumberFormat="1" applyFont="1" applyFill="1" applyBorder="1" applyAlignment="1">
      <alignment horizontal="center" vertical="center"/>
    </xf>
    <xf numFmtId="0" fontId="76" fillId="0" borderId="40" xfId="2660" applyNumberFormat="1" applyFont="1" applyFill="1" applyBorder="1" applyAlignment="1">
      <alignment horizontal="center" vertical="center"/>
    </xf>
    <xf numFmtId="0" fontId="76" fillId="0" borderId="54" xfId="2660" applyNumberFormat="1" applyFont="1" applyFill="1" applyBorder="1" applyAlignment="1">
      <alignment horizontal="center" vertical="center"/>
    </xf>
    <xf numFmtId="0" fontId="55" fillId="0" borderId="0" xfId="2858" applyFont="1" applyFill="1" applyAlignment="1">
      <alignment wrapText="1"/>
    </xf>
    <xf numFmtId="0" fontId="55" fillId="0" borderId="0" xfId="2858" applyFont="1" applyFill="1" applyAlignment="1"/>
    <xf numFmtId="0" fontId="55" fillId="0" borderId="0" xfId="2858" applyFont="1" applyFill="1" applyAlignment="1">
      <alignment horizontal="left"/>
    </xf>
    <xf numFmtId="0" fontId="52" fillId="0" borderId="66" xfId="2858" applyNumberFormat="1" applyFont="1" applyFill="1" applyBorder="1" applyAlignment="1" applyProtection="1">
      <alignment horizontal="center" wrapText="1"/>
      <protection locked="0"/>
    </xf>
    <xf numFmtId="0" fontId="52" fillId="0" borderId="48" xfId="2858" applyNumberFormat="1" applyFont="1" applyFill="1" applyBorder="1" applyAlignment="1" applyProtection="1">
      <alignment horizontal="center" wrapText="1"/>
      <protection locked="0"/>
    </xf>
    <xf numFmtId="0" fontId="52" fillId="0" borderId="53" xfId="2858" applyFont="1" applyFill="1" applyBorder="1" applyAlignment="1">
      <alignment horizontal="center" wrapText="1"/>
    </xf>
    <xf numFmtId="0" fontId="52" fillId="0" borderId="61" xfId="2858" applyFont="1" applyFill="1" applyBorder="1" applyAlignment="1">
      <alignment horizontal="center" wrapText="1"/>
    </xf>
    <xf numFmtId="0" fontId="52" fillId="0" borderId="31" xfId="2858" applyFont="1" applyFill="1" applyBorder="1" applyAlignment="1">
      <alignment horizontal="center"/>
    </xf>
    <xf numFmtId="0" fontId="52" fillId="0" borderId="46" xfId="2858" applyFont="1" applyFill="1" applyBorder="1" applyAlignment="1">
      <alignment horizontal="center"/>
    </xf>
    <xf numFmtId="0" fontId="52" fillId="0" borderId="47" xfId="2858" applyFont="1" applyFill="1" applyBorder="1" applyAlignment="1">
      <alignment horizontal="center"/>
    </xf>
    <xf numFmtId="0" fontId="52" fillId="0" borderId="67" xfId="2858" applyFont="1" applyFill="1" applyBorder="1" applyAlignment="1">
      <alignment horizontal="center" wrapText="1"/>
    </xf>
    <xf numFmtId="0" fontId="74" fillId="0" borderId="53" xfId="3976" applyFont="1" applyFill="1" applyBorder="1" applyAlignment="1">
      <alignment horizontal="center" wrapText="1"/>
    </xf>
    <xf numFmtId="0" fontId="74" fillId="0" borderId="64" xfId="3976" applyFont="1" applyFill="1" applyBorder="1" applyAlignment="1">
      <alignment horizontal="center" wrapText="1"/>
    </xf>
    <xf numFmtId="0" fontId="51" fillId="0" borderId="69" xfId="2858" applyFill="1" applyBorder="1"/>
    <xf numFmtId="0" fontId="51" fillId="0" borderId="61" xfId="2858" applyFill="1" applyBorder="1"/>
    <xf numFmtId="0" fontId="51" fillId="0" borderId="70" xfId="2858" applyFill="1" applyBorder="1"/>
    <xf numFmtId="0" fontId="74" fillId="0" borderId="58" xfId="3976" applyFont="1" applyFill="1" applyBorder="1" applyAlignment="1">
      <alignment horizontal="center" wrapText="1"/>
    </xf>
    <xf numFmtId="0" fontId="74" fillId="0" borderId="46" xfId="3976" applyFont="1" applyFill="1" applyBorder="1" applyAlignment="1">
      <alignment horizontal="center" wrapText="1"/>
    </xf>
    <xf numFmtId="0" fontId="52" fillId="0" borderId="89" xfId="2858" applyFont="1" applyFill="1" applyBorder="1" applyAlignment="1">
      <alignment horizontal="center" vertical="center" wrapText="1"/>
    </xf>
    <xf numFmtId="0" fontId="52" fillId="0" borderId="90" xfId="2858" applyFont="1" applyFill="1" applyBorder="1" applyAlignment="1">
      <alignment horizontal="center" vertical="center" wrapText="1"/>
    </xf>
    <xf numFmtId="0" fontId="52" fillId="0" borderId="91" xfId="2858" applyFont="1" applyFill="1" applyBorder="1" applyAlignment="1">
      <alignment horizontal="center" vertical="center" wrapText="1"/>
    </xf>
    <xf numFmtId="0" fontId="52" fillId="0" borderId="34" xfId="2858" applyFont="1" applyFill="1" applyBorder="1" applyAlignment="1">
      <alignment horizontal="center"/>
    </xf>
    <xf numFmtId="0" fontId="52" fillId="0" borderId="56" xfId="2858" applyFont="1" applyFill="1" applyBorder="1" applyAlignment="1">
      <alignment horizontal="center"/>
    </xf>
    <xf numFmtId="0" fontId="74" fillId="0" borderId="28" xfId="3976" applyFont="1" applyFill="1" applyBorder="1" applyAlignment="1">
      <alignment horizontal="center" wrapText="1"/>
    </xf>
    <xf numFmtId="0" fontId="74" fillId="0" borderId="56" xfId="3976" applyFont="1" applyFill="1" applyBorder="1" applyAlignment="1">
      <alignment horizontal="center" wrapText="1"/>
    </xf>
    <xf numFmtId="0" fontId="74" fillId="0" borderId="34" xfId="3976" applyFont="1" applyFill="1" applyBorder="1" applyAlignment="1">
      <alignment horizontal="center" wrapText="1"/>
    </xf>
    <xf numFmtId="0" fontId="74" fillId="0" borderId="30" xfId="3976" applyFont="1" applyFill="1" applyBorder="1" applyAlignment="1">
      <alignment horizontal="center" wrapText="1"/>
    </xf>
    <xf numFmtId="0" fontId="55" fillId="0" borderId="12" xfId="2858" applyFont="1" applyFill="1" applyBorder="1" applyAlignment="1">
      <alignment vertical="center" wrapText="1"/>
    </xf>
    <xf numFmtId="0" fontId="55" fillId="0" borderId="12" xfId="2858" applyFont="1" applyFill="1" applyBorder="1" applyAlignment="1">
      <alignment vertical="center"/>
    </xf>
    <xf numFmtId="0" fontId="55" fillId="0" borderId="12" xfId="2858" applyFont="1" applyFill="1" applyBorder="1" applyAlignment="1">
      <alignment horizontal="center" vertical="center"/>
    </xf>
    <xf numFmtId="0" fontId="55" fillId="0" borderId="12" xfId="2858" applyFont="1" applyFill="1" applyBorder="1" applyAlignment="1">
      <alignment horizontal="center" vertical="center" wrapText="1"/>
    </xf>
    <xf numFmtId="0" fontId="76" fillId="0" borderId="12" xfId="3976" applyFont="1" applyFill="1" applyBorder="1" applyAlignment="1">
      <alignment horizontal="center" vertical="center" wrapText="1"/>
    </xf>
    <xf numFmtId="0" fontId="76" fillId="0" borderId="13" xfId="3976" applyFont="1" applyFill="1" applyBorder="1" applyAlignment="1">
      <alignment horizontal="center" vertical="center" wrapText="1"/>
    </xf>
    <xf numFmtId="14" fontId="76" fillId="0" borderId="47" xfId="3976" applyNumberFormat="1" applyFont="1" applyFill="1" applyBorder="1" applyAlignment="1">
      <alignment horizontal="center" vertical="center" wrapText="1"/>
    </xf>
    <xf numFmtId="14" fontId="76" fillId="0" borderId="18" xfId="3976" applyNumberFormat="1" applyFont="1" applyFill="1" applyBorder="1" applyAlignment="1">
      <alignment horizontal="center" vertical="center" wrapText="1"/>
    </xf>
    <xf numFmtId="1" fontId="77" fillId="0" borderId="12" xfId="3976" applyNumberFormat="1" applyFont="1" applyFill="1" applyBorder="1" applyAlignment="1">
      <alignment horizontal="center" vertical="center" wrapText="1"/>
    </xf>
    <xf numFmtId="1" fontId="77" fillId="0" borderId="15" xfId="3976" applyNumberFormat="1" applyFont="1" applyFill="1" applyBorder="1" applyAlignment="1">
      <alignment horizontal="center" vertical="center" wrapText="1"/>
    </xf>
    <xf numFmtId="0" fontId="52" fillId="0" borderId="0" xfId="2858" applyFont="1" applyFill="1" applyBorder="1" applyAlignment="1">
      <alignment horizontal="center" wrapText="1"/>
    </xf>
    <xf numFmtId="42" fontId="52" fillId="0" borderId="0" xfId="2858" applyNumberFormat="1" applyFont="1" applyFill="1" applyBorder="1" applyAlignment="1">
      <alignment horizontal="left"/>
    </xf>
    <xf numFmtId="42" fontId="52" fillId="0" borderId="87" xfId="2858" applyNumberFormat="1" applyFont="1" applyFill="1" applyBorder="1"/>
    <xf numFmtId="0" fontId="52" fillId="0" borderId="0" xfId="2858" applyFont="1" applyFill="1" applyBorder="1" applyAlignment="1">
      <alignment horizontal="center"/>
    </xf>
    <xf numFmtId="42" fontId="52" fillId="0" borderId="87" xfId="2858" applyNumberFormat="1" applyFont="1" applyFill="1" applyBorder="1" applyAlignment="1"/>
    <xf numFmtId="0" fontId="52" fillId="0" borderId="0" xfId="2858" applyFont="1" applyFill="1" applyAlignment="1">
      <alignment horizontal="center"/>
    </xf>
    <xf numFmtId="167" fontId="76" fillId="0" borderId="36" xfId="2660" quotePrefix="1" applyNumberFormat="1" applyFont="1" applyFill="1" applyBorder="1" applyAlignment="1">
      <alignment horizontal="center" vertical="center"/>
    </xf>
    <xf numFmtId="167" fontId="76" fillId="0" borderId="21" xfId="2660" quotePrefix="1" applyNumberFormat="1" applyFont="1" applyFill="1" applyBorder="1" applyAlignment="1">
      <alignment horizontal="center" vertical="center"/>
    </xf>
    <xf numFmtId="0" fontId="55" fillId="0" borderId="38" xfId="2858" applyFont="1" applyFill="1" applyBorder="1" applyAlignment="1">
      <alignment horizontal="center" vertical="center"/>
    </xf>
    <xf numFmtId="0" fontId="55" fillId="0" borderId="29" xfId="2858" applyFont="1" applyFill="1" applyBorder="1" applyAlignment="1">
      <alignment horizontal="center" vertical="center"/>
    </xf>
    <xf numFmtId="0" fontId="55" fillId="0" borderId="71" xfId="2858" applyFont="1" applyFill="1" applyBorder="1" applyAlignment="1">
      <alignment horizontal="center" vertical="center"/>
    </xf>
    <xf numFmtId="0" fontId="76" fillId="0" borderId="38" xfId="3976" applyFont="1" applyFill="1" applyBorder="1" applyAlignment="1">
      <alignment horizontal="center" vertical="top" wrapText="1"/>
    </xf>
    <xf numFmtId="0" fontId="76" fillId="0" borderId="29" xfId="3976" applyFont="1" applyFill="1" applyBorder="1" applyAlignment="1">
      <alignment horizontal="center" vertical="top" wrapText="1"/>
    </xf>
    <xf numFmtId="0" fontId="76" fillId="0" borderId="71" xfId="3976" applyFont="1" applyFill="1" applyBorder="1" applyAlignment="1">
      <alignment horizontal="center" vertical="top" wrapText="1"/>
    </xf>
    <xf numFmtId="0" fontId="76" fillId="0" borderId="20" xfId="3976" applyFont="1" applyFill="1" applyBorder="1" applyAlignment="1">
      <alignment horizontal="left" vertical="center" wrapText="1"/>
    </xf>
    <xf numFmtId="0" fontId="76" fillId="0" borderId="23" xfId="3976" applyFont="1" applyFill="1" applyBorder="1" applyAlignment="1">
      <alignment horizontal="center" vertical="center" wrapText="1"/>
    </xf>
    <xf numFmtId="0" fontId="55" fillId="0" borderId="10" xfId="2858" quotePrefix="1" applyFont="1" applyFill="1" applyBorder="1" applyAlignment="1">
      <alignment horizontal="center" vertical="center" wrapText="1"/>
    </xf>
    <xf numFmtId="0" fontId="55" fillId="0" borderId="40" xfId="2858" quotePrefix="1" applyFont="1" applyFill="1" applyBorder="1" applyAlignment="1">
      <alignment horizontal="center" vertical="center" wrapText="1"/>
    </xf>
    <xf numFmtId="0" fontId="55" fillId="0" borderId="54" xfId="2858" quotePrefix="1" applyFont="1" applyFill="1" applyBorder="1" applyAlignment="1">
      <alignment horizontal="center" vertical="center" wrapText="1"/>
    </xf>
    <xf numFmtId="0" fontId="52" fillId="0" borderId="0" xfId="2858" applyFont="1" applyFill="1" applyBorder="1" applyAlignment="1">
      <alignment horizontal="right" wrapText="1"/>
    </xf>
    <xf numFmtId="42" fontId="52" fillId="0" borderId="87" xfId="2858" applyNumberFormat="1" applyFont="1" applyFill="1" applyBorder="1" applyAlignment="1">
      <alignment horizontal="center" wrapText="1"/>
    </xf>
    <xf numFmtId="0" fontId="52" fillId="0" borderId="87" xfId="2858" applyFont="1" applyFill="1" applyBorder="1" applyAlignment="1">
      <alignment horizontal="center" wrapText="1"/>
    </xf>
    <xf numFmtId="44" fontId="55" fillId="0" borderId="61" xfId="2858" applyNumberFormat="1" applyFont="1" applyFill="1" applyBorder="1" applyAlignment="1">
      <alignment horizontal="center" vertical="center" wrapText="1"/>
    </xf>
    <xf numFmtId="44" fontId="55" fillId="0" borderId="70" xfId="2858" applyNumberFormat="1" applyFont="1" applyFill="1" applyBorder="1" applyAlignment="1">
      <alignment horizontal="center" vertical="center" wrapText="1"/>
    </xf>
    <xf numFmtId="44" fontId="55" fillId="0" borderId="32" xfId="2858" applyNumberFormat="1" applyFont="1" applyFill="1" applyBorder="1" applyAlignment="1">
      <alignment horizontal="center" vertical="center" wrapText="1"/>
    </xf>
    <xf numFmtId="44" fontId="55" fillId="0" borderId="26" xfId="2858" applyNumberFormat="1" applyFont="1" applyFill="1" applyBorder="1" applyAlignment="1">
      <alignment horizontal="center" vertical="center" wrapText="1"/>
    </xf>
    <xf numFmtId="0" fontId="52" fillId="0" borderId="63" xfId="2858" applyFont="1" applyFill="1" applyBorder="1" applyAlignment="1">
      <alignment horizontal="center" wrapText="1"/>
    </xf>
    <xf numFmtId="0" fontId="52" fillId="0" borderId="88" xfId="2858" applyFont="1" applyFill="1" applyBorder="1" applyAlignment="1">
      <alignment horizontal="center" wrapText="1"/>
    </xf>
    <xf numFmtId="42" fontId="55" fillId="0" borderId="31" xfId="2858" applyNumberFormat="1" applyFont="1" applyFill="1" applyBorder="1" applyAlignment="1">
      <alignment vertical="center" wrapText="1"/>
    </xf>
    <xf numFmtId="42" fontId="55" fillId="0" borderId="59" xfId="2858" applyNumberFormat="1" applyFont="1" applyFill="1" applyBorder="1" applyAlignment="1">
      <alignment vertical="center" wrapText="1"/>
    </xf>
    <xf numFmtId="0" fontId="55" fillId="0" borderId="39" xfId="2858" applyFont="1" applyFill="1" applyBorder="1" applyAlignment="1">
      <alignment vertical="center" wrapText="1"/>
    </xf>
    <xf numFmtId="0" fontId="55" fillId="0" borderId="38" xfId="2858" applyFont="1" applyFill="1" applyBorder="1" applyAlignment="1">
      <alignment vertical="center" wrapText="1"/>
    </xf>
    <xf numFmtId="0" fontId="52" fillId="0" borderId="36" xfId="2858" applyFont="1" applyFill="1" applyBorder="1" applyAlignment="1">
      <alignment horizontal="center" wrapText="1"/>
    </xf>
    <xf numFmtId="0" fontId="52" fillId="0" borderId="69" xfId="2858" applyFont="1" applyFill="1" applyBorder="1" applyAlignment="1">
      <alignment horizontal="center" wrapText="1"/>
    </xf>
    <xf numFmtId="0" fontId="52" fillId="0" borderId="70" xfId="2858" applyFont="1" applyFill="1" applyBorder="1" applyAlignment="1">
      <alignment horizontal="center" wrapText="1"/>
    </xf>
    <xf numFmtId="0" fontId="52" fillId="0" borderId="66" xfId="2858" applyFont="1" applyFill="1" applyBorder="1" applyAlignment="1">
      <alignment horizontal="center" wrapText="1"/>
    </xf>
    <xf numFmtId="0" fontId="52" fillId="0" borderId="52" xfId="2858" applyFont="1" applyFill="1" applyBorder="1" applyAlignment="1">
      <alignment horizontal="center" wrapText="1"/>
    </xf>
    <xf numFmtId="0" fontId="52" fillId="0" borderId="48" xfId="2858" applyFont="1" applyFill="1" applyBorder="1" applyAlignment="1">
      <alignment horizontal="center" wrapText="1"/>
    </xf>
    <xf numFmtId="0" fontId="55" fillId="0" borderId="67" xfId="2858" applyFont="1" applyFill="1" applyBorder="1" applyAlignment="1">
      <alignment horizontal="center" vertical="center" wrapText="1"/>
    </xf>
    <xf numFmtId="0" fontId="52" fillId="0" borderId="0" xfId="2858" applyFont="1" applyFill="1" applyAlignment="1">
      <alignment horizontal="center" wrapText="1"/>
    </xf>
    <xf numFmtId="0" fontId="52" fillId="0" borderId="24" xfId="2858" applyFont="1" applyFill="1" applyBorder="1" applyAlignment="1">
      <alignment horizontal="center" wrapText="1"/>
    </xf>
    <xf numFmtId="0" fontId="52" fillId="0" borderId="47" xfId="2858" applyFont="1" applyFill="1" applyBorder="1" applyAlignment="1">
      <alignment horizontal="center" wrapText="1"/>
    </xf>
    <xf numFmtId="0" fontId="52" fillId="0" borderId="56" xfId="2858" applyFont="1" applyFill="1" applyBorder="1" applyAlignment="1">
      <alignment horizontal="center" wrapText="1"/>
    </xf>
    <xf numFmtId="0" fontId="52" fillId="0" borderId="25" xfId="2858" applyFont="1" applyFill="1" applyBorder="1" applyAlignment="1">
      <alignment horizontal="center" wrapText="1"/>
    </xf>
    <xf numFmtId="0" fontId="52" fillId="0" borderId="55" xfId="2858" applyFont="1" applyFill="1" applyBorder="1" applyAlignment="1">
      <alignment horizontal="center" wrapText="1"/>
    </xf>
    <xf numFmtId="0" fontId="52" fillId="0" borderId="89" xfId="2858" applyFont="1" applyFill="1" applyBorder="1" applyAlignment="1">
      <alignment horizontal="center" wrapText="1"/>
    </xf>
    <xf numFmtId="0" fontId="52" fillId="0" borderId="90" xfId="2858" applyFont="1" applyFill="1" applyBorder="1" applyAlignment="1">
      <alignment horizontal="center" wrapText="1"/>
    </xf>
    <xf numFmtId="0" fontId="52" fillId="0" borderId="91" xfId="2858" applyFont="1" applyFill="1" applyBorder="1" applyAlignment="1">
      <alignment horizontal="center" wrapText="1"/>
    </xf>
    <xf numFmtId="0" fontId="52" fillId="0" borderId="50" xfId="2858" applyFont="1" applyFill="1" applyBorder="1" applyAlignment="1">
      <alignment horizontal="center" wrapText="1"/>
    </xf>
    <xf numFmtId="0" fontId="55" fillId="0" borderId="0" xfId="2858" applyFont="1" applyFill="1" applyAlignment="1">
      <alignment horizontal="center" wrapText="1"/>
    </xf>
    <xf numFmtId="0" fontId="52" fillId="0" borderId="92" xfId="2858" applyFont="1" applyFill="1" applyBorder="1" applyAlignment="1">
      <alignment horizontal="center" wrapText="1"/>
    </xf>
    <xf numFmtId="0" fontId="52" fillId="0" borderId="94" xfId="2858" applyFont="1" applyFill="1" applyBorder="1" applyAlignment="1">
      <alignment horizontal="center" wrapText="1"/>
    </xf>
    <xf numFmtId="0" fontId="52" fillId="0" borderId="93" xfId="2858" applyFont="1" applyFill="1" applyBorder="1" applyAlignment="1">
      <alignment horizontal="center" wrapText="1"/>
    </xf>
    <xf numFmtId="0" fontId="52" fillId="0" borderId="95" xfId="2858" applyFont="1" applyFill="1" applyBorder="1" applyAlignment="1">
      <alignment horizontal="center" wrapText="1"/>
    </xf>
    <xf numFmtId="14" fontId="55" fillId="0" borderId="10" xfId="2858" applyNumberFormat="1" applyFont="1" applyFill="1" applyBorder="1" applyAlignment="1">
      <alignment horizontal="center" vertical="center" wrapText="1"/>
    </xf>
    <xf numFmtId="14" fontId="55" fillId="0" borderId="54" xfId="2858" applyNumberFormat="1" applyFont="1" applyFill="1" applyBorder="1" applyAlignment="1">
      <alignment horizontal="center" vertical="center" wrapText="1"/>
    </xf>
    <xf numFmtId="0" fontId="55" fillId="0" borderId="50" xfId="2858" applyFont="1" applyFill="1" applyBorder="1" applyAlignment="1">
      <alignment horizontal="center" vertical="center" wrapText="1"/>
    </xf>
    <xf numFmtId="0" fontId="55" fillId="0" borderId="19" xfId="2858" applyFont="1" applyFill="1" applyBorder="1" applyAlignment="1">
      <alignment horizontal="center" vertical="center" wrapText="1"/>
    </xf>
    <xf numFmtId="42" fontId="55" fillId="0" borderId="39" xfId="2858" applyNumberFormat="1" applyFont="1" applyFill="1" applyBorder="1" applyAlignment="1">
      <alignment horizontal="center" vertical="center" wrapText="1"/>
    </xf>
    <xf numFmtId="42" fontId="55" fillId="0" borderId="38" xfId="2858" applyNumberFormat="1" applyFont="1" applyFill="1" applyBorder="1" applyAlignment="1">
      <alignment horizontal="center" vertical="center" wrapText="1"/>
    </xf>
    <xf numFmtId="42" fontId="55" fillId="0" borderId="33" xfId="2858" applyNumberFormat="1" applyFont="1" applyFill="1" applyBorder="1" applyAlignment="1">
      <alignment horizontal="center" vertical="center" wrapText="1"/>
    </xf>
    <xf numFmtId="42" fontId="55" fillId="0" borderId="71" xfId="2858" applyNumberFormat="1" applyFont="1" applyFill="1" applyBorder="1" applyAlignment="1">
      <alignment horizontal="center" vertical="center" wrapText="1"/>
    </xf>
    <xf numFmtId="0" fontId="55" fillId="0" borderId="98" xfId="2858" applyFont="1" applyFill="1" applyBorder="1" applyAlignment="1">
      <alignment horizontal="center" vertical="center" wrapText="1"/>
    </xf>
    <xf numFmtId="0" fontId="55" fillId="0" borderId="94" xfId="2858" applyFont="1" applyFill="1" applyBorder="1" applyAlignment="1">
      <alignment horizontal="center" vertical="center" wrapText="1"/>
    </xf>
    <xf numFmtId="0" fontId="55" fillId="0" borderId="85" xfId="2858" applyFont="1" applyFill="1" applyBorder="1" applyAlignment="1">
      <alignment horizontal="center" vertical="center" wrapText="1"/>
    </xf>
    <xf numFmtId="14" fontId="55" fillId="0" borderId="66" xfId="2858" applyNumberFormat="1" applyFont="1" applyFill="1" applyBorder="1" applyAlignment="1">
      <alignment horizontal="center" vertical="center" wrapText="1"/>
    </xf>
    <xf numFmtId="14" fontId="55" fillId="0" borderId="52" xfId="2858" applyNumberFormat="1" applyFont="1" applyFill="1" applyBorder="1" applyAlignment="1">
      <alignment horizontal="center" vertical="center" wrapText="1"/>
    </xf>
    <xf numFmtId="14" fontId="55" fillId="0" borderId="19" xfId="2858" applyNumberFormat="1" applyFont="1" applyFill="1" applyBorder="1" applyAlignment="1">
      <alignment horizontal="center" vertical="center" wrapText="1"/>
    </xf>
    <xf numFmtId="42" fontId="55" fillId="0" borderId="53" xfId="2858" applyNumberFormat="1" applyFont="1" applyFill="1" applyBorder="1" applyAlignment="1">
      <alignment horizontal="center" vertical="center" wrapText="1"/>
    </xf>
    <xf numFmtId="42" fontId="55" fillId="0" borderId="69" xfId="2858" applyNumberFormat="1" applyFont="1" applyFill="1" applyBorder="1" applyAlignment="1">
      <alignment horizontal="center" vertical="center" wrapText="1"/>
    </xf>
    <xf numFmtId="42" fontId="55" fillId="0" borderId="42" xfId="2858" applyNumberFormat="1" applyFont="1" applyFill="1" applyBorder="1" applyAlignment="1">
      <alignment horizontal="center" vertical="center" wrapText="1"/>
    </xf>
    <xf numFmtId="42" fontId="55" fillId="0" borderId="29" xfId="2858" applyNumberFormat="1" applyFont="1" applyFill="1" applyBorder="1" applyAlignment="1">
      <alignment horizontal="center" vertical="center" wrapText="1"/>
    </xf>
    <xf numFmtId="42" fontId="55" fillId="0" borderId="68" xfId="2858" applyNumberFormat="1" applyFont="1" applyFill="1" applyBorder="1" applyAlignment="1">
      <alignment horizontal="center" vertical="center" wrapText="1"/>
    </xf>
    <xf numFmtId="42" fontId="55" fillId="0" borderId="22" xfId="2858" applyNumberFormat="1" applyFont="1" applyFill="1" applyBorder="1" applyAlignment="1">
      <alignment horizontal="center" vertical="center" wrapText="1"/>
    </xf>
    <xf numFmtId="42" fontId="55" fillId="0" borderId="21" xfId="2858" applyNumberFormat="1" applyFont="1" applyFill="1" applyBorder="1" applyAlignment="1">
      <alignment horizontal="center" vertical="center" wrapText="1"/>
    </xf>
    <xf numFmtId="0" fontId="55" fillId="0" borderId="66" xfId="2858" applyFont="1" applyFill="1" applyBorder="1" applyAlignment="1">
      <alignment horizontal="left" vertical="center" wrapText="1"/>
    </xf>
    <xf numFmtId="0" fontId="55" fillId="0" borderId="52" xfId="2858" applyFont="1" applyFill="1" applyBorder="1" applyAlignment="1">
      <alignment horizontal="left" vertical="center" wrapText="1"/>
    </xf>
    <xf numFmtId="0" fontId="55" fillId="0" borderId="19" xfId="2858" applyFont="1" applyFill="1" applyBorder="1" applyAlignment="1">
      <alignment horizontal="left" vertical="center" wrapText="1"/>
    </xf>
    <xf numFmtId="14" fontId="52" fillId="0" borderId="89" xfId="3981" applyNumberFormat="1" applyFont="1" applyFill="1" applyBorder="1" applyAlignment="1">
      <alignment horizontal="center" vertical="center" wrapText="1"/>
    </xf>
    <xf numFmtId="14" fontId="52" fillId="0" borderId="91" xfId="3981" applyNumberFormat="1" applyFont="1" applyFill="1" applyBorder="1" applyAlignment="1">
      <alignment horizontal="center" vertical="center" wrapText="1"/>
    </xf>
    <xf numFmtId="14" fontId="55" fillId="0" borderId="54" xfId="3981" applyNumberFormat="1" applyFont="1" applyFill="1" applyBorder="1" applyAlignment="1">
      <alignment horizontal="center" vertical="center"/>
    </xf>
    <xf numFmtId="14" fontId="52" fillId="0" borderId="90" xfId="3981" applyNumberFormat="1" applyFont="1" applyFill="1" applyBorder="1" applyAlignment="1">
      <alignment horizontal="center" vertical="center"/>
    </xf>
    <xf numFmtId="0" fontId="55" fillId="0" borderId="0" xfId="2858" applyNumberFormat="1" applyFont="1" applyFill="1" applyAlignment="1">
      <alignment horizontal="left" wrapText="1"/>
    </xf>
    <xf numFmtId="0" fontId="55" fillId="0" borderId="0" xfId="2858" applyFont="1" applyFill="1" applyAlignment="1">
      <alignment horizontal="left" vertical="top" wrapText="1"/>
    </xf>
    <xf numFmtId="169" fontId="55" fillId="0" borderId="35" xfId="3983" applyNumberFormat="1" applyFont="1" applyFill="1" applyBorder="1" applyAlignment="1">
      <alignment horizontal="center" vertical="center"/>
    </xf>
    <xf numFmtId="169" fontId="55" fillId="0" borderId="23" xfId="3983" applyNumberFormat="1" applyFont="1" applyFill="1" applyBorder="1" applyAlignment="1">
      <alignment horizontal="center" vertical="center"/>
    </xf>
    <xf numFmtId="169" fontId="55" fillId="0" borderId="36" xfId="3983" applyNumberFormat="1" applyFont="1" applyFill="1" applyBorder="1" applyAlignment="1">
      <alignment horizontal="center"/>
    </xf>
    <xf numFmtId="169" fontId="55" fillId="0" borderId="21" xfId="3983" applyNumberFormat="1" applyFont="1" applyFill="1" applyBorder="1" applyAlignment="1">
      <alignment horizontal="center"/>
    </xf>
    <xf numFmtId="14" fontId="55" fillId="0" borderId="18" xfId="2858" applyNumberFormat="1" applyFont="1" applyFill="1" applyBorder="1" applyAlignment="1">
      <alignment horizontal="center" vertical="center"/>
    </xf>
    <xf numFmtId="0" fontId="0" fillId="0" borderId="35" xfId="0" applyFill="1" applyBorder="1"/>
    <xf numFmtId="0" fontId="55" fillId="0" borderId="53" xfId="2858" applyFont="1" applyFill="1" applyBorder="1" applyAlignment="1">
      <alignment horizontal="left" vertical="center"/>
    </xf>
    <xf numFmtId="0" fontId="55" fillId="0" borderId="42" xfId="2858" applyFont="1" applyFill="1" applyBorder="1" applyAlignment="1">
      <alignment horizontal="left" vertical="center"/>
    </xf>
    <xf numFmtId="0" fontId="55" fillId="0" borderId="33" xfId="2858" applyFont="1" applyFill="1" applyBorder="1" applyAlignment="1">
      <alignment horizontal="left" vertical="center"/>
    </xf>
    <xf numFmtId="0" fontId="55" fillId="0" borderId="31" xfId="2858" applyFont="1" applyFill="1" applyBorder="1" applyAlignment="1">
      <alignment horizontal="center" vertical="center"/>
    </xf>
    <xf numFmtId="0" fontId="55" fillId="0" borderId="47" xfId="2858" applyFont="1" applyFill="1" applyBorder="1" applyAlignment="1">
      <alignment horizontal="center" vertical="center"/>
    </xf>
    <xf numFmtId="0" fontId="55" fillId="0" borderId="31" xfId="2858" applyFont="1" applyFill="1" applyBorder="1" applyAlignment="1">
      <alignment horizontal="center"/>
    </xf>
    <xf numFmtId="0" fontId="55" fillId="0" borderId="59" xfId="2858" applyFont="1" applyFill="1" applyBorder="1" applyAlignment="1">
      <alignment horizontal="center"/>
    </xf>
    <xf numFmtId="0" fontId="55" fillId="0" borderId="32" xfId="2858" applyFont="1" applyFill="1" applyBorder="1" applyAlignment="1">
      <alignment horizontal="center" vertical="center"/>
    </xf>
    <xf numFmtId="0" fontId="0" fillId="0" borderId="41" xfId="0" applyFill="1" applyBorder="1"/>
    <xf numFmtId="165" fontId="55" fillId="0" borderId="12" xfId="2858" applyNumberFormat="1" applyFont="1" applyFill="1" applyBorder="1"/>
    <xf numFmtId="165" fontId="55" fillId="0" borderId="15" xfId="2858" applyNumberFormat="1" applyFont="1" applyFill="1" applyBorder="1"/>
    <xf numFmtId="165" fontId="55" fillId="0" borderId="32" xfId="2858" applyNumberFormat="1" applyFont="1" applyFill="1" applyBorder="1" applyAlignment="1">
      <alignment horizontal="center"/>
    </xf>
    <xf numFmtId="165" fontId="55" fillId="0" borderId="18" xfId="2858" applyNumberFormat="1" applyFont="1" applyFill="1" applyBorder="1" applyAlignment="1">
      <alignment horizontal="center"/>
    </xf>
    <xf numFmtId="166" fontId="55" fillId="0" borderId="50" xfId="2858" applyNumberFormat="1" applyFont="1" applyFill="1" applyBorder="1" applyAlignment="1">
      <alignment horizontal="center" vertical="center"/>
    </xf>
    <xf numFmtId="166" fontId="55" fillId="0" borderId="52" xfId="2858" applyNumberFormat="1" applyFont="1" applyFill="1" applyBorder="1" applyAlignment="1">
      <alignment horizontal="center" vertical="center"/>
    </xf>
    <xf numFmtId="166" fontId="55" fillId="0" borderId="19" xfId="2858" applyNumberFormat="1" applyFont="1" applyFill="1" applyBorder="1" applyAlignment="1">
      <alignment horizontal="center" vertical="center"/>
    </xf>
    <xf numFmtId="0" fontId="79" fillId="0" borderId="36" xfId="2858" applyFont="1" applyFill="1" applyBorder="1" applyAlignment="1">
      <alignment horizontal="center" vertical="center"/>
    </xf>
    <xf numFmtId="0" fontId="79" fillId="0" borderId="22" xfId="2858" applyFont="1" applyFill="1" applyBorder="1" applyAlignment="1">
      <alignment horizontal="center" vertical="center"/>
    </xf>
    <xf numFmtId="0" fontId="79" fillId="0" borderId="21" xfId="2858" applyFont="1" applyFill="1" applyBorder="1" applyAlignment="1">
      <alignment horizontal="center" vertical="center"/>
    </xf>
    <xf numFmtId="0" fontId="55" fillId="0" borderId="37" xfId="2858" applyFont="1" applyFill="1" applyBorder="1" applyAlignment="1">
      <alignment horizontal="left" vertical="center" wrapText="1"/>
    </xf>
    <xf numFmtId="0" fontId="55" fillId="0" borderId="35" xfId="2858" applyFont="1" applyFill="1" applyBorder="1" applyAlignment="1">
      <alignment horizontal="left" vertical="center" wrapText="1"/>
    </xf>
    <xf numFmtId="0" fontId="55" fillId="0" borderId="27" xfId="2858" applyFont="1" applyFill="1" applyBorder="1" applyAlignment="1">
      <alignment horizontal="left" vertical="center" wrapText="1"/>
    </xf>
    <xf numFmtId="0" fontId="55" fillId="0" borderId="74" xfId="2858" applyFont="1" applyFill="1" applyBorder="1" applyAlignment="1">
      <alignment horizontal="left" vertical="center" wrapText="1"/>
    </xf>
    <xf numFmtId="0" fontId="55" fillId="0" borderId="20" xfId="2858" applyFont="1" applyFill="1" applyBorder="1" applyAlignment="1">
      <alignment horizontal="left" vertical="center" wrapText="1"/>
    </xf>
    <xf numFmtId="0" fontId="55" fillId="0" borderId="23" xfId="2858" applyFont="1" applyFill="1" applyBorder="1" applyAlignment="1">
      <alignment horizontal="left" vertical="center" wrapText="1"/>
    </xf>
    <xf numFmtId="165" fontId="55" fillId="0" borderId="10" xfId="2858" applyNumberFormat="1" applyFont="1" applyFill="1" applyBorder="1" applyAlignment="1">
      <alignment horizontal="center" vertical="center"/>
    </xf>
    <xf numFmtId="165" fontId="55" fillId="0" borderId="40" xfId="2858" applyNumberFormat="1" applyFont="1" applyFill="1" applyBorder="1" applyAlignment="1">
      <alignment horizontal="center" vertical="center"/>
    </xf>
    <xf numFmtId="165" fontId="55" fillId="0" borderId="54" xfId="2858" applyNumberFormat="1" applyFont="1" applyFill="1" applyBorder="1" applyAlignment="1">
      <alignment horizontal="center" vertical="center"/>
    </xf>
    <xf numFmtId="0" fontId="79" fillId="0" borderId="36" xfId="2858" applyNumberFormat="1" applyFont="1" applyFill="1" applyBorder="1" applyAlignment="1">
      <alignment horizontal="center" vertical="center"/>
    </xf>
    <xf numFmtId="0" fontId="79" fillId="0" borderId="22" xfId="2858" applyNumberFormat="1" applyFont="1" applyFill="1" applyBorder="1" applyAlignment="1">
      <alignment horizontal="center" vertical="center"/>
    </xf>
    <xf numFmtId="0" fontId="79" fillId="0" borderId="21" xfId="2858" applyNumberFormat="1" applyFont="1" applyFill="1" applyBorder="1" applyAlignment="1">
      <alignment horizontal="center" vertical="center"/>
    </xf>
    <xf numFmtId="0" fontId="55" fillId="0" borderId="16" xfId="2858" applyFont="1" applyFill="1" applyBorder="1" applyAlignment="1">
      <alignment horizontal="center" vertical="center"/>
    </xf>
    <xf numFmtId="0" fontId="79" fillId="0" borderId="16" xfId="2858" applyFont="1" applyFill="1" applyBorder="1" applyAlignment="1">
      <alignment horizontal="center" vertical="center"/>
    </xf>
    <xf numFmtId="0" fontId="55" fillId="0" borderId="66" xfId="2858" applyFont="1" applyFill="1" applyBorder="1" applyAlignment="1">
      <alignment horizontal="center" vertical="center"/>
    </xf>
    <xf numFmtId="0" fontId="55" fillId="0" borderId="52" xfId="2858" applyFont="1" applyFill="1" applyBorder="1" applyAlignment="1">
      <alignment horizontal="center" vertical="center"/>
    </xf>
    <xf numFmtId="14" fontId="55" fillId="0" borderId="67" xfId="2858" applyNumberFormat="1" applyFont="1" applyFill="1" applyBorder="1" applyAlignment="1">
      <alignment horizontal="center" vertical="center"/>
    </xf>
    <xf numFmtId="0" fontId="55" fillId="0" borderId="46" xfId="2858" applyFont="1" applyFill="1" applyBorder="1" applyAlignment="1">
      <alignment horizontal="left" wrapText="1"/>
    </xf>
    <xf numFmtId="0" fontId="55" fillId="0" borderId="47" xfId="2858" applyFont="1" applyFill="1" applyBorder="1" applyAlignment="1">
      <alignment horizontal="left" wrapText="1"/>
    </xf>
    <xf numFmtId="0" fontId="55" fillId="0" borderId="35" xfId="2858" applyFont="1" applyFill="1" applyBorder="1" applyAlignment="1">
      <alignment horizontal="center" vertical="center"/>
    </xf>
    <xf numFmtId="0" fontId="55" fillId="0" borderId="74" xfId="2858" applyFont="1" applyFill="1" applyBorder="1" applyAlignment="1">
      <alignment horizontal="center" vertical="center"/>
    </xf>
    <xf numFmtId="0" fontId="55" fillId="0" borderId="23" xfId="2858" applyFont="1" applyFill="1" applyBorder="1" applyAlignment="1">
      <alignment horizontal="center" vertical="center"/>
    </xf>
    <xf numFmtId="0" fontId="55" fillId="0" borderId="66" xfId="2858" applyNumberFormat="1" applyFont="1" applyFill="1" applyBorder="1" applyAlignment="1">
      <alignment horizontal="center" vertical="center"/>
    </xf>
    <xf numFmtId="0" fontId="55" fillId="0" borderId="19" xfId="2858" applyNumberFormat="1" applyFont="1" applyFill="1" applyBorder="1" applyAlignment="1">
      <alignment horizontal="center" vertical="center"/>
    </xf>
    <xf numFmtId="14" fontId="55" fillId="0" borderId="67" xfId="3981" applyNumberFormat="1" applyFont="1" applyFill="1" applyBorder="1" applyAlignment="1">
      <alignment horizontal="center" vertical="center"/>
    </xf>
    <xf numFmtId="0" fontId="55" fillId="0" borderId="67" xfId="3981" applyFont="1" applyFill="1" applyBorder="1" applyAlignment="1">
      <alignment vertical="center"/>
    </xf>
    <xf numFmtId="0" fontId="55" fillId="0" borderId="54" xfId="3981" applyFont="1" applyFill="1" applyBorder="1" applyAlignment="1">
      <alignment vertical="center"/>
    </xf>
    <xf numFmtId="0" fontId="55" fillId="0" borderId="67" xfId="3981" applyFont="1" applyFill="1" applyBorder="1" applyAlignment="1">
      <alignment horizontal="center" vertical="center"/>
    </xf>
    <xf numFmtId="0" fontId="55" fillId="0" borderId="54" xfId="3981" applyFont="1" applyFill="1" applyBorder="1" applyAlignment="1">
      <alignment horizontal="center" vertical="center"/>
    </xf>
    <xf numFmtId="0" fontId="55" fillId="0" borderId="53" xfId="3981" applyFont="1" applyFill="1" applyBorder="1" applyAlignment="1">
      <alignment horizontal="left" vertical="center" wrapText="1"/>
    </xf>
    <xf numFmtId="0" fontId="55" fillId="0" borderId="64" xfId="3981" applyFont="1" applyFill="1" applyBorder="1" applyAlignment="1">
      <alignment horizontal="left" vertical="center" wrapText="1"/>
    </xf>
    <xf numFmtId="0" fontId="55" fillId="0" borderId="33" xfId="3981" applyFont="1" applyFill="1" applyBorder="1" applyAlignment="1">
      <alignment horizontal="left" vertical="center" wrapText="1"/>
    </xf>
    <xf numFmtId="0" fontId="55" fillId="0" borderId="23" xfId="3981" applyFont="1" applyFill="1" applyBorder="1" applyAlignment="1">
      <alignment horizontal="left" vertical="center" wrapText="1"/>
    </xf>
    <xf numFmtId="42" fontId="55" fillId="0" borderId="67" xfId="3981" applyNumberFormat="1" applyFont="1" applyFill="1" applyBorder="1" applyAlignment="1">
      <alignment vertical="center"/>
    </xf>
    <xf numFmtId="42" fontId="55" fillId="0" borderId="54" xfId="3981" applyNumberFormat="1" applyFont="1" applyFill="1" applyBorder="1" applyAlignment="1">
      <alignment vertical="center"/>
    </xf>
    <xf numFmtId="0" fontId="55" fillId="0" borderId="53" xfId="3981" applyFont="1" applyFill="1" applyBorder="1" applyAlignment="1">
      <alignment horizontal="center" vertical="center"/>
    </xf>
    <xf numFmtId="0" fontId="55" fillId="0" borderId="33" xfId="3981" applyFont="1" applyFill="1" applyBorder="1" applyAlignment="1">
      <alignment horizontal="center" vertical="center"/>
    </xf>
    <xf numFmtId="0" fontId="55" fillId="0" borderId="67" xfId="3981" applyFont="1" applyFill="1" applyBorder="1" applyAlignment="1">
      <alignment horizontal="center" vertical="center" wrapText="1"/>
    </xf>
    <xf numFmtId="0" fontId="55" fillId="0" borderId="54" xfId="3981" applyFont="1" applyFill="1" applyBorder="1" applyAlignment="1">
      <alignment horizontal="center" vertical="center" wrapText="1"/>
    </xf>
    <xf numFmtId="0" fontId="55" fillId="0" borderId="69" xfId="3981" applyFont="1" applyFill="1" applyBorder="1" applyAlignment="1">
      <alignment horizontal="center" vertical="center"/>
    </xf>
    <xf numFmtId="0" fontId="55" fillId="0" borderId="71" xfId="3981" applyFont="1" applyFill="1" applyBorder="1" applyAlignment="1">
      <alignment horizontal="center" vertical="center"/>
    </xf>
    <xf numFmtId="14" fontId="55" fillId="0" borderId="37" xfId="3981" applyNumberFormat="1" applyFont="1" applyFill="1" applyBorder="1" applyAlignment="1">
      <alignment horizontal="center" vertical="center"/>
    </xf>
    <xf numFmtId="14" fontId="55" fillId="0" borderId="51" xfId="3981" applyNumberFormat="1" applyFont="1" applyFill="1" applyBorder="1" applyAlignment="1">
      <alignment horizontal="center" vertical="center"/>
    </xf>
    <xf numFmtId="14" fontId="55" fillId="0" borderId="38" xfId="3981" applyNumberFormat="1" applyFont="1" applyFill="1" applyBorder="1" applyAlignment="1">
      <alignment horizontal="center" vertical="center"/>
    </xf>
    <xf numFmtId="14" fontId="55" fillId="0" borderId="73" xfId="3981" applyNumberFormat="1" applyFont="1" applyFill="1" applyBorder="1" applyAlignment="1">
      <alignment horizontal="center" vertical="center"/>
    </xf>
    <xf numFmtId="14" fontId="55" fillId="0" borderId="88" xfId="3981" applyNumberFormat="1" applyFont="1" applyFill="1" applyBorder="1" applyAlignment="1">
      <alignment horizontal="center" vertical="center"/>
    </xf>
    <xf numFmtId="14" fontId="55" fillId="0" borderId="70" xfId="3981" applyNumberFormat="1" applyFont="1" applyFill="1" applyBorder="1" applyAlignment="1">
      <alignment horizontal="center" vertical="center"/>
    </xf>
    <xf numFmtId="0" fontId="55" fillId="0" borderId="34" xfId="3981" applyFont="1" applyFill="1" applyBorder="1" applyAlignment="1">
      <alignment vertical="center" wrapText="1"/>
    </xf>
    <xf numFmtId="0" fontId="55" fillId="0" borderId="56" xfId="3981" applyFont="1" applyFill="1" applyBorder="1" applyAlignment="1">
      <alignment vertical="center" wrapText="1"/>
    </xf>
    <xf numFmtId="44" fontId="52" fillId="0" borderId="87" xfId="2858" applyNumberFormat="1" applyFont="1" applyFill="1" applyBorder="1"/>
    <xf numFmtId="0" fontId="52" fillId="0" borderId="58" xfId="2858" applyFont="1" applyFill="1" applyBorder="1" applyAlignment="1">
      <alignment horizontal="center"/>
    </xf>
    <xf numFmtId="0" fontId="52" fillId="0" borderId="11" xfId="2858" applyFont="1" applyFill="1" applyBorder="1" applyAlignment="1">
      <alignment horizontal="center"/>
    </xf>
    <xf numFmtId="0" fontId="52" fillId="0" borderId="12" xfId="2858" applyFont="1" applyFill="1" applyBorder="1" applyAlignment="1">
      <alignment horizontal="center"/>
    </xf>
    <xf numFmtId="0" fontId="52" fillId="0" borderId="13" xfId="2858" applyFont="1" applyFill="1" applyBorder="1" applyAlignment="1">
      <alignment horizontal="center"/>
    </xf>
    <xf numFmtId="0" fontId="52" fillId="0" borderId="0" xfId="3981" applyFont="1" applyFill="1" applyAlignment="1">
      <alignment horizontal="center"/>
    </xf>
    <xf numFmtId="0" fontId="52" fillId="0" borderId="67" xfId="3981" applyFont="1" applyFill="1" applyBorder="1" applyAlignment="1">
      <alignment horizontal="center"/>
    </xf>
    <xf numFmtId="0" fontId="52" fillId="0" borderId="43" xfId="3981" applyFont="1" applyFill="1" applyBorder="1" applyAlignment="1">
      <alignment horizontal="center"/>
    </xf>
    <xf numFmtId="0" fontId="52" fillId="0" borderId="59" xfId="2858" applyFont="1" applyFill="1" applyBorder="1" applyAlignment="1">
      <alignment horizontal="center"/>
    </xf>
    <xf numFmtId="0" fontId="52" fillId="0" borderId="34" xfId="3981" applyFont="1" applyFill="1" applyBorder="1" applyAlignment="1">
      <alignment horizontal="center"/>
    </xf>
    <xf numFmtId="0" fontId="52" fillId="0" borderId="56" xfId="3981" applyFont="1" applyFill="1" applyBorder="1" applyAlignment="1">
      <alignment horizontal="center"/>
    </xf>
    <xf numFmtId="0" fontId="52" fillId="0" borderId="34" xfId="3981" applyFont="1" applyFill="1" applyBorder="1" applyAlignment="1">
      <alignment horizontal="center" wrapText="1"/>
    </xf>
    <xf numFmtId="0" fontId="52" fillId="0" borderId="30" xfId="3981" applyFont="1" applyFill="1" applyBorder="1" applyAlignment="1">
      <alignment horizontal="center" wrapText="1"/>
    </xf>
    <xf numFmtId="0" fontId="52" fillId="0" borderId="34" xfId="3981" applyFont="1" applyFill="1" applyBorder="1" applyAlignment="1" applyProtection="1">
      <alignment horizontal="center" wrapText="1"/>
      <protection locked="0"/>
    </xf>
    <xf numFmtId="0" fontId="52" fillId="0" borderId="56" xfId="3981" applyFont="1" applyFill="1" applyBorder="1" applyAlignment="1" applyProtection="1">
      <alignment horizontal="center" wrapText="1"/>
      <protection locked="0"/>
    </xf>
    <xf numFmtId="0" fontId="52" fillId="0" borderId="30" xfId="2858" applyFont="1" applyFill="1" applyBorder="1" applyAlignment="1">
      <alignment horizontal="center"/>
    </xf>
    <xf numFmtId="0" fontId="52" fillId="0" borderId="28" xfId="2858" applyFont="1" applyFill="1" applyBorder="1" applyAlignment="1">
      <alignment horizontal="center"/>
    </xf>
    <xf numFmtId="0" fontId="52" fillId="0" borderId="25" xfId="3982" applyNumberFormat="1" applyFont="1" applyFill="1" applyBorder="1" applyAlignment="1" applyProtection="1">
      <alignment horizontal="center" wrapText="1"/>
      <protection locked="0"/>
    </xf>
    <xf numFmtId="0" fontId="55" fillId="0" borderId="15" xfId="2858" applyFont="1" applyFill="1" applyBorder="1" applyAlignment="1">
      <alignment horizontal="left" vertical="center"/>
    </xf>
    <xf numFmtId="165" fontId="55" fillId="0" borderId="15" xfId="2858" applyNumberFormat="1" applyFont="1" applyFill="1" applyBorder="1" applyAlignment="1">
      <alignment horizontal="center" vertical="center"/>
    </xf>
    <xf numFmtId="0" fontId="0" fillId="0" borderId="51" xfId="0" applyFill="1" applyBorder="1"/>
    <xf numFmtId="0" fontId="0" fillId="0" borderId="42" xfId="0" applyFill="1" applyBorder="1"/>
    <xf numFmtId="0" fontId="0" fillId="0" borderId="0" xfId="0" applyFill="1" applyBorder="1"/>
    <xf numFmtId="0" fontId="0" fillId="0" borderId="33" xfId="0" applyFill="1" applyBorder="1"/>
    <xf numFmtId="0" fontId="0" fillId="0" borderId="60" xfId="0" applyFill="1" applyBorder="1"/>
    <xf numFmtId="14" fontId="55" fillId="0" borderId="14" xfId="2858" applyNumberFormat="1" applyFont="1" applyFill="1" applyBorder="1" applyAlignment="1">
      <alignment horizontal="center" vertical="center"/>
    </xf>
    <xf numFmtId="0" fontId="0" fillId="0" borderId="14" xfId="0" applyFill="1" applyBorder="1"/>
    <xf numFmtId="0" fontId="0" fillId="0" borderId="18" xfId="0" applyFill="1" applyBorder="1"/>
    <xf numFmtId="14" fontId="55" fillId="0" borderId="35" xfId="2858" applyNumberFormat="1" applyFont="1" applyFill="1" applyBorder="1" applyAlignment="1">
      <alignment horizontal="center" vertical="center"/>
    </xf>
    <xf numFmtId="14" fontId="55" fillId="0" borderId="23" xfId="2858" applyNumberFormat="1" applyFont="1" applyFill="1" applyBorder="1" applyAlignment="1">
      <alignment horizontal="center" vertical="center"/>
    </xf>
    <xf numFmtId="165" fontId="55" fillId="0" borderId="39" xfId="2858" applyNumberFormat="1" applyFont="1" applyFill="1" applyBorder="1" applyAlignment="1">
      <alignment horizontal="center" vertical="center"/>
    </xf>
    <xf numFmtId="165" fontId="55" fillId="0" borderId="35" xfId="2858" applyNumberFormat="1" applyFont="1" applyFill="1" applyBorder="1" applyAlignment="1">
      <alignment horizontal="center" vertical="center"/>
    </xf>
    <xf numFmtId="165" fontId="55" fillId="0" borderId="33" xfId="2858" applyNumberFormat="1" applyFont="1" applyFill="1" applyBorder="1" applyAlignment="1">
      <alignment horizontal="center" vertical="center"/>
    </xf>
    <xf numFmtId="165" fontId="55" fillId="0" borderId="23" xfId="2858" applyNumberFormat="1" applyFont="1" applyFill="1" applyBorder="1" applyAlignment="1">
      <alignment horizontal="center" vertical="center"/>
    </xf>
    <xf numFmtId="14" fontId="55" fillId="0" borderId="74" xfId="2858" applyNumberFormat="1" applyFont="1" applyFill="1" applyBorder="1" applyAlignment="1">
      <alignment horizontal="center" vertical="center"/>
    </xf>
    <xf numFmtId="14" fontId="55" fillId="0" borderId="72" xfId="2858" applyNumberFormat="1" applyFont="1" applyFill="1" applyBorder="1" applyAlignment="1">
      <alignment horizontal="center" vertical="center"/>
    </xf>
    <xf numFmtId="0" fontId="55" fillId="0" borderId="10" xfId="2858" applyFont="1" applyFill="1" applyBorder="1" applyAlignment="1">
      <alignment horizontal="center" vertical="center"/>
    </xf>
    <xf numFmtId="0" fontId="55" fillId="0" borderId="40" xfId="2858" applyFont="1" applyFill="1" applyBorder="1" applyAlignment="1">
      <alignment horizontal="center" vertical="center"/>
    </xf>
    <xf numFmtId="0" fontId="55" fillId="0" borderId="43" xfId="2858" applyFont="1" applyFill="1" applyBorder="1" applyAlignment="1">
      <alignment horizontal="center" vertical="center"/>
    </xf>
    <xf numFmtId="0" fontId="55" fillId="0" borderId="43" xfId="2858" applyFont="1" applyFill="1" applyBorder="1" applyAlignment="1">
      <alignment horizontal="left" vertical="center" wrapText="1"/>
    </xf>
    <xf numFmtId="169" fontId="55" fillId="0" borderId="10" xfId="3983" applyNumberFormat="1" applyFont="1" applyFill="1" applyBorder="1" applyAlignment="1">
      <alignment horizontal="center" vertical="center"/>
    </xf>
    <xf numFmtId="169" fontId="55" fillId="0" borderId="40" xfId="3983" applyNumberFormat="1" applyFont="1" applyFill="1" applyBorder="1" applyAlignment="1">
      <alignment horizontal="center" vertical="center"/>
    </xf>
    <xf numFmtId="169" fontId="55" fillId="0" borderId="43" xfId="3983" applyNumberFormat="1" applyFont="1" applyFill="1" applyBorder="1" applyAlignment="1">
      <alignment horizontal="center" vertical="center"/>
    </xf>
    <xf numFmtId="169" fontId="55" fillId="0" borderId="36" xfId="3983" applyNumberFormat="1" applyFont="1" applyFill="1" applyBorder="1" applyAlignment="1">
      <alignment horizontal="center" vertical="center"/>
    </xf>
    <xf numFmtId="169" fontId="55" fillId="0" borderId="22" xfId="3983" applyNumberFormat="1" applyFont="1" applyFill="1" applyBorder="1" applyAlignment="1">
      <alignment horizontal="center" vertical="center"/>
    </xf>
    <xf numFmtId="169" fontId="55" fillId="0" borderId="49" xfId="3983" applyNumberFormat="1" applyFont="1" applyFill="1" applyBorder="1" applyAlignment="1">
      <alignment horizontal="center" vertical="center"/>
    </xf>
    <xf numFmtId="0" fontId="0" fillId="0" borderId="24" xfId="0" applyFill="1" applyBorder="1"/>
    <xf numFmtId="0" fontId="55" fillId="0" borderId="43" xfId="2858" applyFont="1" applyFill="1" applyBorder="1" applyAlignment="1">
      <alignment horizontal="left" vertical="center"/>
    </xf>
    <xf numFmtId="165" fontId="55" fillId="0" borderId="43" xfId="2858" applyNumberFormat="1" applyFont="1" applyFill="1" applyBorder="1" applyAlignment="1">
      <alignment horizontal="center" vertical="center"/>
    </xf>
    <xf numFmtId="0" fontId="55" fillId="0" borderId="49" xfId="2858" applyFont="1" applyFill="1" applyBorder="1" applyAlignment="1">
      <alignment horizontal="center" vertical="center"/>
    </xf>
    <xf numFmtId="0" fontId="79" fillId="0" borderId="49" xfId="2858" applyFont="1" applyFill="1" applyBorder="1" applyAlignment="1">
      <alignment horizontal="center" vertical="center"/>
    </xf>
    <xf numFmtId="169" fontId="55" fillId="0" borderId="74" xfId="3983" applyNumberFormat="1" applyFont="1" applyFill="1" applyBorder="1" applyAlignment="1">
      <alignment horizontal="center" vertical="center"/>
    </xf>
    <xf numFmtId="169" fontId="55" fillId="0" borderId="32" xfId="3983" applyNumberFormat="1" applyFont="1" applyFill="1" applyBorder="1" applyAlignment="1">
      <alignment horizontal="center" vertical="center"/>
    </xf>
    <xf numFmtId="0" fontId="55" fillId="0" borderId="43" xfId="2858" applyFont="1" applyFill="1" applyBorder="1" applyAlignment="1">
      <alignment horizontal="center" vertical="center" wrapText="1"/>
    </xf>
    <xf numFmtId="0" fontId="55" fillId="0" borderId="50" xfId="2858" applyNumberFormat="1" applyFont="1" applyFill="1" applyBorder="1" applyAlignment="1">
      <alignment horizontal="center" vertical="center"/>
    </xf>
    <xf numFmtId="0" fontId="55" fillId="0" borderId="52" xfId="2858" applyNumberFormat="1" applyFont="1" applyFill="1" applyBorder="1" applyAlignment="1">
      <alignment horizontal="center" vertical="center"/>
    </xf>
    <xf numFmtId="0" fontId="55" fillId="0" borderId="48" xfId="2858" applyNumberFormat="1" applyFont="1" applyFill="1" applyBorder="1" applyAlignment="1">
      <alignment horizontal="center" vertical="center"/>
    </xf>
    <xf numFmtId="0" fontId="76" fillId="0" borderId="10" xfId="4000" applyFont="1" applyFill="1" applyBorder="1" applyAlignment="1">
      <alignment horizontal="center" vertical="center" wrapText="1"/>
    </xf>
    <xf numFmtId="0" fontId="76" fillId="0" borderId="40" xfId="4000" applyFont="1" applyFill="1" applyBorder="1" applyAlignment="1">
      <alignment horizontal="center" vertical="center" wrapText="1"/>
    </xf>
    <xf numFmtId="0" fontId="76" fillId="0" borderId="43" xfId="4000" applyFont="1" applyFill="1" applyBorder="1" applyAlignment="1">
      <alignment horizontal="center" vertical="center" wrapText="1"/>
    </xf>
    <xf numFmtId="14" fontId="55" fillId="0" borderId="43" xfId="2858" applyNumberFormat="1" applyFont="1" applyFill="1" applyBorder="1" applyAlignment="1">
      <alignment horizontal="center" vertical="center"/>
    </xf>
    <xf numFmtId="42" fontId="55" fillId="0" borderId="43" xfId="2858" applyNumberFormat="1" applyFont="1" applyFill="1" applyBorder="1" applyAlignment="1">
      <alignment horizontal="center" vertical="center"/>
    </xf>
    <xf numFmtId="166" fontId="55" fillId="0" borderId="16" xfId="2858" applyNumberFormat="1" applyFont="1" applyFill="1" applyBorder="1" applyAlignment="1">
      <alignment horizontal="center" vertical="center"/>
    </xf>
    <xf numFmtId="0" fontId="52" fillId="0" borderId="67" xfId="2858" applyFont="1" applyFill="1" applyBorder="1" applyAlignment="1">
      <alignment horizontal="center"/>
    </xf>
    <xf numFmtId="0" fontId="52" fillId="0" borderId="54" xfId="2858" applyFont="1" applyFill="1" applyBorder="1" applyAlignment="1">
      <alignment horizontal="center"/>
    </xf>
    <xf numFmtId="14" fontId="74" fillId="0" borderId="0" xfId="4001" applyNumberFormat="1" applyFont="1" applyFill="1" applyBorder="1" applyAlignment="1">
      <alignment horizontal="center"/>
    </xf>
    <xf numFmtId="0" fontId="74" fillId="0" borderId="53" xfId="4000" applyFont="1" applyFill="1" applyBorder="1" applyAlignment="1">
      <alignment horizontal="center" wrapText="1"/>
    </xf>
    <xf numFmtId="0" fontId="74" fillId="0" borderId="64" xfId="4000" applyFont="1" applyFill="1" applyBorder="1" applyAlignment="1">
      <alignment horizontal="center" wrapText="1"/>
    </xf>
    <xf numFmtId="0" fontId="74" fillId="0" borderId="33" xfId="4000" applyFont="1" applyFill="1" applyBorder="1" applyAlignment="1">
      <alignment horizontal="center" wrapText="1"/>
    </xf>
    <xf numFmtId="0" fontId="74" fillId="0" borderId="23" xfId="4000" applyFont="1" applyFill="1" applyBorder="1" applyAlignment="1">
      <alignment horizontal="center" wrapText="1"/>
    </xf>
    <xf numFmtId="0" fontId="52" fillId="0" borderId="52" xfId="2858" applyNumberFormat="1" applyFont="1" applyFill="1" applyBorder="1" applyAlignment="1" applyProtection="1">
      <alignment horizontal="center" wrapText="1"/>
      <protection locked="0"/>
    </xf>
    <xf numFmtId="0" fontId="52" fillId="0" borderId="54" xfId="2858" applyFont="1" applyFill="1" applyBorder="1" applyAlignment="1">
      <alignment horizontal="center" wrapText="1"/>
    </xf>
    <xf numFmtId="0" fontId="52" fillId="0" borderId="42" xfId="2858" applyFont="1" applyFill="1" applyBorder="1" applyAlignment="1">
      <alignment horizontal="center" wrapText="1"/>
    </xf>
    <xf numFmtId="0" fontId="74" fillId="0" borderId="67" xfId="4000" applyFont="1" applyFill="1" applyBorder="1" applyAlignment="1">
      <alignment horizontal="center"/>
    </xf>
    <xf numFmtId="0" fontId="74" fillId="0" borderId="40" xfId="4000" applyFont="1" applyFill="1" applyBorder="1" applyAlignment="1">
      <alignment horizontal="center"/>
    </xf>
    <xf numFmtId="0" fontId="52" fillId="0" borderId="32" xfId="2858" applyFont="1" applyFill="1" applyBorder="1" applyAlignment="1">
      <alignment horizontal="center"/>
    </xf>
    <xf numFmtId="0" fontId="52" fillId="0" borderId="18" xfId="2858" applyFont="1" applyFill="1" applyBorder="1" applyAlignment="1">
      <alignment horizontal="center"/>
    </xf>
    <xf numFmtId="0" fontId="76" fillId="0" borderId="15" xfId="3947" applyFont="1" applyFill="1" applyBorder="1" applyAlignment="1">
      <alignment horizontal="center"/>
    </xf>
    <xf numFmtId="0" fontId="76" fillId="0" borderId="32" xfId="3944" applyFont="1" applyFill="1" applyBorder="1" applyAlignment="1">
      <alignment horizontal="center"/>
    </xf>
    <xf numFmtId="0" fontId="76" fillId="0" borderId="18" xfId="3944" applyFont="1" applyFill="1" applyBorder="1" applyAlignment="1">
      <alignment horizontal="center"/>
    </xf>
    <xf numFmtId="0" fontId="76" fillId="0" borderId="34" xfId="3944" applyFont="1" applyFill="1" applyBorder="1" applyAlignment="1">
      <alignment horizontal="center"/>
    </xf>
    <xf numFmtId="0" fontId="76" fillId="0" borderId="57" xfId="3944" applyFont="1" applyFill="1" applyBorder="1" applyAlignment="1">
      <alignment horizontal="center"/>
    </xf>
    <xf numFmtId="0" fontId="76" fillId="0" borderId="56" xfId="3944" applyFont="1" applyFill="1" applyBorder="1" applyAlignment="1">
      <alignment horizontal="center"/>
    </xf>
    <xf numFmtId="42" fontId="76" fillId="0" borderId="34" xfId="2660" applyNumberFormat="1" applyFont="1" applyFill="1" applyBorder="1" applyAlignment="1">
      <alignment horizontal="center" vertical="center"/>
    </xf>
    <xf numFmtId="42" fontId="76" fillId="0" borderId="56" xfId="2660" applyNumberFormat="1" applyFont="1" applyFill="1" applyBorder="1" applyAlignment="1">
      <alignment horizontal="center" vertical="center"/>
    </xf>
    <xf numFmtId="0" fontId="76" fillId="0" borderId="33" xfId="3944" applyFont="1" applyFill="1" applyBorder="1" applyAlignment="1">
      <alignment horizontal="center"/>
    </xf>
    <xf numFmtId="0" fontId="76" fillId="0" borderId="60" xfId="3944" applyFont="1" applyFill="1" applyBorder="1" applyAlignment="1">
      <alignment horizontal="center"/>
    </xf>
    <xf numFmtId="0" fontId="76" fillId="0" borderId="23" xfId="3944" applyFont="1" applyFill="1" applyBorder="1" applyAlignment="1">
      <alignment horizontal="center"/>
    </xf>
    <xf numFmtId="42" fontId="76" fillId="0" borderId="32" xfId="2660" applyNumberFormat="1" applyFont="1" applyFill="1" applyBorder="1" applyAlignment="1">
      <alignment horizontal="center" vertical="center"/>
    </xf>
    <xf numFmtId="42" fontId="76" fillId="0" borderId="18" xfId="2660" applyNumberFormat="1" applyFont="1" applyFill="1" applyBorder="1" applyAlignment="1">
      <alignment horizontal="center" vertical="center"/>
    </xf>
    <xf numFmtId="0" fontId="76" fillId="0" borderId="54" xfId="3947" applyFont="1" applyFill="1" applyBorder="1" applyAlignment="1">
      <alignment horizontal="center"/>
    </xf>
    <xf numFmtId="0" fontId="76" fillId="0" borderId="41" xfId="3944" applyFont="1" applyFill="1" applyBorder="1" applyAlignment="1">
      <alignment horizontal="center"/>
    </xf>
    <xf numFmtId="0" fontId="76" fillId="0" borderId="18" xfId="3945" applyFont="1" applyFill="1" applyBorder="1" applyAlignment="1">
      <alignment horizontal="center"/>
    </xf>
    <xf numFmtId="0" fontId="76" fillId="0" borderId="15" xfId="3945" applyFont="1" applyFill="1" applyBorder="1" applyAlignment="1">
      <alignment horizontal="center"/>
    </xf>
    <xf numFmtId="0" fontId="76" fillId="0" borderId="41" xfId="3947" applyFont="1" applyFill="1" applyBorder="1" applyAlignment="1">
      <alignment horizontal="center"/>
    </xf>
    <xf numFmtId="0" fontId="76" fillId="0" borderId="18" xfId="3947" applyFont="1" applyFill="1" applyBorder="1" applyAlignment="1">
      <alignment horizontal="center"/>
    </xf>
    <xf numFmtId="0" fontId="76" fillId="0" borderId="32" xfId="3947" applyFont="1" applyFill="1" applyBorder="1" applyAlignment="1">
      <alignment horizontal="center"/>
    </xf>
    <xf numFmtId="14" fontId="74" fillId="0" borderId="0" xfId="3944" applyNumberFormat="1" applyFont="1" applyFill="1" applyBorder="1" applyAlignment="1">
      <alignment horizontal="center"/>
    </xf>
    <xf numFmtId="0" fontId="52" fillId="0" borderId="31" xfId="2858" applyFont="1" applyFill="1" applyBorder="1" applyAlignment="1">
      <alignment horizontal="center" wrapText="1"/>
    </xf>
    <xf numFmtId="0" fontId="74" fillId="0" borderId="57" xfId="3944" applyFont="1" applyFill="1" applyBorder="1" applyAlignment="1" applyProtection="1">
      <alignment horizontal="center" wrapText="1"/>
      <protection locked="0"/>
    </xf>
    <xf numFmtId="0" fontId="74" fillId="0" borderId="56" xfId="3944" applyFont="1" applyFill="1" applyBorder="1" applyAlignment="1" applyProtection="1">
      <alignment horizontal="center" wrapText="1"/>
      <protection locked="0"/>
    </xf>
    <xf numFmtId="0" fontId="74" fillId="0" borderId="34" xfId="3944" applyFont="1" applyFill="1" applyBorder="1" applyAlignment="1" applyProtection="1">
      <alignment horizontal="center" wrapText="1"/>
      <protection locked="0"/>
    </xf>
    <xf numFmtId="0" fontId="76" fillId="0" borderId="60" xfId="3945" applyFont="1" applyFill="1" applyBorder="1" applyAlignment="1">
      <alignment horizontal="center"/>
    </xf>
    <xf numFmtId="0" fontId="76" fillId="0" borderId="23" xfId="3945" applyFont="1" applyFill="1" applyBorder="1" applyAlignment="1">
      <alignment horizontal="center"/>
    </xf>
    <xf numFmtId="165" fontId="76" fillId="0" borderId="31" xfId="2660" applyNumberFormat="1" applyFont="1" applyFill="1" applyBorder="1" applyAlignment="1">
      <alignment horizontal="center"/>
    </xf>
    <xf numFmtId="165" fontId="76" fillId="0" borderId="47" xfId="2660" applyNumberFormat="1" applyFont="1" applyFill="1" applyBorder="1" applyAlignment="1">
      <alignment horizontal="center"/>
    </xf>
    <xf numFmtId="0" fontId="76" fillId="0" borderId="41" xfId="3945" applyFont="1" applyFill="1" applyBorder="1" applyAlignment="1">
      <alignment horizontal="center"/>
    </xf>
    <xf numFmtId="14" fontId="55" fillId="0" borderId="0" xfId="2858" applyNumberFormat="1" applyFont="1" applyFill="1" applyBorder="1" applyAlignment="1">
      <alignment horizontal="left"/>
    </xf>
    <xf numFmtId="42" fontId="55" fillId="0" borderId="36"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xf>
    <xf numFmtId="42" fontId="55" fillId="0" borderId="19" xfId="2858" applyNumberFormat="1" applyFont="1" applyFill="1" applyBorder="1" applyAlignment="1">
      <alignment horizontal="center" vertical="center"/>
    </xf>
    <xf numFmtId="42" fontId="55" fillId="0" borderId="22" xfId="2858" applyNumberFormat="1" applyFont="1" applyFill="1" applyBorder="1" applyAlignment="1">
      <alignment horizontal="center" vertical="center"/>
    </xf>
    <xf numFmtId="42" fontId="55" fillId="0" borderId="50"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wrapText="1"/>
    </xf>
    <xf numFmtId="42" fontId="55" fillId="0" borderId="19" xfId="2858" applyNumberFormat="1" applyFont="1" applyFill="1" applyBorder="1" applyAlignment="1">
      <alignment horizontal="center" vertical="center" wrapText="1"/>
    </xf>
    <xf numFmtId="42" fontId="55" fillId="0" borderId="52" xfId="2858" applyNumberFormat="1" applyFont="1" applyFill="1" applyBorder="1" applyAlignment="1">
      <alignment horizontal="center" vertical="center"/>
    </xf>
    <xf numFmtId="0" fontId="55" fillId="0" borderId="0" xfId="0" applyFont="1" applyFill="1" applyAlignment="1">
      <alignment wrapText="1"/>
    </xf>
    <xf numFmtId="0" fontId="55" fillId="0" borderId="0" xfId="0" applyFont="1" applyFill="1"/>
    <xf numFmtId="0" fontId="52" fillId="0" borderId="62" xfId="2858" applyFont="1" applyFill="1" applyBorder="1" applyAlignment="1">
      <alignment horizontal="center" wrapText="1"/>
    </xf>
    <xf numFmtId="0" fontId="52" fillId="0" borderId="44" xfId="2858" applyFont="1" applyFill="1" applyBorder="1" applyAlignment="1">
      <alignment horizontal="center" wrapText="1"/>
    </xf>
    <xf numFmtId="0" fontId="52" fillId="0" borderId="45" xfId="2858" applyFont="1" applyFill="1" applyBorder="1" applyAlignment="1">
      <alignment horizontal="center" wrapText="1"/>
    </xf>
    <xf numFmtId="0" fontId="52" fillId="0" borderId="65" xfId="2858" applyFont="1" applyFill="1" applyBorder="1" applyAlignment="1">
      <alignment horizontal="center" wrapText="1"/>
    </xf>
    <xf numFmtId="166" fontId="76" fillId="0" borderId="66" xfId="2660" applyNumberFormat="1" applyFont="1" applyFill="1" applyBorder="1" applyAlignment="1">
      <alignment vertical="center"/>
    </xf>
    <xf numFmtId="166" fontId="76" fillId="0" borderId="19" xfId="2660" applyNumberFormat="1" applyFont="1" applyFill="1" applyBorder="1" applyAlignment="1">
      <alignment vertical="center"/>
    </xf>
    <xf numFmtId="0" fontId="55" fillId="0" borderId="68" xfId="2858" applyFont="1" applyFill="1" applyBorder="1" applyAlignment="1">
      <alignment horizontal="left" vertical="center"/>
    </xf>
    <xf numFmtId="0" fontId="55" fillId="0" borderId="21" xfId="2858" applyFont="1" applyFill="1" applyBorder="1" applyAlignment="1">
      <alignment horizontal="left" vertical="center"/>
    </xf>
    <xf numFmtId="14" fontId="55" fillId="0" borderId="66" xfId="2858" applyNumberFormat="1" applyFont="1" applyFill="1" applyBorder="1" applyAlignment="1">
      <alignment horizontal="center" vertical="center"/>
    </xf>
    <xf numFmtId="42" fontId="55" fillId="0" borderId="68" xfId="2858" applyNumberFormat="1" applyFont="1" applyFill="1" applyBorder="1" applyAlignment="1">
      <alignment vertical="center"/>
    </xf>
    <xf numFmtId="42" fontId="55" fillId="0" borderId="21" xfId="2858" applyNumberFormat="1" applyFont="1" applyFill="1" applyBorder="1" applyAlignment="1">
      <alignment vertical="center"/>
    </xf>
    <xf numFmtId="164" fontId="52" fillId="0" borderId="53" xfId="2858" applyNumberFormat="1" applyFont="1" applyFill="1" applyBorder="1" applyAlignment="1">
      <alignment horizontal="center" wrapText="1"/>
    </xf>
    <xf numFmtId="164" fontId="52" fillId="0" borderId="61" xfId="2858" applyNumberFormat="1" applyFont="1" applyFill="1" applyBorder="1" applyAlignment="1">
      <alignment horizontal="center" wrapText="1"/>
    </xf>
    <xf numFmtId="0" fontId="52" fillId="0" borderId="68" xfId="2858" applyFont="1" applyFill="1" applyBorder="1" applyAlignment="1">
      <alignment horizontal="center" wrapText="1"/>
    </xf>
    <xf numFmtId="42" fontId="55" fillId="0" borderId="36" xfId="2858" applyNumberFormat="1" applyFont="1" applyFill="1" applyBorder="1" applyAlignment="1">
      <alignment vertical="center"/>
    </xf>
    <xf numFmtId="166" fontId="76" fillId="0" borderId="50" xfId="2660" applyNumberFormat="1" applyFont="1" applyFill="1" applyBorder="1" applyAlignment="1">
      <alignment vertical="center"/>
    </xf>
    <xf numFmtId="0" fontId="55" fillId="0" borderId="36" xfId="2858" applyFont="1" applyFill="1" applyBorder="1" applyAlignment="1">
      <alignment vertical="center"/>
    </xf>
    <xf numFmtId="0" fontId="55" fillId="0" borderId="21" xfId="2858" applyFont="1" applyFill="1" applyBorder="1" applyAlignment="1">
      <alignment vertical="center"/>
    </xf>
    <xf numFmtId="165" fontId="102" fillId="0" borderId="36" xfId="0" applyNumberFormat="1" applyFont="1" applyFill="1" applyBorder="1" applyAlignment="1">
      <alignment horizontal="center" vertical="center"/>
    </xf>
    <xf numFmtId="165" fontId="102" fillId="0" borderId="22" xfId="0" applyNumberFormat="1" applyFont="1" applyFill="1" applyBorder="1" applyAlignment="1">
      <alignment horizontal="center" vertical="center"/>
    </xf>
    <xf numFmtId="165" fontId="102" fillId="0" borderId="21" xfId="0" applyNumberFormat="1" applyFont="1" applyFill="1" applyBorder="1" applyAlignment="1">
      <alignment horizontal="center" vertical="center"/>
    </xf>
    <xf numFmtId="0" fontId="55" fillId="0" borderId="36" xfId="2858" applyFont="1" applyFill="1" applyBorder="1" applyAlignment="1">
      <alignment horizontal="left" vertical="center" wrapText="1"/>
    </xf>
    <xf numFmtId="0" fontId="55" fillId="0" borderId="21" xfId="2858" applyFont="1" applyFill="1" applyBorder="1" applyAlignment="1">
      <alignment horizontal="left" vertical="center" wrapText="1"/>
    </xf>
    <xf numFmtId="0" fontId="55" fillId="0" borderId="36" xfId="2858" applyFont="1" applyFill="1" applyBorder="1" applyAlignment="1">
      <alignment horizontal="left" vertical="center"/>
    </xf>
  </cellXfs>
  <cellStyles count="4002">
    <cellStyle name="20% - Accent1" xfId="1" builtinId="30" customBuiltin="1"/>
    <cellStyle name="20% - Accent1 10" xfId="2"/>
    <cellStyle name="20% - Accent1 10 2" xfId="3"/>
    <cellStyle name="20% - Accent1 10_draft transactions report_052009_rvsd" xfId="4"/>
    <cellStyle name="20% - Accent1 100" xfId="5"/>
    <cellStyle name="20% - Accent1 101" xfId="6"/>
    <cellStyle name="20% - Accent1 102" xfId="7"/>
    <cellStyle name="20% - Accent1 103" xfId="8"/>
    <cellStyle name="20% - Accent1 104" xfId="9"/>
    <cellStyle name="20% - Accent1 105" xfId="10"/>
    <cellStyle name="20% - Accent1 106" xfId="11"/>
    <cellStyle name="20% - Accent1 107" xfId="12"/>
    <cellStyle name="20% - Accent1 108" xfId="13"/>
    <cellStyle name="20% - Accent1 109" xfId="14"/>
    <cellStyle name="20% - Accent1 11" xfId="15"/>
    <cellStyle name="20% - Accent1 11 2" xfId="16"/>
    <cellStyle name="20% - Accent1 11_draft transactions report_052009_rvsd" xfId="17"/>
    <cellStyle name="20% - Accent1 110" xfId="18"/>
    <cellStyle name="20% - Accent1 111" xfId="19"/>
    <cellStyle name="20% - Accent1 112" xfId="20"/>
    <cellStyle name="20% - Accent1 113" xfId="21"/>
    <cellStyle name="20% - Accent1 114" xfId="22"/>
    <cellStyle name="20% - Accent1 115" xfId="23"/>
    <cellStyle name="20% - Accent1 116" xfId="24"/>
    <cellStyle name="20% - Accent1 117" xfId="25"/>
    <cellStyle name="20% - Accent1 118" xfId="26"/>
    <cellStyle name="20% - Accent1 119" xfId="3108"/>
    <cellStyle name="20% - Accent1 12" xfId="27"/>
    <cellStyle name="20% - Accent1 12 2" xfId="28"/>
    <cellStyle name="20% - Accent1 12_draft transactions report_052009_rvsd" xfId="29"/>
    <cellStyle name="20% - Accent1 120" xfId="3132"/>
    <cellStyle name="20% - Accent1 121" xfId="3145"/>
    <cellStyle name="20% - Accent1 122" xfId="3148"/>
    <cellStyle name="20% - Accent1 123" xfId="3176"/>
    <cellStyle name="20% - Accent1 124" xfId="3231"/>
    <cellStyle name="20% - Accent1 125" xfId="3273"/>
    <cellStyle name="20% - Accent1 126" xfId="3315"/>
    <cellStyle name="20% - Accent1 127" xfId="3357"/>
    <cellStyle name="20% - Accent1 128" xfId="3381"/>
    <cellStyle name="20% - Accent1 129" xfId="3394"/>
    <cellStyle name="20% - Accent1 13" xfId="30"/>
    <cellStyle name="20% - Accent1 13 2" xfId="31"/>
    <cellStyle name="20% - Accent1 13_draft transactions report_052009_rvsd" xfId="32"/>
    <cellStyle name="20% - Accent1 130" xfId="3396"/>
    <cellStyle name="20% - Accent1 131" xfId="3420"/>
    <cellStyle name="20% - Accent1 132" xfId="3433"/>
    <cellStyle name="20% - Accent1 133" xfId="3446"/>
    <cellStyle name="20% - Accent1 134" xfId="3459"/>
    <cellStyle name="20% - Accent1 135" xfId="3462"/>
    <cellStyle name="20% - Accent1 136" xfId="3490"/>
    <cellStyle name="20% - Accent1 137" xfId="3545"/>
    <cellStyle name="20% - Accent1 138" xfId="3587"/>
    <cellStyle name="20% - Accent1 139" xfId="3625"/>
    <cellStyle name="20% - Accent1 14" xfId="33"/>
    <cellStyle name="20% - Accent1 14 2" xfId="34"/>
    <cellStyle name="20% - Accent1 14_draft transactions report_052009_rvsd" xfId="35"/>
    <cellStyle name="20% - Accent1 140" xfId="3638"/>
    <cellStyle name="20% - Accent1 141" xfId="3651"/>
    <cellStyle name="20% - Accent1 142" xfId="3664"/>
    <cellStyle name="20% - Accent1 143" xfId="3677"/>
    <cellStyle name="20% - Accent1 144" xfId="3690"/>
    <cellStyle name="20% - Accent1 145" xfId="3703"/>
    <cellStyle name="20% - Accent1 146" xfId="3717"/>
    <cellStyle name="20% - Accent1 147" xfId="3611"/>
    <cellStyle name="20% - Accent1 148" xfId="3733"/>
    <cellStyle name="20% - Accent1 149" xfId="3788"/>
    <cellStyle name="20% - Accent1 15" xfId="36"/>
    <cellStyle name="20% - Accent1 15 2" xfId="37"/>
    <cellStyle name="20% - Accent1 15_draft transactions report_052009_rvsd" xfId="38"/>
    <cellStyle name="20% - Accent1 150" xfId="3830"/>
    <cellStyle name="20% - Accent1 151" xfId="3857"/>
    <cellStyle name="20% - Accent1 152" xfId="3985"/>
    <cellStyle name="20% - Accent1 16" xfId="39"/>
    <cellStyle name="20% - Accent1 16 2" xfId="40"/>
    <cellStyle name="20% - Accent1 16_draft transactions report_052009_rvsd" xfId="41"/>
    <cellStyle name="20% - Accent1 17" xfId="42"/>
    <cellStyle name="20% - Accent1 17 2" xfId="43"/>
    <cellStyle name="20% - Accent1 17_draft transactions report_052009_rvsd" xfId="44"/>
    <cellStyle name="20% - Accent1 18" xfId="45"/>
    <cellStyle name="20% - Accent1 18 2" xfId="46"/>
    <cellStyle name="20% - Accent1 18_draft transactions report_052009_rvsd" xfId="47"/>
    <cellStyle name="20% - Accent1 19" xfId="48"/>
    <cellStyle name="20% - Accent1 19 2" xfId="49"/>
    <cellStyle name="20% - Accent1 19_draft transactions report_052009_rvsd" xfId="50"/>
    <cellStyle name="20% - Accent1 2" xfId="51"/>
    <cellStyle name="20% - Accent1 2 2" xfId="52"/>
    <cellStyle name="20% - Accent1 2 2 2" xfId="53"/>
    <cellStyle name="20% - Accent1 2 2_draft transactions report_052009_rvsd" xfId="54"/>
    <cellStyle name="20% - Accent1 2 3" xfId="55"/>
    <cellStyle name="20% - Accent1 2_draft transactions report_052009_rvsd" xfId="56"/>
    <cellStyle name="20% - Accent1 20" xfId="57"/>
    <cellStyle name="20% - Accent1 20 2" xfId="58"/>
    <cellStyle name="20% - Accent1 20_draft transactions report_052009_rvsd" xfId="59"/>
    <cellStyle name="20% - Accent1 21" xfId="60"/>
    <cellStyle name="20% - Accent1 21 2" xfId="61"/>
    <cellStyle name="20% - Accent1 21_draft transactions report_052009_rvsd" xfId="62"/>
    <cellStyle name="20% - Accent1 22" xfId="63"/>
    <cellStyle name="20% - Accent1 22 2" xfId="64"/>
    <cellStyle name="20% - Accent1 22_draft transactions report_052009_rvsd" xfId="65"/>
    <cellStyle name="20% - Accent1 23" xfId="66"/>
    <cellStyle name="20% - Accent1 23 2" xfId="67"/>
    <cellStyle name="20% - Accent1 23_draft transactions report_052009_rvsd" xfId="68"/>
    <cellStyle name="20% - Accent1 24" xfId="69"/>
    <cellStyle name="20% - Accent1 24 2" xfId="70"/>
    <cellStyle name="20% - Accent1 24_draft transactions report_052009_rvsd" xfId="71"/>
    <cellStyle name="20% - Accent1 25" xfId="72"/>
    <cellStyle name="20% - Accent1 25 2" xfId="73"/>
    <cellStyle name="20% - Accent1 25_draft transactions report_052009_rvsd" xfId="74"/>
    <cellStyle name="20% - Accent1 26" xfId="75"/>
    <cellStyle name="20% - Accent1 26 2" xfId="76"/>
    <cellStyle name="20% - Accent1 26_draft transactions report_052009_rvsd" xfId="77"/>
    <cellStyle name="20% - Accent1 27" xfId="78"/>
    <cellStyle name="20% - Accent1 27 2" xfId="79"/>
    <cellStyle name="20% - Accent1 27_draft transactions report_052009_rvsd" xfId="80"/>
    <cellStyle name="20% - Accent1 28" xfId="81"/>
    <cellStyle name="20% - Accent1 28 2" xfId="82"/>
    <cellStyle name="20% - Accent1 28_draft transactions report_052009_rvsd" xfId="83"/>
    <cellStyle name="20% - Accent1 29" xfId="84"/>
    <cellStyle name="20% - Accent1 29 2" xfId="85"/>
    <cellStyle name="20% - Accent1 29_draft transactions report_052009_rvsd" xfId="86"/>
    <cellStyle name="20% - Accent1 3" xfId="87"/>
    <cellStyle name="20% - Accent1 3 2" xfId="88"/>
    <cellStyle name="20% - Accent1 3 2 2" xfId="89"/>
    <cellStyle name="20% - Accent1 3 2_draft transactions report_052009_rvsd" xfId="90"/>
    <cellStyle name="20% - Accent1 3 3" xfId="91"/>
    <cellStyle name="20% - Accent1 3_draft transactions report_052009_rvsd" xfId="92"/>
    <cellStyle name="20% - Accent1 30" xfId="93"/>
    <cellStyle name="20% - Accent1 30 2" xfId="94"/>
    <cellStyle name="20% - Accent1 30_draft transactions report_052009_rvsd" xfId="95"/>
    <cellStyle name="20% - Accent1 31" xfId="96"/>
    <cellStyle name="20% - Accent1 31 2" xfId="97"/>
    <cellStyle name="20% - Accent1 31_draft transactions report_052009_rvsd" xfId="98"/>
    <cellStyle name="20% - Accent1 32" xfId="99"/>
    <cellStyle name="20% - Accent1 32 2" xfId="100"/>
    <cellStyle name="20% - Accent1 32_draft transactions report_052009_rvsd" xfId="101"/>
    <cellStyle name="20% - Accent1 33" xfId="102"/>
    <cellStyle name="20% - Accent1 34" xfId="103"/>
    <cellStyle name="20% - Accent1 35" xfId="104"/>
    <cellStyle name="20% - Accent1 36" xfId="105"/>
    <cellStyle name="20% - Accent1 37" xfId="106"/>
    <cellStyle name="20% - Accent1 38" xfId="107"/>
    <cellStyle name="20% - Accent1 39" xfId="108"/>
    <cellStyle name="20% - Accent1 4" xfId="109"/>
    <cellStyle name="20% - Accent1 4 2" xfId="110"/>
    <cellStyle name="20% - Accent1 4 2 2" xfId="111"/>
    <cellStyle name="20% - Accent1 4 2_draft transactions report_052009_rvsd" xfId="112"/>
    <cellStyle name="20% - Accent1 4 3" xfId="113"/>
    <cellStyle name="20% - Accent1 4_draft transactions report_052009_rvsd" xfId="114"/>
    <cellStyle name="20% - Accent1 40" xfId="115"/>
    <cellStyle name="20% - Accent1 41" xfId="116"/>
    <cellStyle name="20% - Accent1 42" xfId="117"/>
    <cellStyle name="20% - Accent1 43" xfId="118"/>
    <cellStyle name="20% - Accent1 44" xfId="119"/>
    <cellStyle name="20% - Accent1 45" xfId="120"/>
    <cellStyle name="20% - Accent1 46" xfId="121"/>
    <cellStyle name="20% - Accent1 47" xfId="122"/>
    <cellStyle name="20% - Accent1 48" xfId="123"/>
    <cellStyle name="20% - Accent1 49" xfId="124"/>
    <cellStyle name="20% - Accent1 5" xfId="125"/>
    <cellStyle name="20% - Accent1 5 2" xfId="126"/>
    <cellStyle name="20% - Accent1 5 2 2" xfId="127"/>
    <cellStyle name="20% - Accent1 5 2_draft transactions report_052009_rvsd" xfId="128"/>
    <cellStyle name="20% - Accent1 5 3" xfId="129"/>
    <cellStyle name="20% - Accent1 5_draft transactions report_052009_rvsd" xfId="130"/>
    <cellStyle name="20% - Accent1 50" xfId="131"/>
    <cellStyle name="20% - Accent1 51" xfId="132"/>
    <cellStyle name="20% - Accent1 52" xfId="133"/>
    <cellStyle name="20% - Accent1 53" xfId="134"/>
    <cellStyle name="20% - Accent1 54" xfId="135"/>
    <cellStyle name="20% - Accent1 55" xfId="136"/>
    <cellStyle name="20% - Accent1 56" xfId="137"/>
    <cellStyle name="20% - Accent1 57" xfId="138"/>
    <cellStyle name="20% - Accent1 58" xfId="139"/>
    <cellStyle name="20% - Accent1 59" xfId="140"/>
    <cellStyle name="20% - Accent1 6" xfId="141"/>
    <cellStyle name="20% - Accent1 6 2" xfId="142"/>
    <cellStyle name="20% - Accent1 6 2 2" xfId="143"/>
    <cellStyle name="20% - Accent1 6 2_draft transactions report_052009_rvsd" xfId="144"/>
    <cellStyle name="20% - Accent1 6 3" xfId="145"/>
    <cellStyle name="20% - Accent1 6_draft transactions report_052009_rvsd" xfId="146"/>
    <cellStyle name="20% - Accent1 60" xfId="147"/>
    <cellStyle name="20% - Accent1 61" xfId="148"/>
    <cellStyle name="20% - Accent1 62" xfId="149"/>
    <cellStyle name="20% - Accent1 63" xfId="150"/>
    <cellStyle name="20% - Accent1 64" xfId="151"/>
    <cellStyle name="20% - Accent1 65" xfId="152"/>
    <cellStyle name="20% - Accent1 66" xfId="153"/>
    <cellStyle name="20% - Accent1 67" xfId="154"/>
    <cellStyle name="20% - Accent1 68" xfId="155"/>
    <cellStyle name="20% - Accent1 69" xfId="156"/>
    <cellStyle name="20% - Accent1 7" xfId="157"/>
    <cellStyle name="20% - Accent1 7 2" xfId="158"/>
    <cellStyle name="20% - Accent1 7 2 2" xfId="159"/>
    <cellStyle name="20% - Accent1 7 2_draft transactions report_052009_rvsd" xfId="160"/>
    <cellStyle name="20% - Accent1 7 3" xfId="161"/>
    <cellStyle name="20% - Accent1 7_draft transactions report_052009_rvsd" xfId="162"/>
    <cellStyle name="20% - Accent1 70" xfId="163"/>
    <cellStyle name="20% - Accent1 71" xfId="164"/>
    <cellStyle name="20% - Accent1 72" xfId="165"/>
    <cellStyle name="20% - Accent1 73" xfId="166"/>
    <cellStyle name="20% - Accent1 74" xfId="167"/>
    <cellStyle name="20% - Accent1 75" xfId="168"/>
    <cellStyle name="20% - Accent1 76" xfId="169"/>
    <cellStyle name="20% - Accent1 77" xfId="170"/>
    <cellStyle name="20% - Accent1 78" xfId="171"/>
    <cellStyle name="20% - Accent1 79" xfId="172"/>
    <cellStyle name="20% - Accent1 8" xfId="173"/>
    <cellStyle name="20% - Accent1 8 2" xfId="174"/>
    <cellStyle name="20% - Accent1 8 2 2" xfId="175"/>
    <cellStyle name="20% - Accent1 8 2_draft transactions report_052009_rvsd" xfId="176"/>
    <cellStyle name="20% - Accent1 8 3" xfId="177"/>
    <cellStyle name="20% - Accent1 8_draft transactions report_052009_rvsd" xfId="178"/>
    <cellStyle name="20% - Accent1 80" xfId="179"/>
    <cellStyle name="20% - Accent1 81" xfId="180"/>
    <cellStyle name="20% - Accent1 82" xfId="181"/>
    <cellStyle name="20% - Accent1 83" xfId="182"/>
    <cellStyle name="20% - Accent1 84" xfId="183"/>
    <cellStyle name="20% - Accent1 85" xfId="184"/>
    <cellStyle name="20% - Accent1 86" xfId="185"/>
    <cellStyle name="20% - Accent1 87" xfId="186"/>
    <cellStyle name="20% - Accent1 88" xfId="187"/>
    <cellStyle name="20% - Accent1 89" xfId="188"/>
    <cellStyle name="20% - Accent1 9" xfId="189"/>
    <cellStyle name="20% - Accent1 9 2" xfId="190"/>
    <cellStyle name="20% - Accent1 9 2 2" xfId="191"/>
    <cellStyle name="20% - Accent1 9 2_draft transactions report_052009_rvsd" xfId="192"/>
    <cellStyle name="20% - Accent1 9 3" xfId="193"/>
    <cellStyle name="20% - Accent1 9_draft transactions report_052009_rvsd" xfId="194"/>
    <cellStyle name="20% - Accent1 90" xfId="195"/>
    <cellStyle name="20% - Accent1 91" xfId="196"/>
    <cellStyle name="20% - Accent1 92" xfId="197"/>
    <cellStyle name="20% - Accent1 93" xfId="198"/>
    <cellStyle name="20% - Accent1 94" xfId="199"/>
    <cellStyle name="20% - Accent1 95" xfId="200"/>
    <cellStyle name="20% - Accent1 96" xfId="201"/>
    <cellStyle name="20% - Accent1 97" xfId="202"/>
    <cellStyle name="20% - Accent1 98" xfId="203"/>
    <cellStyle name="20% - Accent1 99" xfId="204"/>
    <cellStyle name="20% - Accent2" xfId="205" builtinId="34" customBuiltin="1"/>
    <cellStyle name="20% - Accent2 10" xfId="206"/>
    <cellStyle name="20% - Accent2 10 2" xfId="207"/>
    <cellStyle name="20% - Accent2 10_draft transactions report_052009_rvsd" xfId="208"/>
    <cellStyle name="20% - Accent2 100" xfId="209"/>
    <cellStyle name="20% - Accent2 101" xfId="210"/>
    <cellStyle name="20% - Accent2 102" xfId="211"/>
    <cellStyle name="20% - Accent2 103" xfId="212"/>
    <cellStyle name="20% - Accent2 104" xfId="213"/>
    <cellStyle name="20% - Accent2 105" xfId="214"/>
    <cellStyle name="20% - Accent2 106" xfId="215"/>
    <cellStyle name="20% - Accent2 107" xfId="216"/>
    <cellStyle name="20% - Accent2 108" xfId="217"/>
    <cellStyle name="20% - Accent2 109" xfId="218"/>
    <cellStyle name="20% - Accent2 11" xfId="219"/>
    <cellStyle name="20% - Accent2 11 2" xfId="220"/>
    <cellStyle name="20% - Accent2 11_draft transactions report_052009_rvsd" xfId="221"/>
    <cellStyle name="20% - Accent2 110" xfId="222"/>
    <cellStyle name="20% - Accent2 111" xfId="223"/>
    <cellStyle name="20% - Accent2 112" xfId="224"/>
    <cellStyle name="20% - Accent2 113" xfId="225"/>
    <cellStyle name="20% - Accent2 114" xfId="226"/>
    <cellStyle name="20% - Accent2 115" xfId="227"/>
    <cellStyle name="20% - Accent2 116" xfId="228"/>
    <cellStyle name="20% - Accent2 117" xfId="229"/>
    <cellStyle name="20% - Accent2 118" xfId="230"/>
    <cellStyle name="20% - Accent2 119" xfId="3109"/>
    <cellStyle name="20% - Accent2 12" xfId="231"/>
    <cellStyle name="20% - Accent2 12 2" xfId="232"/>
    <cellStyle name="20% - Accent2 12_draft transactions report_052009_rvsd" xfId="233"/>
    <cellStyle name="20% - Accent2 120" xfId="3131"/>
    <cellStyle name="20% - Accent2 121" xfId="3144"/>
    <cellStyle name="20% - Accent2 122" xfId="3149"/>
    <cellStyle name="20% - Accent2 123" xfId="3175"/>
    <cellStyle name="20% - Accent2 124" xfId="3147"/>
    <cellStyle name="20% - Accent2 125" xfId="3232"/>
    <cellStyle name="20% - Accent2 126" xfId="3274"/>
    <cellStyle name="20% - Accent2 127" xfId="3358"/>
    <cellStyle name="20% - Accent2 128" xfId="3380"/>
    <cellStyle name="20% - Accent2 129" xfId="3393"/>
    <cellStyle name="20% - Accent2 13" xfId="234"/>
    <cellStyle name="20% - Accent2 13 2" xfId="235"/>
    <cellStyle name="20% - Accent2 13_draft transactions report_052009_rvsd" xfId="236"/>
    <cellStyle name="20% - Accent2 130" xfId="3397"/>
    <cellStyle name="20% - Accent2 131" xfId="3419"/>
    <cellStyle name="20% - Accent2 132" xfId="3432"/>
    <cellStyle name="20% - Accent2 133" xfId="3445"/>
    <cellStyle name="20% - Accent2 134" xfId="3458"/>
    <cellStyle name="20% - Accent2 135" xfId="3463"/>
    <cellStyle name="20% - Accent2 136" xfId="3489"/>
    <cellStyle name="20% - Accent2 137" xfId="3461"/>
    <cellStyle name="20% - Accent2 138" xfId="3588"/>
    <cellStyle name="20% - Accent2 139" xfId="3624"/>
    <cellStyle name="20% - Accent2 14" xfId="237"/>
    <cellStyle name="20% - Accent2 14 2" xfId="238"/>
    <cellStyle name="20% - Accent2 14_draft transactions report_052009_rvsd" xfId="239"/>
    <cellStyle name="20% - Accent2 140" xfId="3637"/>
    <cellStyle name="20% - Accent2 141" xfId="3650"/>
    <cellStyle name="20% - Accent2 142" xfId="3663"/>
    <cellStyle name="20% - Accent2 143" xfId="3676"/>
    <cellStyle name="20% - Accent2 144" xfId="3689"/>
    <cellStyle name="20% - Accent2 145" xfId="3702"/>
    <cellStyle name="20% - Accent2 146" xfId="3716"/>
    <cellStyle name="20% - Accent2 147" xfId="3610"/>
    <cellStyle name="20% - Accent2 148" xfId="3732"/>
    <cellStyle name="20% - Accent2 149" xfId="3612"/>
    <cellStyle name="20% - Accent2 15" xfId="240"/>
    <cellStyle name="20% - Accent2 15 2" xfId="241"/>
    <cellStyle name="20% - Accent2 15_draft transactions report_052009_rvsd" xfId="242"/>
    <cellStyle name="20% - Accent2 150" xfId="3831"/>
    <cellStyle name="20% - Accent2 151" xfId="3873"/>
    <cellStyle name="20% - Accent2 152" xfId="3986"/>
    <cellStyle name="20% - Accent2 16" xfId="243"/>
    <cellStyle name="20% - Accent2 16 2" xfId="244"/>
    <cellStyle name="20% - Accent2 16_draft transactions report_052009_rvsd" xfId="245"/>
    <cellStyle name="20% - Accent2 17" xfId="246"/>
    <cellStyle name="20% - Accent2 17 2" xfId="247"/>
    <cellStyle name="20% - Accent2 17_draft transactions report_052009_rvsd" xfId="248"/>
    <cellStyle name="20% - Accent2 18" xfId="249"/>
    <cellStyle name="20% - Accent2 18 2" xfId="250"/>
    <cellStyle name="20% - Accent2 18_draft transactions report_052009_rvsd" xfId="251"/>
    <cellStyle name="20% - Accent2 19" xfId="252"/>
    <cellStyle name="20% - Accent2 19 2" xfId="253"/>
    <cellStyle name="20% - Accent2 19_draft transactions report_052009_rvsd" xfId="254"/>
    <cellStyle name="20% - Accent2 2" xfId="255"/>
    <cellStyle name="20% - Accent2 2 2" xfId="256"/>
    <cellStyle name="20% - Accent2 2 2 2" xfId="257"/>
    <cellStyle name="20% - Accent2 2 2_draft transactions report_052009_rvsd" xfId="258"/>
    <cellStyle name="20% - Accent2 2 3" xfId="259"/>
    <cellStyle name="20% - Accent2 2_draft transactions report_052009_rvsd" xfId="260"/>
    <cellStyle name="20% - Accent2 20" xfId="261"/>
    <cellStyle name="20% - Accent2 20 2" xfId="262"/>
    <cellStyle name="20% - Accent2 20_draft transactions report_052009_rvsd" xfId="263"/>
    <cellStyle name="20% - Accent2 21" xfId="264"/>
    <cellStyle name="20% - Accent2 21 2" xfId="265"/>
    <cellStyle name="20% - Accent2 21_draft transactions report_052009_rvsd" xfId="266"/>
    <cellStyle name="20% - Accent2 22" xfId="267"/>
    <cellStyle name="20% - Accent2 22 2" xfId="268"/>
    <cellStyle name="20% - Accent2 22_draft transactions report_052009_rvsd" xfId="269"/>
    <cellStyle name="20% - Accent2 23" xfId="270"/>
    <cellStyle name="20% - Accent2 23 2" xfId="271"/>
    <cellStyle name="20% - Accent2 23_draft transactions report_052009_rvsd" xfId="272"/>
    <cellStyle name="20% - Accent2 24" xfId="273"/>
    <cellStyle name="20% - Accent2 24 2" xfId="274"/>
    <cellStyle name="20% - Accent2 24_draft transactions report_052009_rvsd" xfId="275"/>
    <cellStyle name="20% - Accent2 25" xfId="276"/>
    <cellStyle name="20% - Accent2 25 2" xfId="277"/>
    <cellStyle name="20% - Accent2 25_draft transactions report_052009_rvsd" xfId="278"/>
    <cellStyle name="20% - Accent2 26" xfId="279"/>
    <cellStyle name="20% - Accent2 26 2" xfId="280"/>
    <cellStyle name="20% - Accent2 26_draft transactions report_052009_rvsd" xfId="281"/>
    <cellStyle name="20% - Accent2 27" xfId="282"/>
    <cellStyle name="20% - Accent2 27 2" xfId="283"/>
    <cellStyle name="20% - Accent2 27_draft transactions report_052009_rvsd" xfId="284"/>
    <cellStyle name="20% - Accent2 28" xfId="285"/>
    <cellStyle name="20% - Accent2 28 2" xfId="286"/>
    <cellStyle name="20% - Accent2 28_draft transactions report_052009_rvsd" xfId="287"/>
    <cellStyle name="20% - Accent2 29" xfId="288"/>
    <cellStyle name="20% - Accent2 29 2" xfId="289"/>
    <cellStyle name="20% - Accent2 29_draft transactions report_052009_rvsd" xfId="290"/>
    <cellStyle name="20% - Accent2 3" xfId="291"/>
    <cellStyle name="20% - Accent2 3 2" xfId="292"/>
    <cellStyle name="20% - Accent2 3 2 2" xfId="293"/>
    <cellStyle name="20% - Accent2 3 2_draft transactions report_052009_rvsd" xfId="294"/>
    <cellStyle name="20% - Accent2 3 3" xfId="295"/>
    <cellStyle name="20% - Accent2 3_draft transactions report_052009_rvsd" xfId="296"/>
    <cellStyle name="20% - Accent2 30" xfId="297"/>
    <cellStyle name="20% - Accent2 30 2" xfId="298"/>
    <cellStyle name="20% - Accent2 30_draft transactions report_052009_rvsd" xfId="299"/>
    <cellStyle name="20% - Accent2 31" xfId="300"/>
    <cellStyle name="20% - Accent2 31 2" xfId="301"/>
    <cellStyle name="20% - Accent2 31_draft transactions report_052009_rvsd" xfId="302"/>
    <cellStyle name="20% - Accent2 32" xfId="303"/>
    <cellStyle name="20% - Accent2 32 2" xfId="304"/>
    <cellStyle name="20% - Accent2 32_draft transactions report_052009_rvsd" xfId="305"/>
    <cellStyle name="20% - Accent2 33" xfId="306"/>
    <cellStyle name="20% - Accent2 34" xfId="307"/>
    <cellStyle name="20% - Accent2 35" xfId="308"/>
    <cellStyle name="20% - Accent2 36" xfId="309"/>
    <cellStyle name="20% - Accent2 37" xfId="310"/>
    <cellStyle name="20% - Accent2 38" xfId="311"/>
    <cellStyle name="20% - Accent2 39" xfId="312"/>
    <cellStyle name="20% - Accent2 4" xfId="313"/>
    <cellStyle name="20% - Accent2 4 2" xfId="314"/>
    <cellStyle name="20% - Accent2 4 2 2" xfId="315"/>
    <cellStyle name="20% - Accent2 4 2_draft transactions report_052009_rvsd" xfId="316"/>
    <cellStyle name="20% - Accent2 4 3" xfId="317"/>
    <cellStyle name="20% - Accent2 4_draft transactions report_052009_rvsd" xfId="318"/>
    <cellStyle name="20% - Accent2 40" xfId="319"/>
    <cellStyle name="20% - Accent2 41" xfId="320"/>
    <cellStyle name="20% - Accent2 42" xfId="321"/>
    <cellStyle name="20% - Accent2 43" xfId="322"/>
    <cellStyle name="20% - Accent2 44" xfId="323"/>
    <cellStyle name="20% - Accent2 45" xfId="324"/>
    <cellStyle name="20% - Accent2 46" xfId="325"/>
    <cellStyle name="20% - Accent2 47" xfId="326"/>
    <cellStyle name="20% - Accent2 48" xfId="327"/>
    <cellStyle name="20% - Accent2 49" xfId="328"/>
    <cellStyle name="20% - Accent2 5" xfId="329"/>
    <cellStyle name="20% - Accent2 5 2" xfId="330"/>
    <cellStyle name="20% - Accent2 5 2 2" xfId="331"/>
    <cellStyle name="20% - Accent2 5 2_draft transactions report_052009_rvsd" xfId="332"/>
    <cellStyle name="20% - Accent2 5 3" xfId="333"/>
    <cellStyle name="20% - Accent2 5_draft transactions report_052009_rvsd" xfId="334"/>
    <cellStyle name="20% - Accent2 50" xfId="335"/>
    <cellStyle name="20% - Accent2 51" xfId="336"/>
    <cellStyle name="20% - Accent2 52" xfId="337"/>
    <cellStyle name="20% - Accent2 53" xfId="338"/>
    <cellStyle name="20% - Accent2 54" xfId="339"/>
    <cellStyle name="20% - Accent2 55" xfId="340"/>
    <cellStyle name="20% - Accent2 56" xfId="341"/>
    <cellStyle name="20% - Accent2 57" xfId="342"/>
    <cellStyle name="20% - Accent2 58" xfId="343"/>
    <cellStyle name="20% - Accent2 59" xfId="344"/>
    <cellStyle name="20% - Accent2 6" xfId="345"/>
    <cellStyle name="20% - Accent2 6 2" xfId="346"/>
    <cellStyle name="20% - Accent2 6 2 2" xfId="347"/>
    <cellStyle name="20% - Accent2 6 2_draft transactions report_052009_rvsd" xfId="348"/>
    <cellStyle name="20% - Accent2 6 3" xfId="349"/>
    <cellStyle name="20% - Accent2 6_draft transactions report_052009_rvsd" xfId="350"/>
    <cellStyle name="20% - Accent2 60" xfId="351"/>
    <cellStyle name="20% - Accent2 61" xfId="352"/>
    <cellStyle name="20% - Accent2 62" xfId="353"/>
    <cellStyle name="20% - Accent2 63" xfId="354"/>
    <cellStyle name="20% - Accent2 64" xfId="355"/>
    <cellStyle name="20% - Accent2 65" xfId="356"/>
    <cellStyle name="20% - Accent2 66" xfId="357"/>
    <cellStyle name="20% - Accent2 67" xfId="358"/>
    <cellStyle name="20% - Accent2 68" xfId="359"/>
    <cellStyle name="20% - Accent2 69" xfId="360"/>
    <cellStyle name="20% - Accent2 7" xfId="361"/>
    <cellStyle name="20% - Accent2 7 2" xfId="362"/>
    <cellStyle name="20% - Accent2 7 2 2" xfId="363"/>
    <cellStyle name="20% - Accent2 7 2_draft transactions report_052009_rvsd" xfId="364"/>
    <cellStyle name="20% - Accent2 7 3" xfId="365"/>
    <cellStyle name="20% - Accent2 7_draft transactions report_052009_rvsd" xfId="366"/>
    <cellStyle name="20% - Accent2 70" xfId="367"/>
    <cellStyle name="20% - Accent2 71" xfId="368"/>
    <cellStyle name="20% - Accent2 72" xfId="369"/>
    <cellStyle name="20% - Accent2 73" xfId="370"/>
    <cellStyle name="20% - Accent2 74" xfId="371"/>
    <cellStyle name="20% - Accent2 75" xfId="372"/>
    <cellStyle name="20% - Accent2 76" xfId="373"/>
    <cellStyle name="20% - Accent2 77" xfId="374"/>
    <cellStyle name="20% - Accent2 78" xfId="375"/>
    <cellStyle name="20% - Accent2 79" xfId="376"/>
    <cellStyle name="20% - Accent2 8" xfId="377"/>
    <cellStyle name="20% - Accent2 8 2" xfId="378"/>
    <cellStyle name="20% - Accent2 8 2 2" xfId="379"/>
    <cellStyle name="20% - Accent2 8 2_draft transactions report_052009_rvsd" xfId="380"/>
    <cellStyle name="20% - Accent2 8 3" xfId="381"/>
    <cellStyle name="20% - Accent2 8_draft transactions report_052009_rvsd" xfId="382"/>
    <cellStyle name="20% - Accent2 80" xfId="383"/>
    <cellStyle name="20% - Accent2 81" xfId="384"/>
    <cellStyle name="20% - Accent2 82" xfId="385"/>
    <cellStyle name="20% - Accent2 83" xfId="386"/>
    <cellStyle name="20% - Accent2 84" xfId="387"/>
    <cellStyle name="20% - Accent2 85" xfId="388"/>
    <cellStyle name="20% - Accent2 86" xfId="389"/>
    <cellStyle name="20% - Accent2 87" xfId="390"/>
    <cellStyle name="20% - Accent2 88" xfId="391"/>
    <cellStyle name="20% - Accent2 89" xfId="392"/>
    <cellStyle name="20% - Accent2 9" xfId="393"/>
    <cellStyle name="20% - Accent2 9 2" xfId="394"/>
    <cellStyle name="20% - Accent2 9 2 2" xfId="395"/>
    <cellStyle name="20% - Accent2 9 2_draft transactions report_052009_rvsd" xfId="396"/>
    <cellStyle name="20% - Accent2 9 3" xfId="397"/>
    <cellStyle name="20% - Accent2 9_draft transactions report_052009_rvsd" xfId="398"/>
    <cellStyle name="20% - Accent2 90" xfId="399"/>
    <cellStyle name="20% - Accent2 91" xfId="400"/>
    <cellStyle name="20% - Accent2 92" xfId="401"/>
    <cellStyle name="20% - Accent2 93" xfId="402"/>
    <cellStyle name="20% - Accent2 94" xfId="403"/>
    <cellStyle name="20% - Accent2 95" xfId="404"/>
    <cellStyle name="20% - Accent2 96" xfId="405"/>
    <cellStyle name="20% - Accent2 97" xfId="406"/>
    <cellStyle name="20% - Accent2 98" xfId="407"/>
    <cellStyle name="20% - Accent2 99" xfId="408"/>
    <cellStyle name="20% - Accent3" xfId="409" builtinId="38" customBuiltin="1"/>
    <cellStyle name="20% - Accent3 10" xfId="410"/>
    <cellStyle name="20% - Accent3 10 2" xfId="411"/>
    <cellStyle name="20% - Accent3 10_draft transactions report_052009_rvsd" xfId="412"/>
    <cellStyle name="20% - Accent3 100" xfId="413"/>
    <cellStyle name="20% - Accent3 101" xfId="414"/>
    <cellStyle name="20% - Accent3 102" xfId="415"/>
    <cellStyle name="20% - Accent3 103" xfId="416"/>
    <cellStyle name="20% - Accent3 104" xfId="417"/>
    <cellStyle name="20% - Accent3 105" xfId="418"/>
    <cellStyle name="20% - Accent3 106" xfId="419"/>
    <cellStyle name="20% - Accent3 107" xfId="420"/>
    <cellStyle name="20% - Accent3 108" xfId="421"/>
    <cellStyle name="20% - Accent3 109" xfId="422"/>
    <cellStyle name="20% - Accent3 11" xfId="423"/>
    <cellStyle name="20% - Accent3 11 2" xfId="424"/>
    <cellStyle name="20% - Accent3 11_draft transactions report_052009_rvsd" xfId="425"/>
    <cellStyle name="20% - Accent3 110" xfId="426"/>
    <cellStyle name="20% - Accent3 111" xfId="427"/>
    <cellStyle name="20% - Accent3 112" xfId="428"/>
    <cellStyle name="20% - Accent3 113" xfId="429"/>
    <cellStyle name="20% - Accent3 114" xfId="430"/>
    <cellStyle name="20% - Accent3 115" xfId="431"/>
    <cellStyle name="20% - Accent3 116" xfId="432"/>
    <cellStyle name="20% - Accent3 117" xfId="433"/>
    <cellStyle name="20% - Accent3 118" xfId="434"/>
    <cellStyle name="20% - Accent3 119" xfId="3110"/>
    <cellStyle name="20% - Accent3 12" xfId="435"/>
    <cellStyle name="20% - Accent3 12 2" xfId="436"/>
    <cellStyle name="20% - Accent3 12_draft transactions report_052009_rvsd" xfId="437"/>
    <cellStyle name="20% - Accent3 120" xfId="3130"/>
    <cellStyle name="20% - Accent3 121" xfId="3143"/>
    <cellStyle name="20% - Accent3 122" xfId="3150"/>
    <cellStyle name="20% - Accent3 123" xfId="3192"/>
    <cellStyle name="20% - Accent3 124" xfId="3226"/>
    <cellStyle name="20% - Accent3 125" xfId="3268"/>
    <cellStyle name="20% - Accent3 126" xfId="3310"/>
    <cellStyle name="20% - Accent3 127" xfId="3359"/>
    <cellStyle name="20% - Accent3 128" xfId="3379"/>
    <cellStyle name="20% - Accent3 129" xfId="3392"/>
    <cellStyle name="20% - Accent3 13" xfId="438"/>
    <cellStyle name="20% - Accent3 13 2" xfId="439"/>
    <cellStyle name="20% - Accent3 13_draft transactions report_052009_rvsd" xfId="440"/>
    <cellStyle name="20% - Accent3 130" xfId="3398"/>
    <cellStyle name="20% - Accent3 131" xfId="3418"/>
    <cellStyle name="20% - Accent3 132" xfId="3431"/>
    <cellStyle name="20% - Accent3 133" xfId="3444"/>
    <cellStyle name="20% - Accent3 134" xfId="3457"/>
    <cellStyle name="20% - Accent3 135" xfId="3464"/>
    <cellStyle name="20% - Accent3 136" xfId="3506"/>
    <cellStyle name="20% - Accent3 137" xfId="3540"/>
    <cellStyle name="20% - Accent3 138" xfId="3589"/>
    <cellStyle name="20% - Accent3 139" xfId="3623"/>
    <cellStyle name="20% - Accent3 14" xfId="441"/>
    <cellStyle name="20% - Accent3 14 2" xfId="442"/>
    <cellStyle name="20% - Accent3 14_draft transactions report_052009_rvsd" xfId="443"/>
    <cellStyle name="20% - Accent3 140" xfId="3636"/>
    <cellStyle name="20% - Accent3 141" xfId="3649"/>
    <cellStyle name="20% - Accent3 142" xfId="3662"/>
    <cellStyle name="20% - Accent3 143" xfId="3675"/>
    <cellStyle name="20% - Accent3 144" xfId="3688"/>
    <cellStyle name="20% - Accent3 145" xfId="3701"/>
    <cellStyle name="20% - Accent3 146" xfId="3715"/>
    <cellStyle name="20% - Accent3 147" xfId="3609"/>
    <cellStyle name="20% - Accent3 148" xfId="3749"/>
    <cellStyle name="20% - Accent3 149" xfId="3783"/>
    <cellStyle name="20% - Accent3 15" xfId="444"/>
    <cellStyle name="20% - Accent3 15 2" xfId="445"/>
    <cellStyle name="20% - Accent3 15_draft transactions report_052009_rvsd" xfId="446"/>
    <cellStyle name="20% - Accent3 150" xfId="3832"/>
    <cellStyle name="20% - Accent3 151" xfId="3874"/>
    <cellStyle name="20% - Accent3 152" xfId="3987"/>
    <cellStyle name="20% - Accent3 16" xfId="447"/>
    <cellStyle name="20% - Accent3 16 2" xfId="448"/>
    <cellStyle name="20% - Accent3 16_draft transactions report_052009_rvsd" xfId="449"/>
    <cellStyle name="20% - Accent3 17" xfId="450"/>
    <cellStyle name="20% - Accent3 17 2" xfId="451"/>
    <cellStyle name="20% - Accent3 17_draft transactions report_052009_rvsd" xfId="452"/>
    <cellStyle name="20% - Accent3 18" xfId="453"/>
    <cellStyle name="20% - Accent3 18 2" xfId="454"/>
    <cellStyle name="20% - Accent3 18_draft transactions report_052009_rvsd" xfId="455"/>
    <cellStyle name="20% - Accent3 19" xfId="456"/>
    <cellStyle name="20% - Accent3 19 2" xfId="457"/>
    <cellStyle name="20% - Accent3 19_draft transactions report_052009_rvsd" xfId="458"/>
    <cellStyle name="20% - Accent3 2" xfId="459"/>
    <cellStyle name="20% - Accent3 2 2" xfId="460"/>
    <cellStyle name="20% - Accent3 2 2 2" xfId="461"/>
    <cellStyle name="20% - Accent3 2 2_draft transactions report_052009_rvsd" xfId="462"/>
    <cellStyle name="20% - Accent3 2 3" xfId="463"/>
    <cellStyle name="20% - Accent3 2_draft transactions report_052009_rvsd" xfId="464"/>
    <cellStyle name="20% - Accent3 20" xfId="465"/>
    <cellStyle name="20% - Accent3 20 2" xfId="466"/>
    <cellStyle name="20% - Accent3 20_draft transactions report_052009_rvsd" xfId="467"/>
    <cellStyle name="20% - Accent3 21" xfId="468"/>
    <cellStyle name="20% - Accent3 21 2" xfId="469"/>
    <cellStyle name="20% - Accent3 21_draft transactions report_052009_rvsd" xfId="470"/>
    <cellStyle name="20% - Accent3 22" xfId="471"/>
    <cellStyle name="20% - Accent3 22 2" xfId="472"/>
    <cellStyle name="20% - Accent3 22_draft transactions report_052009_rvsd" xfId="473"/>
    <cellStyle name="20% - Accent3 23" xfId="474"/>
    <cellStyle name="20% - Accent3 23 2" xfId="475"/>
    <cellStyle name="20% - Accent3 23_draft transactions report_052009_rvsd" xfId="476"/>
    <cellStyle name="20% - Accent3 24" xfId="477"/>
    <cellStyle name="20% - Accent3 24 2" xfId="478"/>
    <cellStyle name="20% - Accent3 24_draft transactions report_052009_rvsd" xfId="479"/>
    <cellStyle name="20% - Accent3 25" xfId="480"/>
    <cellStyle name="20% - Accent3 25 2" xfId="481"/>
    <cellStyle name="20% - Accent3 25_draft transactions report_052009_rvsd" xfId="482"/>
    <cellStyle name="20% - Accent3 26" xfId="483"/>
    <cellStyle name="20% - Accent3 26 2" xfId="484"/>
    <cellStyle name="20% - Accent3 26_draft transactions report_052009_rvsd" xfId="485"/>
    <cellStyle name="20% - Accent3 27" xfId="486"/>
    <cellStyle name="20% - Accent3 27 2" xfId="487"/>
    <cellStyle name="20% - Accent3 27_draft transactions report_052009_rvsd" xfId="488"/>
    <cellStyle name="20% - Accent3 28" xfId="489"/>
    <cellStyle name="20% - Accent3 28 2" xfId="490"/>
    <cellStyle name="20% - Accent3 28_draft transactions report_052009_rvsd" xfId="491"/>
    <cellStyle name="20% - Accent3 29" xfId="492"/>
    <cellStyle name="20% - Accent3 29 2" xfId="493"/>
    <cellStyle name="20% - Accent3 29_draft transactions report_052009_rvsd" xfId="494"/>
    <cellStyle name="20% - Accent3 3" xfId="495"/>
    <cellStyle name="20% - Accent3 3 2" xfId="496"/>
    <cellStyle name="20% - Accent3 3 2 2" xfId="497"/>
    <cellStyle name="20% - Accent3 3 2_draft transactions report_052009_rvsd" xfId="498"/>
    <cellStyle name="20% - Accent3 3 3" xfId="499"/>
    <cellStyle name="20% - Accent3 3_draft transactions report_052009_rvsd" xfId="500"/>
    <cellStyle name="20% - Accent3 30" xfId="501"/>
    <cellStyle name="20% - Accent3 30 2" xfId="502"/>
    <cellStyle name="20% - Accent3 30_draft transactions report_052009_rvsd" xfId="503"/>
    <cellStyle name="20% - Accent3 31" xfId="504"/>
    <cellStyle name="20% - Accent3 31 2" xfId="505"/>
    <cellStyle name="20% - Accent3 31_draft transactions report_052009_rvsd" xfId="506"/>
    <cellStyle name="20% - Accent3 32" xfId="507"/>
    <cellStyle name="20% - Accent3 32 2" xfId="508"/>
    <cellStyle name="20% - Accent3 32_draft transactions report_052009_rvsd" xfId="509"/>
    <cellStyle name="20% - Accent3 33" xfId="510"/>
    <cellStyle name="20% - Accent3 34" xfId="511"/>
    <cellStyle name="20% - Accent3 35" xfId="512"/>
    <cellStyle name="20% - Accent3 36" xfId="513"/>
    <cellStyle name="20% - Accent3 37" xfId="514"/>
    <cellStyle name="20% - Accent3 38" xfId="515"/>
    <cellStyle name="20% - Accent3 39" xfId="516"/>
    <cellStyle name="20% - Accent3 4" xfId="517"/>
    <cellStyle name="20% - Accent3 4 2" xfId="518"/>
    <cellStyle name="20% - Accent3 4 2 2" xfId="519"/>
    <cellStyle name="20% - Accent3 4 2_draft transactions report_052009_rvsd" xfId="520"/>
    <cellStyle name="20% - Accent3 4 3" xfId="521"/>
    <cellStyle name="20% - Accent3 4_draft transactions report_052009_rvsd" xfId="522"/>
    <cellStyle name="20% - Accent3 40" xfId="523"/>
    <cellStyle name="20% - Accent3 41" xfId="524"/>
    <cellStyle name="20% - Accent3 42" xfId="525"/>
    <cellStyle name="20% - Accent3 43" xfId="526"/>
    <cellStyle name="20% - Accent3 44" xfId="527"/>
    <cellStyle name="20% - Accent3 45" xfId="528"/>
    <cellStyle name="20% - Accent3 46" xfId="529"/>
    <cellStyle name="20% - Accent3 47" xfId="530"/>
    <cellStyle name="20% - Accent3 48" xfId="531"/>
    <cellStyle name="20% - Accent3 49" xfId="532"/>
    <cellStyle name="20% - Accent3 5" xfId="533"/>
    <cellStyle name="20% - Accent3 5 2" xfId="534"/>
    <cellStyle name="20% - Accent3 5 2 2" xfId="535"/>
    <cellStyle name="20% - Accent3 5 2_draft transactions report_052009_rvsd" xfId="536"/>
    <cellStyle name="20% - Accent3 5 3" xfId="537"/>
    <cellStyle name="20% - Accent3 5_draft transactions report_052009_rvsd" xfId="538"/>
    <cellStyle name="20% - Accent3 50" xfId="539"/>
    <cellStyle name="20% - Accent3 51" xfId="540"/>
    <cellStyle name="20% - Accent3 52" xfId="541"/>
    <cellStyle name="20% - Accent3 53" xfId="542"/>
    <cellStyle name="20% - Accent3 54" xfId="543"/>
    <cellStyle name="20% - Accent3 55" xfId="544"/>
    <cellStyle name="20% - Accent3 56" xfId="545"/>
    <cellStyle name="20% - Accent3 57" xfId="546"/>
    <cellStyle name="20% - Accent3 58" xfId="547"/>
    <cellStyle name="20% - Accent3 59" xfId="548"/>
    <cellStyle name="20% - Accent3 6" xfId="549"/>
    <cellStyle name="20% - Accent3 6 2" xfId="550"/>
    <cellStyle name="20% - Accent3 6 2 2" xfId="551"/>
    <cellStyle name="20% - Accent3 6 2_draft transactions report_052009_rvsd" xfId="552"/>
    <cellStyle name="20% - Accent3 6 3" xfId="553"/>
    <cellStyle name="20% - Accent3 6_draft transactions report_052009_rvsd" xfId="554"/>
    <cellStyle name="20% - Accent3 60" xfId="555"/>
    <cellStyle name="20% - Accent3 61" xfId="556"/>
    <cellStyle name="20% - Accent3 62" xfId="557"/>
    <cellStyle name="20% - Accent3 63" xfId="558"/>
    <cellStyle name="20% - Accent3 64" xfId="559"/>
    <cellStyle name="20% - Accent3 65" xfId="560"/>
    <cellStyle name="20% - Accent3 66" xfId="561"/>
    <cellStyle name="20% - Accent3 67" xfId="562"/>
    <cellStyle name="20% - Accent3 68" xfId="563"/>
    <cellStyle name="20% - Accent3 69" xfId="564"/>
    <cellStyle name="20% - Accent3 7" xfId="565"/>
    <cellStyle name="20% - Accent3 7 2" xfId="566"/>
    <cellStyle name="20% - Accent3 7 2 2" xfId="567"/>
    <cellStyle name="20% - Accent3 7 2_draft transactions report_052009_rvsd" xfId="568"/>
    <cellStyle name="20% - Accent3 7 3" xfId="569"/>
    <cellStyle name="20% - Accent3 7_draft transactions report_052009_rvsd" xfId="570"/>
    <cellStyle name="20% - Accent3 70" xfId="571"/>
    <cellStyle name="20% - Accent3 71" xfId="572"/>
    <cellStyle name="20% - Accent3 72" xfId="573"/>
    <cellStyle name="20% - Accent3 73" xfId="574"/>
    <cellStyle name="20% - Accent3 74" xfId="575"/>
    <cellStyle name="20% - Accent3 75" xfId="576"/>
    <cellStyle name="20% - Accent3 76" xfId="577"/>
    <cellStyle name="20% - Accent3 77" xfId="578"/>
    <cellStyle name="20% - Accent3 78" xfId="579"/>
    <cellStyle name="20% - Accent3 79" xfId="580"/>
    <cellStyle name="20% - Accent3 8" xfId="581"/>
    <cellStyle name="20% - Accent3 8 2" xfId="582"/>
    <cellStyle name="20% - Accent3 8 2 2" xfId="583"/>
    <cellStyle name="20% - Accent3 8 2_draft transactions report_052009_rvsd" xfId="584"/>
    <cellStyle name="20% - Accent3 8 3" xfId="585"/>
    <cellStyle name="20% - Accent3 8_draft transactions report_052009_rvsd" xfId="586"/>
    <cellStyle name="20% - Accent3 80" xfId="587"/>
    <cellStyle name="20% - Accent3 81" xfId="588"/>
    <cellStyle name="20% - Accent3 82" xfId="589"/>
    <cellStyle name="20% - Accent3 83" xfId="590"/>
    <cellStyle name="20% - Accent3 84" xfId="591"/>
    <cellStyle name="20% - Accent3 85" xfId="592"/>
    <cellStyle name="20% - Accent3 86" xfId="593"/>
    <cellStyle name="20% - Accent3 87" xfId="594"/>
    <cellStyle name="20% - Accent3 88" xfId="595"/>
    <cellStyle name="20% - Accent3 89" xfId="596"/>
    <cellStyle name="20% - Accent3 9" xfId="597"/>
    <cellStyle name="20% - Accent3 9 2" xfId="598"/>
    <cellStyle name="20% - Accent3 9 2 2" xfId="599"/>
    <cellStyle name="20% - Accent3 9 2_draft transactions report_052009_rvsd" xfId="600"/>
    <cellStyle name="20% - Accent3 9 3" xfId="601"/>
    <cellStyle name="20% - Accent3 9_draft transactions report_052009_rvsd" xfId="602"/>
    <cellStyle name="20% - Accent3 90" xfId="603"/>
    <cellStyle name="20% - Accent3 91" xfId="604"/>
    <cellStyle name="20% - Accent3 92" xfId="605"/>
    <cellStyle name="20% - Accent3 93" xfId="606"/>
    <cellStyle name="20% - Accent3 94" xfId="607"/>
    <cellStyle name="20% - Accent3 95" xfId="608"/>
    <cellStyle name="20% - Accent3 96" xfId="609"/>
    <cellStyle name="20% - Accent3 97" xfId="610"/>
    <cellStyle name="20% - Accent3 98" xfId="611"/>
    <cellStyle name="20% - Accent3 99" xfId="612"/>
    <cellStyle name="20% - Accent4" xfId="613" builtinId="42" customBuiltin="1"/>
    <cellStyle name="20% - Accent4 10" xfId="614"/>
    <cellStyle name="20% - Accent4 10 2" xfId="615"/>
    <cellStyle name="20% - Accent4 10_draft transactions report_052009_rvsd" xfId="616"/>
    <cellStyle name="20% - Accent4 100" xfId="617"/>
    <cellStyle name="20% - Accent4 101" xfId="618"/>
    <cellStyle name="20% - Accent4 102" xfId="619"/>
    <cellStyle name="20% - Accent4 103" xfId="620"/>
    <cellStyle name="20% - Accent4 104" xfId="621"/>
    <cellStyle name="20% - Accent4 105" xfId="622"/>
    <cellStyle name="20% - Accent4 106" xfId="623"/>
    <cellStyle name="20% - Accent4 107" xfId="624"/>
    <cellStyle name="20% - Accent4 108" xfId="625"/>
    <cellStyle name="20% - Accent4 109" xfId="626"/>
    <cellStyle name="20% - Accent4 11" xfId="627"/>
    <cellStyle name="20% - Accent4 11 2" xfId="628"/>
    <cellStyle name="20% - Accent4 11_draft transactions report_052009_rvsd" xfId="629"/>
    <cellStyle name="20% - Accent4 110" xfId="630"/>
    <cellStyle name="20% - Accent4 111" xfId="631"/>
    <cellStyle name="20% - Accent4 112" xfId="632"/>
    <cellStyle name="20% - Accent4 113" xfId="633"/>
    <cellStyle name="20% - Accent4 114" xfId="634"/>
    <cellStyle name="20% - Accent4 115" xfId="635"/>
    <cellStyle name="20% - Accent4 116" xfId="636"/>
    <cellStyle name="20% - Accent4 117" xfId="637"/>
    <cellStyle name="20% - Accent4 118" xfId="638"/>
    <cellStyle name="20% - Accent4 119" xfId="3111"/>
    <cellStyle name="20% - Accent4 12" xfId="639"/>
    <cellStyle name="20% - Accent4 12 2" xfId="640"/>
    <cellStyle name="20% - Accent4 12_draft transactions report_052009_rvsd" xfId="641"/>
    <cellStyle name="20% - Accent4 120" xfId="3128"/>
    <cellStyle name="20% - Accent4 121" xfId="3141"/>
    <cellStyle name="20% - Accent4 122" xfId="3151"/>
    <cellStyle name="20% - Accent4 123" xfId="3193"/>
    <cellStyle name="20% - Accent4 124" xfId="3225"/>
    <cellStyle name="20% - Accent4 125" xfId="3267"/>
    <cellStyle name="20% - Accent4 126" xfId="3309"/>
    <cellStyle name="20% - Accent4 127" xfId="3360"/>
    <cellStyle name="20% - Accent4 128" xfId="3377"/>
    <cellStyle name="20% - Accent4 129" xfId="3390"/>
    <cellStyle name="20% - Accent4 13" xfId="642"/>
    <cellStyle name="20% - Accent4 13 2" xfId="643"/>
    <cellStyle name="20% - Accent4 13_draft transactions report_052009_rvsd" xfId="644"/>
    <cellStyle name="20% - Accent4 130" xfId="3399"/>
    <cellStyle name="20% - Accent4 131" xfId="3416"/>
    <cellStyle name="20% - Accent4 132" xfId="3429"/>
    <cellStyle name="20% - Accent4 133" xfId="3442"/>
    <cellStyle name="20% - Accent4 134" xfId="3455"/>
    <cellStyle name="20% - Accent4 135" xfId="3465"/>
    <cellStyle name="20% - Accent4 136" xfId="3507"/>
    <cellStyle name="20% - Accent4 137" xfId="3539"/>
    <cellStyle name="20% - Accent4 138" xfId="3590"/>
    <cellStyle name="20% - Accent4 139" xfId="3621"/>
    <cellStyle name="20% - Accent4 14" xfId="645"/>
    <cellStyle name="20% - Accent4 14 2" xfId="646"/>
    <cellStyle name="20% - Accent4 14_draft transactions report_052009_rvsd" xfId="647"/>
    <cellStyle name="20% - Accent4 140" xfId="3634"/>
    <cellStyle name="20% - Accent4 141" xfId="3647"/>
    <cellStyle name="20% - Accent4 142" xfId="3660"/>
    <cellStyle name="20% - Accent4 143" xfId="3673"/>
    <cellStyle name="20% - Accent4 144" xfId="3686"/>
    <cellStyle name="20% - Accent4 145" xfId="3699"/>
    <cellStyle name="20% - Accent4 146" xfId="3713"/>
    <cellStyle name="20% - Accent4 147" xfId="3608"/>
    <cellStyle name="20% - Accent4 148" xfId="3750"/>
    <cellStyle name="20% - Accent4 149" xfId="3782"/>
    <cellStyle name="20% - Accent4 15" xfId="648"/>
    <cellStyle name="20% - Accent4 15 2" xfId="649"/>
    <cellStyle name="20% - Accent4 15_draft transactions report_052009_rvsd" xfId="650"/>
    <cellStyle name="20% - Accent4 150" xfId="3833"/>
    <cellStyle name="20% - Accent4 151" xfId="3875"/>
    <cellStyle name="20% - Accent4 152" xfId="3988"/>
    <cellStyle name="20% - Accent4 16" xfId="651"/>
    <cellStyle name="20% - Accent4 16 2" xfId="652"/>
    <cellStyle name="20% - Accent4 16_draft transactions report_052009_rvsd" xfId="653"/>
    <cellStyle name="20% - Accent4 17" xfId="654"/>
    <cellStyle name="20% - Accent4 17 2" xfId="655"/>
    <cellStyle name="20% - Accent4 17_draft transactions report_052009_rvsd" xfId="656"/>
    <cellStyle name="20% - Accent4 18" xfId="657"/>
    <cellStyle name="20% - Accent4 18 2" xfId="658"/>
    <cellStyle name="20% - Accent4 18_draft transactions report_052009_rvsd" xfId="659"/>
    <cellStyle name="20% - Accent4 19" xfId="660"/>
    <cellStyle name="20% - Accent4 19 2" xfId="661"/>
    <cellStyle name="20% - Accent4 19_draft transactions report_052009_rvsd" xfId="662"/>
    <cellStyle name="20% - Accent4 2" xfId="663"/>
    <cellStyle name="20% - Accent4 2 2" xfId="664"/>
    <cellStyle name="20% - Accent4 2 2 2" xfId="665"/>
    <cellStyle name="20% - Accent4 2 2_draft transactions report_052009_rvsd" xfId="666"/>
    <cellStyle name="20% - Accent4 2 3" xfId="667"/>
    <cellStyle name="20% - Accent4 2_draft transactions report_052009_rvsd" xfId="668"/>
    <cellStyle name="20% - Accent4 20" xfId="669"/>
    <cellStyle name="20% - Accent4 20 2" xfId="670"/>
    <cellStyle name="20% - Accent4 20_draft transactions report_052009_rvsd" xfId="671"/>
    <cellStyle name="20% - Accent4 21" xfId="672"/>
    <cellStyle name="20% - Accent4 21 2" xfId="673"/>
    <cellStyle name="20% - Accent4 21_draft transactions report_052009_rvsd" xfId="674"/>
    <cellStyle name="20% - Accent4 22" xfId="675"/>
    <cellStyle name="20% - Accent4 22 2" xfId="676"/>
    <cellStyle name="20% - Accent4 22_draft transactions report_052009_rvsd" xfId="677"/>
    <cellStyle name="20% - Accent4 23" xfId="678"/>
    <cellStyle name="20% - Accent4 23 2" xfId="679"/>
    <cellStyle name="20% - Accent4 23_draft transactions report_052009_rvsd" xfId="680"/>
    <cellStyle name="20% - Accent4 24" xfId="681"/>
    <cellStyle name="20% - Accent4 24 2" xfId="682"/>
    <cellStyle name="20% - Accent4 24_draft transactions report_052009_rvsd" xfId="683"/>
    <cellStyle name="20% - Accent4 25" xfId="684"/>
    <cellStyle name="20% - Accent4 25 2" xfId="685"/>
    <cellStyle name="20% - Accent4 25_draft transactions report_052009_rvsd" xfId="686"/>
    <cellStyle name="20% - Accent4 26" xfId="687"/>
    <cellStyle name="20% - Accent4 26 2" xfId="688"/>
    <cellStyle name="20% - Accent4 26_draft transactions report_052009_rvsd" xfId="689"/>
    <cellStyle name="20% - Accent4 27" xfId="690"/>
    <cellStyle name="20% - Accent4 27 2" xfId="691"/>
    <cellStyle name="20% - Accent4 27_draft transactions report_052009_rvsd" xfId="692"/>
    <cellStyle name="20% - Accent4 28" xfId="693"/>
    <cellStyle name="20% - Accent4 28 2" xfId="694"/>
    <cellStyle name="20% - Accent4 28_draft transactions report_052009_rvsd" xfId="695"/>
    <cellStyle name="20% - Accent4 29" xfId="696"/>
    <cellStyle name="20% - Accent4 29 2" xfId="697"/>
    <cellStyle name="20% - Accent4 29_draft transactions report_052009_rvsd" xfId="698"/>
    <cellStyle name="20% - Accent4 3" xfId="699"/>
    <cellStyle name="20% - Accent4 3 2" xfId="700"/>
    <cellStyle name="20% - Accent4 3 2 2" xfId="701"/>
    <cellStyle name="20% - Accent4 3 2_draft transactions report_052009_rvsd" xfId="702"/>
    <cellStyle name="20% - Accent4 3 3" xfId="703"/>
    <cellStyle name="20% - Accent4 3_draft transactions report_052009_rvsd" xfId="704"/>
    <cellStyle name="20% - Accent4 30" xfId="705"/>
    <cellStyle name="20% - Accent4 30 2" xfId="706"/>
    <cellStyle name="20% - Accent4 30_draft transactions report_052009_rvsd" xfId="707"/>
    <cellStyle name="20% - Accent4 31" xfId="708"/>
    <cellStyle name="20% - Accent4 31 2" xfId="709"/>
    <cellStyle name="20% - Accent4 31_draft transactions report_052009_rvsd" xfId="710"/>
    <cellStyle name="20% - Accent4 32" xfId="711"/>
    <cellStyle name="20% - Accent4 32 2" xfId="712"/>
    <cellStyle name="20% - Accent4 32_draft transactions report_052009_rvsd" xfId="713"/>
    <cellStyle name="20% - Accent4 33" xfId="714"/>
    <cellStyle name="20% - Accent4 34" xfId="715"/>
    <cellStyle name="20% - Accent4 35" xfId="716"/>
    <cellStyle name="20% - Accent4 36" xfId="717"/>
    <cellStyle name="20% - Accent4 37" xfId="718"/>
    <cellStyle name="20% - Accent4 38" xfId="719"/>
    <cellStyle name="20% - Accent4 39" xfId="720"/>
    <cellStyle name="20% - Accent4 4" xfId="721"/>
    <cellStyle name="20% - Accent4 4 2" xfId="722"/>
    <cellStyle name="20% - Accent4 4 2 2" xfId="723"/>
    <cellStyle name="20% - Accent4 4 2_draft transactions report_052009_rvsd" xfId="724"/>
    <cellStyle name="20% - Accent4 4 3" xfId="725"/>
    <cellStyle name="20% - Accent4 4_draft transactions report_052009_rvsd" xfId="726"/>
    <cellStyle name="20% - Accent4 40" xfId="727"/>
    <cellStyle name="20% - Accent4 41" xfId="728"/>
    <cellStyle name="20% - Accent4 42" xfId="729"/>
    <cellStyle name="20% - Accent4 43" xfId="730"/>
    <cellStyle name="20% - Accent4 44" xfId="731"/>
    <cellStyle name="20% - Accent4 45" xfId="732"/>
    <cellStyle name="20% - Accent4 46" xfId="733"/>
    <cellStyle name="20% - Accent4 47" xfId="734"/>
    <cellStyle name="20% - Accent4 48" xfId="735"/>
    <cellStyle name="20% - Accent4 49" xfId="736"/>
    <cellStyle name="20% - Accent4 5" xfId="737"/>
    <cellStyle name="20% - Accent4 5 2" xfId="738"/>
    <cellStyle name="20% - Accent4 5 2 2" xfId="739"/>
    <cellStyle name="20% - Accent4 5 2_draft transactions report_052009_rvsd" xfId="740"/>
    <cellStyle name="20% - Accent4 5 3" xfId="741"/>
    <cellStyle name="20% - Accent4 5_draft transactions report_052009_rvsd" xfId="742"/>
    <cellStyle name="20% - Accent4 50" xfId="743"/>
    <cellStyle name="20% - Accent4 51" xfId="744"/>
    <cellStyle name="20% - Accent4 52" xfId="745"/>
    <cellStyle name="20% - Accent4 53" xfId="746"/>
    <cellStyle name="20% - Accent4 54" xfId="747"/>
    <cellStyle name="20% - Accent4 55" xfId="748"/>
    <cellStyle name="20% - Accent4 56" xfId="749"/>
    <cellStyle name="20% - Accent4 57" xfId="750"/>
    <cellStyle name="20% - Accent4 58" xfId="751"/>
    <cellStyle name="20% - Accent4 59" xfId="752"/>
    <cellStyle name="20% - Accent4 6" xfId="753"/>
    <cellStyle name="20% - Accent4 6 2" xfId="754"/>
    <cellStyle name="20% - Accent4 6 2 2" xfId="755"/>
    <cellStyle name="20% - Accent4 6 2_draft transactions report_052009_rvsd" xfId="756"/>
    <cellStyle name="20% - Accent4 6 3" xfId="757"/>
    <cellStyle name="20% - Accent4 6_draft transactions report_052009_rvsd" xfId="758"/>
    <cellStyle name="20% - Accent4 60" xfId="759"/>
    <cellStyle name="20% - Accent4 61" xfId="760"/>
    <cellStyle name="20% - Accent4 62" xfId="761"/>
    <cellStyle name="20% - Accent4 63" xfId="762"/>
    <cellStyle name="20% - Accent4 64" xfId="763"/>
    <cellStyle name="20% - Accent4 65" xfId="764"/>
    <cellStyle name="20% - Accent4 66" xfId="765"/>
    <cellStyle name="20% - Accent4 67" xfId="766"/>
    <cellStyle name="20% - Accent4 68" xfId="767"/>
    <cellStyle name="20% - Accent4 69" xfId="768"/>
    <cellStyle name="20% - Accent4 7" xfId="769"/>
    <cellStyle name="20% - Accent4 7 2" xfId="770"/>
    <cellStyle name="20% - Accent4 7 2 2" xfId="771"/>
    <cellStyle name="20% - Accent4 7 2_draft transactions report_052009_rvsd" xfId="772"/>
    <cellStyle name="20% - Accent4 7 3" xfId="773"/>
    <cellStyle name="20% - Accent4 7_draft transactions report_052009_rvsd" xfId="774"/>
    <cellStyle name="20% - Accent4 70" xfId="775"/>
    <cellStyle name="20% - Accent4 71" xfId="776"/>
    <cellStyle name="20% - Accent4 72" xfId="777"/>
    <cellStyle name="20% - Accent4 73" xfId="778"/>
    <cellStyle name="20% - Accent4 74" xfId="779"/>
    <cellStyle name="20% - Accent4 75" xfId="780"/>
    <cellStyle name="20% - Accent4 76" xfId="781"/>
    <cellStyle name="20% - Accent4 77" xfId="782"/>
    <cellStyle name="20% - Accent4 78" xfId="783"/>
    <cellStyle name="20% - Accent4 79" xfId="784"/>
    <cellStyle name="20% - Accent4 8" xfId="785"/>
    <cellStyle name="20% - Accent4 8 2" xfId="786"/>
    <cellStyle name="20% - Accent4 8 2 2" xfId="787"/>
    <cellStyle name="20% - Accent4 8 2_draft transactions report_052009_rvsd" xfId="788"/>
    <cellStyle name="20% - Accent4 8 3" xfId="789"/>
    <cellStyle name="20% - Accent4 8_draft transactions report_052009_rvsd" xfId="790"/>
    <cellStyle name="20% - Accent4 80" xfId="791"/>
    <cellStyle name="20% - Accent4 81" xfId="792"/>
    <cellStyle name="20% - Accent4 82" xfId="793"/>
    <cellStyle name="20% - Accent4 83" xfId="794"/>
    <cellStyle name="20% - Accent4 84" xfId="795"/>
    <cellStyle name="20% - Accent4 85" xfId="796"/>
    <cellStyle name="20% - Accent4 86" xfId="797"/>
    <cellStyle name="20% - Accent4 87" xfId="798"/>
    <cellStyle name="20% - Accent4 88" xfId="799"/>
    <cellStyle name="20% - Accent4 89" xfId="800"/>
    <cellStyle name="20% - Accent4 9" xfId="801"/>
    <cellStyle name="20% - Accent4 9 2" xfId="802"/>
    <cellStyle name="20% - Accent4 9 2 2" xfId="803"/>
    <cellStyle name="20% - Accent4 9 2_draft transactions report_052009_rvsd" xfId="804"/>
    <cellStyle name="20% - Accent4 9 3" xfId="805"/>
    <cellStyle name="20% - Accent4 9_draft transactions report_052009_rvsd" xfId="806"/>
    <cellStyle name="20% - Accent4 90" xfId="807"/>
    <cellStyle name="20% - Accent4 91" xfId="808"/>
    <cellStyle name="20% - Accent4 92" xfId="809"/>
    <cellStyle name="20% - Accent4 93" xfId="810"/>
    <cellStyle name="20% - Accent4 94" xfId="811"/>
    <cellStyle name="20% - Accent4 95" xfId="812"/>
    <cellStyle name="20% - Accent4 96" xfId="813"/>
    <cellStyle name="20% - Accent4 97" xfId="814"/>
    <cellStyle name="20% - Accent4 98" xfId="815"/>
    <cellStyle name="20% - Accent4 99" xfId="816"/>
    <cellStyle name="20% - Accent5" xfId="817" builtinId="46" customBuiltin="1"/>
    <cellStyle name="20% - Accent5 10" xfId="818"/>
    <cellStyle name="20% - Accent5 10 2" xfId="819"/>
    <cellStyle name="20% - Accent5 10_draft transactions report_052009_rvsd" xfId="820"/>
    <cellStyle name="20% - Accent5 100" xfId="821"/>
    <cellStyle name="20% - Accent5 101" xfId="822"/>
    <cellStyle name="20% - Accent5 102" xfId="823"/>
    <cellStyle name="20% - Accent5 103" xfId="824"/>
    <cellStyle name="20% - Accent5 104" xfId="825"/>
    <cellStyle name="20% - Accent5 105" xfId="826"/>
    <cellStyle name="20% - Accent5 106" xfId="827"/>
    <cellStyle name="20% - Accent5 107" xfId="828"/>
    <cellStyle name="20% - Accent5 108" xfId="829"/>
    <cellStyle name="20% - Accent5 109" xfId="830"/>
    <cellStyle name="20% - Accent5 11" xfId="831"/>
    <cellStyle name="20% - Accent5 11 2" xfId="832"/>
    <cellStyle name="20% - Accent5 11_draft transactions report_052009_rvsd" xfId="833"/>
    <cellStyle name="20% - Accent5 110" xfId="834"/>
    <cellStyle name="20% - Accent5 111" xfId="835"/>
    <cellStyle name="20% - Accent5 112" xfId="836"/>
    <cellStyle name="20% - Accent5 113" xfId="837"/>
    <cellStyle name="20% - Accent5 114" xfId="838"/>
    <cellStyle name="20% - Accent5 115" xfId="839"/>
    <cellStyle name="20% - Accent5 116" xfId="840"/>
    <cellStyle name="20% - Accent5 117" xfId="841"/>
    <cellStyle name="20% - Accent5 118" xfId="842"/>
    <cellStyle name="20% - Accent5 119" xfId="3112"/>
    <cellStyle name="20% - Accent5 12" xfId="843"/>
    <cellStyle name="20% - Accent5 12 2" xfId="844"/>
    <cellStyle name="20% - Accent5 12_draft transactions report_052009_rvsd" xfId="845"/>
    <cellStyle name="20% - Accent5 120" xfId="3127"/>
    <cellStyle name="20% - Accent5 121" xfId="3140"/>
    <cellStyle name="20% - Accent5 122" xfId="3152"/>
    <cellStyle name="20% - Accent5 123" xfId="3194"/>
    <cellStyle name="20% - Accent5 124" xfId="3218"/>
    <cellStyle name="20% - Accent5 125" xfId="3260"/>
    <cellStyle name="20% - Accent5 126" xfId="3302"/>
    <cellStyle name="20% - Accent5 127" xfId="3361"/>
    <cellStyle name="20% - Accent5 128" xfId="3376"/>
    <cellStyle name="20% - Accent5 129" xfId="3389"/>
    <cellStyle name="20% - Accent5 13" xfId="846"/>
    <cellStyle name="20% - Accent5 13 2" xfId="847"/>
    <cellStyle name="20% - Accent5 13_draft transactions report_052009_rvsd" xfId="848"/>
    <cellStyle name="20% - Accent5 130" xfId="3400"/>
    <cellStyle name="20% - Accent5 131" xfId="3415"/>
    <cellStyle name="20% - Accent5 132" xfId="3428"/>
    <cellStyle name="20% - Accent5 133" xfId="3441"/>
    <cellStyle name="20% - Accent5 134" xfId="3454"/>
    <cellStyle name="20% - Accent5 135" xfId="3466"/>
    <cellStyle name="20% - Accent5 136" xfId="3508"/>
    <cellStyle name="20% - Accent5 137" xfId="3532"/>
    <cellStyle name="20% - Accent5 138" xfId="3591"/>
    <cellStyle name="20% - Accent5 139" xfId="3620"/>
    <cellStyle name="20% - Accent5 14" xfId="849"/>
    <cellStyle name="20% - Accent5 14 2" xfId="850"/>
    <cellStyle name="20% - Accent5 14_draft transactions report_052009_rvsd" xfId="851"/>
    <cellStyle name="20% - Accent5 140" xfId="3633"/>
    <cellStyle name="20% - Accent5 141" xfId="3646"/>
    <cellStyle name="20% - Accent5 142" xfId="3659"/>
    <cellStyle name="20% - Accent5 143" xfId="3672"/>
    <cellStyle name="20% - Accent5 144" xfId="3685"/>
    <cellStyle name="20% - Accent5 145" xfId="3698"/>
    <cellStyle name="20% - Accent5 146" xfId="3712"/>
    <cellStyle name="20% - Accent5 147" xfId="3607"/>
    <cellStyle name="20% - Accent5 148" xfId="3751"/>
    <cellStyle name="20% - Accent5 149" xfId="3775"/>
    <cellStyle name="20% - Accent5 15" xfId="852"/>
    <cellStyle name="20% - Accent5 15 2" xfId="853"/>
    <cellStyle name="20% - Accent5 15_draft transactions report_052009_rvsd" xfId="854"/>
    <cellStyle name="20% - Accent5 150" xfId="3834"/>
    <cellStyle name="20% - Accent5 151" xfId="3876"/>
    <cellStyle name="20% - Accent5 152" xfId="3989"/>
    <cellStyle name="20% - Accent5 16" xfId="855"/>
    <cellStyle name="20% - Accent5 16 2" xfId="856"/>
    <cellStyle name="20% - Accent5 16_draft transactions report_052009_rvsd" xfId="857"/>
    <cellStyle name="20% - Accent5 17" xfId="858"/>
    <cellStyle name="20% - Accent5 17 2" xfId="859"/>
    <cellStyle name="20% - Accent5 17_draft transactions report_052009_rvsd" xfId="860"/>
    <cellStyle name="20% - Accent5 18" xfId="861"/>
    <cellStyle name="20% - Accent5 18 2" xfId="862"/>
    <cellStyle name="20% - Accent5 18_draft transactions report_052009_rvsd" xfId="863"/>
    <cellStyle name="20% - Accent5 19" xfId="864"/>
    <cellStyle name="20% - Accent5 19 2" xfId="865"/>
    <cellStyle name="20% - Accent5 19_draft transactions report_052009_rvsd" xfId="866"/>
    <cellStyle name="20% - Accent5 2" xfId="867"/>
    <cellStyle name="20% - Accent5 2 2" xfId="868"/>
    <cellStyle name="20% - Accent5 2 2 2" xfId="869"/>
    <cellStyle name="20% - Accent5 2 2_draft transactions report_052009_rvsd" xfId="870"/>
    <cellStyle name="20% - Accent5 2 3" xfId="871"/>
    <cellStyle name="20% - Accent5 2_draft transactions report_052009_rvsd" xfId="872"/>
    <cellStyle name="20% - Accent5 20" xfId="873"/>
    <cellStyle name="20% - Accent5 20 2" xfId="874"/>
    <cellStyle name="20% - Accent5 20_draft transactions report_052009_rvsd" xfId="875"/>
    <cellStyle name="20% - Accent5 21" xfId="876"/>
    <cellStyle name="20% - Accent5 21 2" xfId="877"/>
    <cellStyle name="20% - Accent5 21_draft transactions report_052009_rvsd" xfId="878"/>
    <cellStyle name="20% - Accent5 22" xfId="879"/>
    <cellStyle name="20% - Accent5 22 2" xfId="880"/>
    <cellStyle name="20% - Accent5 22_draft transactions report_052009_rvsd" xfId="881"/>
    <cellStyle name="20% - Accent5 23" xfId="882"/>
    <cellStyle name="20% - Accent5 23 2" xfId="883"/>
    <cellStyle name="20% - Accent5 23_draft transactions report_052009_rvsd" xfId="884"/>
    <cellStyle name="20% - Accent5 24" xfId="885"/>
    <cellStyle name="20% - Accent5 24 2" xfId="886"/>
    <cellStyle name="20% - Accent5 24_draft transactions report_052009_rvsd" xfId="887"/>
    <cellStyle name="20% - Accent5 25" xfId="888"/>
    <cellStyle name="20% - Accent5 25 2" xfId="889"/>
    <cellStyle name="20% - Accent5 25_draft transactions report_052009_rvsd" xfId="890"/>
    <cellStyle name="20% - Accent5 26" xfId="891"/>
    <cellStyle name="20% - Accent5 26 2" xfId="892"/>
    <cellStyle name="20% - Accent5 26_draft transactions report_052009_rvsd" xfId="893"/>
    <cellStyle name="20% - Accent5 27" xfId="894"/>
    <cellStyle name="20% - Accent5 27 2" xfId="895"/>
    <cellStyle name="20% - Accent5 27_draft transactions report_052009_rvsd" xfId="896"/>
    <cellStyle name="20% - Accent5 28" xfId="897"/>
    <cellStyle name="20% - Accent5 28 2" xfId="898"/>
    <cellStyle name="20% - Accent5 28_draft transactions report_052009_rvsd" xfId="899"/>
    <cellStyle name="20% - Accent5 29" xfId="900"/>
    <cellStyle name="20% - Accent5 29 2" xfId="901"/>
    <cellStyle name="20% - Accent5 29_draft transactions report_052009_rvsd" xfId="902"/>
    <cellStyle name="20% - Accent5 3" xfId="903"/>
    <cellStyle name="20% - Accent5 3 2" xfId="904"/>
    <cellStyle name="20% - Accent5 3 2 2" xfId="905"/>
    <cellStyle name="20% - Accent5 3 2_draft transactions report_052009_rvsd" xfId="906"/>
    <cellStyle name="20% - Accent5 3 3" xfId="907"/>
    <cellStyle name="20% - Accent5 3_draft transactions report_052009_rvsd" xfId="908"/>
    <cellStyle name="20% - Accent5 30" xfId="909"/>
    <cellStyle name="20% - Accent5 30 2" xfId="910"/>
    <cellStyle name="20% - Accent5 30_draft transactions report_052009_rvsd" xfId="911"/>
    <cellStyle name="20% - Accent5 31" xfId="912"/>
    <cellStyle name="20% - Accent5 31 2" xfId="913"/>
    <cellStyle name="20% - Accent5 31_draft transactions report_052009_rvsd" xfId="914"/>
    <cellStyle name="20% - Accent5 32" xfId="915"/>
    <cellStyle name="20% - Accent5 32 2" xfId="916"/>
    <cellStyle name="20% - Accent5 32_draft transactions report_052009_rvsd" xfId="917"/>
    <cellStyle name="20% - Accent5 33" xfId="918"/>
    <cellStyle name="20% - Accent5 34" xfId="919"/>
    <cellStyle name="20% - Accent5 35" xfId="920"/>
    <cellStyle name="20% - Accent5 36" xfId="921"/>
    <cellStyle name="20% - Accent5 37" xfId="922"/>
    <cellStyle name="20% - Accent5 38" xfId="923"/>
    <cellStyle name="20% - Accent5 39" xfId="924"/>
    <cellStyle name="20% - Accent5 4" xfId="925"/>
    <cellStyle name="20% - Accent5 4 2" xfId="926"/>
    <cellStyle name="20% - Accent5 4 2 2" xfId="927"/>
    <cellStyle name="20% - Accent5 4 2_draft transactions report_052009_rvsd" xfId="928"/>
    <cellStyle name="20% - Accent5 4 3" xfId="929"/>
    <cellStyle name="20% - Accent5 4_draft transactions report_052009_rvsd" xfId="930"/>
    <cellStyle name="20% - Accent5 40" xfId="931"/>
    <cellStyle name="20% - Accent5 41" xfId="932"/>
    <cellStyle name="20% - Accent5 42" xfId="933"/>
    <cellStyle name="20% - Accent5 43" xfId="934"/>
    <cellStyle name="20% - Accent5 44" xfId="935"/>
    <cellStyle name="20% - Accent5 45" xfId="936"/>
    <cellStyle name="20% - Accent5 46" xfId="937"/>
    <cellStyle name="20% - Accent5 47" xfId="938"/>
    <cellStyle name="20% - Accent5 48" xfId="939"/>
    <cellStyle name="20% - Accent5 49" xfId="940"/>
    <cellStyle name="20% - Accent5 5" xfId="941"/>
    <cellStyle name="20% - Accent5 5 2" xfId="942"/>
    <cellStyle name="20% - Accent5 5 2 2" xfId="943"/>
    <cellStyle name="20% - Accent5 5 2_draft transactions report_052009_rvsd" xfId="944"/>
    <cellStyle name="20% - Accent5 5 3" xfId="945"/>
    <cellStyle name="20% - Accent5 5_draft transactions report_052009_rvsd" xfId="946"/>
    <cellStyle name="20% - Accent5 50" xfId="947"/>
    <cellStyle name="20% - Accent5 51" xfId="948"/>
    <cellStyle name="20% - Accent5 52" xfId="949"/>
    <cellStyle name="20% - Accent5 53" xfId="950"/>
    <cellStyle name="20% - Accent5 54" xfId="951"/>
    <cellStyle name="20% - Accent5 55" xfId="952"/>
    <cellStyle name="20% - Accent5 56" xfId="953"/>
    <cellStyle name="20% - Accent5 57" xfId="954"/>
    <cellStyle name="20% - Accent5 58" xfId="955"/>
    <cellStyle name="20% - Accent5 59" xfId="956"/>
    <cellStyle name="20% - Accent5 6" xfId="957"/>
    <cellStyle name="20% - Accent5 6 2" xfId="958"/>
    <cellStyle name="20% - Accent5 6 2 2" xfId="959"/>
    <cellStyle name="20% - Accent5 6 2_draft transactions report_052009_rvsd" xfId="960"/>
    <cellStyle name="20% - Accent5 6 3" xfId="961"/>
    <cellStyle name="20% - Accent5 6_draft transactions report_052009_rvsd" xfId="962"/>
    <cellStyle name="20% - Accent5 60" xfId="963"/>
    <cellStyle name="20% - Accent5 61" xfId="964"/>
    <cellStyle name="20% - Accent5 62" xfId="965"/>
    <cellStyle name="20% - Accent5 63" xfId="966"/>
    <cellStyle name="20% - Accent5 64" xfId="967"/>
    <cellStyle name="20% - Accent5 65" xfId="968"/>
    <cellStyle name="20% - Accent5 66" xfId="969"/>
    <cellStyle name="20% - Accent5 67" xfId="970"/>
    <cellStyle name="20% - Accent5 68" xfId="971"/>
    <cellStyle name="20% - Accent5 69" xfId="972"/>
    <cellStyle name="20% - Accent5 7" xfId="973"/>
    <cellStyle name="20% - Accent5 7 2" xfId="974"/>
    <cellStyle name="20% - Accent5 7 2 2" xfId="975"/>
    <cellStyle name="20% - Accent5 7 2_draft transactions report_052009_rvsd" xfId="976"/>
    <cellStyle name="20% - Accent5 7 3" xfId="977"/>
    <cellStyle name="20% - Accent5 7_draft transactions report_052009_rvsd" xfId="978"/>
    <cellStyle name="20% - Accent5 70" xfId="979"/>
    <cellStyle name="20% - Accent5 71" xfId="980"/>
    <cellStyle name="20% - Accent5 72" xfId="981"/>
    <cellStyle name="20% - Accent5 73" xfId="982"/>
    <cellStyle name="20% - Accent5 74" xfId="983"/>
    <cellStyle name="20% - Accent5 75" xfId="984"/>
    <cellStyle name="20% - Accent5 76" xfId="985"/>
    <cellStyle name="20% - Accent5 77" xfId="986"/>
    <cellStyle name="20% - Accent5 78" xfId="987"/>
    <cellStyle name="20% - Accent5 79" xfId="988"/>
    <cellStyle name="20% - Accent5 8" xfId="989"/>
    <cellStyle name="20% - Accent5 8 2" xfId="990"/>
    <cellStyle name="20% - Accent5 8 2 2" xfId="991"/>
    <cellStyle name="20% - Accent5 8 2_draft transactions report_052009_rvsd" xfId="992"/>
    <cellStyle name="20% - Accent5 8 3" xfId="993"/>
    <cellStyle name="20% - Accent5 8_draft transactions report_052009_rvsd" xfId="994"/>
    <cellStyle name="20% - Accent5 80" xfId="995"/>
    <cellStyle name="20% - Accent5 81" xfId="996"/>
    <cellStyle name="20% - Accent5 82" xfId="997"/>
    <cellStyle name="20% - Accent5 83" xfId="998"/>
    <cellStyle name="20% - Accent5 84" xfId="999"/>
    <cellStyle name="20% - Accent5 85" xfId="1000"/>
    <cellStyle name="20% - Accent5 86" xfId="1001"/>
    <cellStyle name="20% - Accent5 87" xfId="1002"/>
    <cellStyle name="20% - Accent5 88" xfId="1003"/>
    <cellStyle name="20% - Accent5 89" xfId="1004"/>
    <cellStyle name="20% - Accent5 9" xfId="1005"/>
    <cellStyle name="20% - Accent5 9 2" xfId="1006"/>
    <cellStyle name="20% - Accent5 9 2 2" xfId="1007"/>
    <cellStyle name="20% - Accent5 9 2_draft transactions report_052009_rvsd" xfId="1008"/>
    <cellStyle name="20% - Accent5 9 3" xfId="1009"/>
    <cellStyle name="20% - Accent5 9_draft transactions report_052009_rvsd" xfId="1010"/>
    <cellStyle name="20% - Accent5 90" xfId="1011"/>
    <cellStyle name="20% - Accent5 91" xfId="1012"/>
    <cellStyle name="20% - Accent5 92" xfId="1013"/>
    <cellStyle name="20% - Accent5 93" xfId="1014"/>
    <cellStyle name="20% - Accent5 94" xfId="1015"/>
    <cellStyle name="20% - Accent5 95" xfId="1016"/>
    <cellStyle name="20% - Accent5 96" xfId="1017"/>
    <cellStyle name="20% - Accent5 97" xfId="1018"/>
    <cellStyle name="20% - Accent5 98" xfId="1019"/>
    <cellStyle name="20% - Accent5 99" xfId="1020"/>
    <cellStyle name="20% - Accent6" xfId="1021" builtinId="50" customBuiltin="1"/>
    <cellStyle name="20% - Accent6 10" xfId="1022"/>
    <cellStyle name="20% - Accent6 10 2" xfId="1023"/>
    <cellStyle name="20% - Accent6 10_draft transactions report_052009_rvsd" xfId="1024"/>
    <cellStyle name="20% - Accent6 100" xfId="1025"/>
    <cellStyle name="20% - Accent6 101" xfId="1026"/>
    <cellStyle name="20% - Accent6 102" xfId="1027"/>
    <cellStyle name="20% - Accent6 103" xfId="1028"/>
    <cellStyle name="20% - Accent6 104" xfId="1029"/>
    <cellStyle name="20% - Accent6 105" xfId="1030"/>
    <cellStyle name="20% - Accent6 106" xfId="1031"/>
    <cellStyle name="20% - Accent6 107" xfId="1032"/>
    <cellStyle name="20% - Accent6 108" xfId="1033"/>
    <cellStyle name="20% - Accent6 109" xfId="1034"/>
    <cellStyle name="20% - Accent6 11" xfId="1035"/>
    <cellStyle name="20% - Accent6 11 2" xfId="1036"/>
    <cellStyle name="20% - Accent6 11_draft transactions report_052009_rvsd" xfId="1037"/>
    <cellStyle name="20% - Accent6 110" xfId="1038"/>
    <cellStyle name="20% - Accent6 111" xfId="1039"/>
    <cellStyle name="20% - Accent6 112" xfId="1040"/>
    <cellStyle name="20% - Accent6 113" xfId="1041"/>
    <cellStyle name="20% - Accent6 114" xfId="1042"/>
    <cellStyle name="20% - Accent6 115" xfId="1043"/>
    <cellStyle name="20% - Accent6 116" xfId="1044"/>
    <cellStyle name="20% - Accent6 117" xfId="1045"/>
    <cellStyle name="20% - Accent6 118" xfId="1046"/>
    <cellStyle name="20% - Accent6 119" xfId="3113"/>
    <cellStyle name="20% - Accent6 12" xfId="1047"/>
    <cellStyle name="20% - Accent6 12 2" xfId="1048"/>
    <cellStyle name="20% - Accent6 12_draft transactions report_052009_rvsd" xfId="1049"/>
    <cellStyle name="20% - Accent6 120" xfId="3126"/>
    <cellStyle name="20% - Accent6 121" xfId="3139"/>
    <cellStyle name="20% - Accent6 122" xfId="3153"/>
    <cellStyle name="20% - Accent6 123" xfId="3195"/>
    <cellStyle name="20% - Accent6 124" xfId="3217"/>
    <cellStyle name="20% - Accent6 125" xfId="3259"/>
    <cellStyle name="20% - Accent6 126" xfId="3301"/>
    <cellStyle name="20% - Accent6 127" xfId="3362"/>
    <cellStyle name="20% - Accent6 128" xfId="3375"/>
    <cellStyle name="20% - Accent6 129" xfId="3388"/>
    <cellStyle name="20% - Accent6 13" xfId="1050"/>
    <cellStyle name="20% - Accent6 13 2" xfId="1051"/>
    <cellStyle name="20% - Accent6 13_draft transactions report_052009_rvsd" xfId="1052"/>
    <cellStyle name="20% - Accent6 130" xfId="3401"/>
    <cellStyle name="20% - Accent6 131" xfId="3414"/>
    <cellStyle name="20% - Accent6 132" xfId="3427"/>
    <cellStyle name="20% - Accent6 133" xfId="3440"/>
    <cellStyle name="20% - Accent6 134" xfId="3453"/>
    <cellStyle name="20% - Accent6 135" xfId="3467"/>
    <cellStyle name="20% - Accent6 136" xfId="3509"/>
    <cellStyle name="20% - Accent6 137" xfId="3531"/>
    <cellStyle name="20% - Accent6 138" xfId="3592"/>
    <cellStyle name="20% - Accent6 139" xfId="3619"/>
    <cellStyle name="20% - Accent6 14" xfId="1053"/>
    <cellStyle name="20% - Accent6 14 2" xfId="1054"/>
    <cellStyle name="20% - Accent6 14_draft transactions report_052009_rvsd" xfId="1055"/>
    <cellStyle name="20% - Accent6 140" xfId="3632"/>
    <cellStyle name="20% - Accent6 141" xfId="3645"/>
    <cellStyle name="20% - Accent6 142" xfId="3658"/>
    <cellStyle name="20% - Accent6 143" xfId="3671"/>
    <cellStyle name="20% - Accent6 144" xfId="3684"/>
    <cellStyle name="20% - Accent6 145" xfId="3697"/>
    <cellStyle name="20% - Accent6 146" xfId="3711"/>
    <cellStyle name="20% - Accent6 147" xfId="3606"/>
    <cellStyle name="20% - Accent6 148" xfId="3752"/>
    <cellStyle name="20% - Accent6 149" xfId="3774"/>
    <cellStyle name="20% - Accent6 15" xfId="1056"/>
    <cellStyle name="20% - Accent6 15 2" xfId="1057"/>
    <cellStyle name="20% - Accent6 15_draft transactions report_052009_rvsd" xfId="1058"/>
    <cellStyle name="20% - Accent6 150" xfId="3835"/>
    <cellStyle name="20% - Accent6 151" xfId="3877"/>
    <cellStyle name="20% - Accent6 152" xfId="3990"/>
    <cellStyle name="20% - Accent6 16" xfId="1059"/>
    <cellStyle name="20% - Accent6 16 2" xfId="1060"/>
    <cellStyle name="20% - Accent6 16_draft transactions report_052009_rvsd" xfId="1061"/>
    <cellStyle name="20% - Accent6 17" xfId="1062"/>
    <cellStyle name="20% - Accent6 17 2" xfId="1063"/>
    <cellStyle name="20% - Accent6 17_draft transactions report_052009_rvsd" xfId="1064"/>
    <cellStyle name="20% - Accent6 18" xfId="1065"/>
    <cellStyle name="20% - Accent6 18 2" xfId="1066"/>
    <cellStyle name="20% - Accent6 18_draft transactions report_052009_rvsd" xfId="1067"/>
    <cellStyle name="20% - Accent6 19" xfId="1068"/>
    <cellStyle name="20% - Accent6 19 2" xfId="1069"/>
    <cellStyle name="20% - Accent6 19_draft transactions report_052009_rvsd" xfId="1070"/>
    <cellStyle name="20% - Accent6 2" xfId="1071"/>
    <cellStyle name="20% - Accent6 2 2" xfId="1072"/>
    <cellStyle name="20% - Accent6 2 2 2" xfId="1073"/>
    <cellStyle name="20% - Accent6 2 2_draft transactions report_052009_rvsd" xfId="1074"/>
    <cellStyle name="20% - Accent6 2 3" xfId="1075"/>
    <cellStyle name="20% - Accent6 2_draft transactions report_052009_rvsd" xfId="1076"/>
    <cellStyle name="20% - Accent6 20" xfId="1077"/>
    <cellStyle name="20% - Accent6 20 2" xfId="1078"/>
    <cellStyle name="20% - Accent6 20_draft transactions report_052009_rvsd" xfId="1079"/>
    <cellStyle name="20% - Accent6 21" xfId="1080"/>
    <cellStyle name="20% - Accent6 21 2" xfId="1081"/>
    <cellStyle name="20% - Accent6 21_draft transactions report_052009_rvsd" xfId="1082"/>
    <cellStyle name="20% - Accent6 22" xfId="1083"/>
    <cellStyle name="20% - Accent6 22 2" xfId="1084"/>
    <cellStyle name="20% - Accent6 22_draft transactions report_052009_rvsd" xfId="1085"/>
    <cellStyle name="20% - Accent6 23" xfId="1086"/>
    <cellStyle name="20% - Accent6 23 2" xfId="1087"/>
    <cellStyle name="20% - Accent6 23_draft transactions report_052009_rvsd" xfId="1088"/>
    <cellStyle name="20% - Accent6 24" xfId="1089"/>
    <cellStyle name="20% - Accent6 24 2" xfId="1090"/>
    <cellStyle name="20% - Accent6 24_draft transactions report_052009_rvsd" xfId="1091"/>
    <cellStyle name="20% - Accent6 25" xfId="1092"/>
    <cellStyle name="20% - Accent6 25 2" xfId="1093"/>
    <cellStyle name="20% - Accent6 25_draft transactions report_052009_rvsd" xfId="1094"/>
    <cellStyle name="20% - Accent6 26" xfId="1095"/>
    <cellStyle name="20% - Accent6 26 2" xfId="1096"/>
    <cellStyle name="20% - Accent6 26_draft transactions report_052009_rvsd" xfId="1097"/>
    <cellStyle name="20% - Accent6 27" xfId="1098"/>
    <cellStyle name="20% - Accent6 27 2" xfId="1099"/>
    <cellStyle name="20% - Accent6 27_draft transactions report_052009_rvsd" xfId="1100"/>
    <cellStyle name="20% - Accent6 28" xfId="1101"/>
    <cellStyle name="20% - Accent6 28 2" xfId="1102"/>
    <cellStyle name="20% - Accent6 28_draft transactions report_052009_rvsd" xfId="1103"/>
    <cellStyle name="20% - Accent6 29" xfId="1104"/>
    <cellStyle name="20% - Accent6 29 2" xfId="1105"/>
    <cellStyle name="20% - Accent6 29_draft transactions report_052009_rvsd" xfId="1106"/>
    <cellStyle name="20% - Accent6 3" xfId="1107"/>
    <cellStyle name="20% - Accent6 3 2" xfId="1108"/>
    <cellStyle name="20% - Accent6 3 2 2" xfId="1109"/>
    <cellStyle name="20% - Accent6 3 2_draft transactions report_052009_rvsd" xfId="1110"/>
    <cellStyle name="20% - Accent6 3 3" xfId="1111"/>
    <cellStyle name="20% - Accent6 3_draft transactions report_052009_rvsd" xfId="1112"/>
    <cellStyle name="20% - Accent6 30" xfId="1113"/>
    <cellStyle name="20% - Accent6 30 2" xfId="1114"/>
    <cellStyle name="20% - Accent6 30_draft transactions report_052009_rvsd" xfId="1115"/>
    <cellStyle name="20% - Accent6 31" xfId="1116"/>
    <cellStyle name="20% - Accent6 31 2" xfId="1117"/>
    <cellStyle name="20% - Accent6 31_draft transactions report_052009_rvsd" xfId="1118"/>
    <cellStyle name="20% - Accent6 32" xfId="1119"/>
    <cellStyle name="20% - Accent6 32 2" xfId="1120"/>
    <cellStyle name="20% - Accent6 32_draft transactions report_052009_rvsd" xfId="1121"/>
    <cellStyle name="20% - Accent6 33" xfId="1122"/>
    <cellStyle name="20% - Accent6 34" xfId="1123"/>
    <cellStyle name="20% - Accent6 35" xfId="1124"/>
    <cellStyle name="20% - Accent6 36" xfId="1125"/>
    <cellStyle name="20% - Accent6 37" xfId="1126"/>
    <cellStyle name="20% - Accent6 38" xfId="1127"/>
    <cellStyle name="20% - Accent6 39" xfId="1128"/>
    <cellStyle name="20% - Accent6 4" xfId="1129"/>
    <cellStyle name="20% - Accent6 4 2" xfId="1130"/>
    <cellStyle name="20% - Accent6 4 2 2" xfId="1131"/>
    <cellStyle name="20% - Accent6 4 2_draft transactions report_052009_rvsd" xfId="1132"/>
    <cellStyle name="20% - Accent6 4 3" xfId="1133"/>
    <cellStyle name="20% - Accent6 4_draft transactions report_052009_rvsd" xfId="1134"/>
    <cellStyle name="20% - Accent6 40" xfId="1135"/>
    <cellStyle name="20% - Accent6 41" xfId="1136"/>
    <cellStyle name="20% - Accent6 42" xfId="1137"/>
    <cellStyle name="20% - Accent6 43" xfId="1138"/>
    <cellStyle name="20% - Accent6 44" xfId="1139"/>
    <cellStyle name="20% - Accent6 45" xfId="1140"/>
    <cellStyle name="20% - Accent6 46" xfId="1141"/>
    <cellStyle name="20% - Accent6 47" xfId="1142"/>
    <cellStyle name="20% - Accent6 48" xfId="1143"/>
    <cellStyle name="20% - Accent6 49" xfId="1144"/>
    <cellStyle name="20% - Accent6 5" xfId="1145"/>
    <cellStyle name="20% - Accent6 5 2" xfId="1146"/>
    <cellStyle name="20% - Accent6 5 2 2" xfId="1147"/>
    <cellStyle name="20% - Accent6 5 2_draft transactions report_052009_rvsd" xfId="1148"/>
    <cellStyle name="20% - Accent6 5 3" xfId="1149"/>
    <cellStyle name="20% - Accent6 5_draft transactions report_052009_rvsd" xfId="1150"/>
    <cellStyle name="20% - Accent6 50" xfId="1151"/>
    <cellStyle name="20% - Accent6 51" xfId="1152"/>
    <cellStyle name="20% - Accent6 52" xfId="1153"/>
    <cellStyle name="20% - Accent6 53" xfId="1154"/>
    <cellStyle name="20% - Accent6 54" xfId="1155"/>
    <cellStyle name="20% - Accent6 55" xfId="1156"/>
    <cellStyle name="20% - Accent6 56" xfId="1157"/>
    <cellStyle name="20% - Accent6 57" xfId="1158"/>
    <cellStyle name="20% - Accent6 58" xfId="1159"/>
    <cellStyle name="20% - Accent6 59" xfId="1160"/>
    <cellStyle name="20% - Accent6 6" xfId="1161"/>
    <cellStyle name="20% - Accent6 6 2" xfId="1162"/>
    <cellStyle name="20% - Accent6 6 2 2" xfId="1163"/>
    <cellStyle name="20% - Accent6 6 2_draft transactions report_052009_rvsd" xfId="1164"/>
    <cellStyle name="20% - Accent6 6 3" xfId="1165"/>
    <cellStyle name="20% - Accent6 6_draft transactions report_052009_rvsd" xfId="1166"/>
    <cellStyle name="20% - Accent6 60" xfId="1167"/>
    <cellStyle name="20% - Accent6 61" xfId="1168"/>
    <cellStyle name="20% - Accent6 62" xfId="1169"/>
    <cellStyle name="20% - Accent6 63" xfId="1170"/>
    <cellStyle name="20% - Accent6 64" xfId="1171"/>
    <cellStyle name="20% - Accent6 65" xfId="1172"/>
    <cellStyle name="20% - Accent6 66" xfId="1173"/>
    <cellStyle name="20% - Accent6 67" xfId="1174"/>
    <cellStyle name="20% - Accent6 68" xfId="1175"/>
    <cellStyle name="20% - Accent6 69" xfId="1176"/>
    <cellStyle name="20% - Accent6 7" xfId="1177"/>
    <cellStyle name="20% - Accent6 7 2" xfId="1178"/>
    <cellStyle name="20% - Accent6 7 2 2" xfId="1179"/>
    <cellStyle name="20% - Accent6 7 2_draft transactions report_052009_rvsd" xfId="1180"/>
    <cellStyle name="20% - Accent6 7 3" xfId="1181"/>
    <cellStyle name="20% - Accent6 7_draft transactions report_052009_rvsd" xfId="1182"/>
    <cellStyle name="20% - Accent6 70" xfId="1183"/>
    <cellStyle name="20% - Accent6 71" xfId="1184"/>
    <cellStyle name="20% - Accent6 72" xfId="1185"/>
    <cellStyle name="20% - Accent6 73" xfId="1186"/>
    <cellStyle name="20% - Accent6 74" xfId="1187"/>
    <cellStyle name="20% - Accent6 75" xfId="1188"/>
    <cellStyle name="20% - Accent6 76" xfId="1189"/>
    <cellStyle name="20% - Accent6 77" xfId="1190"/>
    <cellStyle name="20% - Accent6 78" xfId="1191"/>
    <cellStyle name="20% - Accent6 79" xfId="1192"/>
    <cellStyle name="20% - Accent6 8" xfId="1193"/>
    <cellStyle name="20% - Accent6 8 2" xfId="1194"/>
    <cellStyle name="20% - Accent6 8 2 2" xfId="1195"/>
    <cellStyle name="20% - Accent6 8 2_draft transactions report_052009_rvsd" xfId="1196"/>
    <cellStyle name="20% - Accent6 8 3" xfId="1197"/>
    <cellStyle name="20% - Accent6 8_draft transactions report_052009_rvsd" xfId="1198"/>
    <cellStyle name="20% - Accent6 80" xfId="1199"/>
    <cellStyle name="20% - Accent6 81" xfId="1200"/>
    <cellStyle name="20% - Accent6 82" xfId="1201"/>
    <cellStyle name="20% - Accent6 83" xfId="1202"/>
    <cellStyle name="20% - Accent6 84" xfId="1203"/>
    <cellStyle name="20% - Accent6 85" xfId="1204"/>
    <cellStyle name="20% - Accent6 86" xfId="1205"/>
    <cellStyle name="20% - Accent6 87" xfId="1206"/>
    <cellStyle name="20% - Accent6 88" xfId="1207"/>
    <cellStyle name="20% - Accent6 89" xfId="1208"/>
    <cellStyle name="20% - Accent6 9" xfId="1209"/>
    <cellStyle name="20% - Accent6 9 2" xfId="1210"/>
    <cellStyle name="20% - Accent6 9 2 2" xfId="1211"/>
    <cellStyle name="20% - Accent6 9 2_draft transactions report_052009_rvsd" xfId="1212"/>
    <cellStyle name="20% - Accent6 9 3" xfId="1213"/>
    <cellStyle name="20% - Accent6 9_draft transactions report_052009_rvsd" xfId="1214"/>
    <cellStyle name="20% - Accent6 90" xfId="1215"/>
    <cellStyle name="20% - Accent6 91" xfId="1216"/>
    <cellStyle name="20% - Accent6 92" xfId="1217"/>
    <cellStyle name="20% - Accent6 93" xfId="1218"/>
    <cellStyle name="20% - Accent6 94" xfId="1219"/>
    <cellStyle name="20% - Accent6 95" xfId="1220"/>
    <cellStyle name="20% - Accent6 96" xfId="1221"/>
    <cellStyle name="20% - Accent6 97" xfId="1222"/>
    <cellStyle name="20% - Accent6 98" xfId="1223"/>
    <cellStyle name="20% - Accent6 99" xfId="1224"/>
    <cellStyle name="40% - Accent1" xfId="1225" builtinId="31" customBuiltin="1"/>
    <cellStyle name="40% - Accent1 10" xfId="1226"/>
    <cellStyle name="40% - Accent1 10 2" xfId="1227"/>
    <cellStyle name="40% - Accent1 10_draft transactions report_052009_rvsd" xfId="1228"/>
    <cellStyle name="40% - Accent1 100" xfId="1229"/>
    <cellStyle name="40% - Accent1 101" xfId="1230"/>
    <cellStyle name="40% - Accent1 102" xfId="1231"/>
    <cellStyle name="40% - Accent1 103" xfId="1232"/>
    <cellStyle name="40% - Accent1 104" xfId="1233"/>
    <cellStyle name="40% - Accent1 105" xfId="1234"/>
    <cellStyle name="40% - Accent1 106" xfId="1235"/>
    <cellStyle name="40% - Accent1 107" xfId="1236"/>
    <cellStyle name="40% - Accent1 108" xfId="1237"/>
    <cellStyle name="40% - Accent1 109" xfId="1238"/>
    <cellStyle name="40% - Accent1 11" xfId="1239"/>
    <cellStyle name="40% - Accent1 11 2" xfId="1240"/>
    <cellStyle name="40% - Accent1 11_draft transactions report_052009_rvsd" xfId="1241"/>
    <cellStyle name="40% - Accent1 110" xfId="1242"/>
    <cellStyle name="40% - Accent1 111" xfId="1243"/>
    <cellStyle name="40% - Accent1 112" xfId="1244"/>
    <cellStyle name="40% - Accent1 113" xfId="1245"/>
    <cellStyle name="40% - Accent1 114" xfId="1246"/>
    <cellStyle name="40% - Accent1 115" xfId="1247"/>
    <cellStyle name="40% - Accent1 116" xfId="1248"/>
    <cellStyle name="40% - Accent1 117" xfId="1249"/>
    <cellStyle name="40% - Accent1 118" xfId="1250"/>
    <cellStyle name="40% - Accent1 119" xfId="3114"/>
    <cellStyle name="40% - Accent1 12" xfId="1251"/>
    <cellStyle name="40% - Accent1 12 2" xfId="1252"/>
    <cellStyle name="40% - Accent1 12_draft transactions report_052009_rvsd" xfId="1253"/>
    <cellStyle name="40% - Accent1 120" xfId="3125"/>
    <cellStyle name="40% - Accent1 121" xfId="3138"/>
    <cellStyle name="40% - Accent1 122" xfId="3154"/>
    <cellStyle name="40% - Accent1 123" xfId="3196"/>
    <cellStyle name="40% - Accent1 124" xfId="3238"/>
    <cellStyle name="40% - Accent1 125" xfId="3280"/>
    <cellStyle name="40% - Accent1 126" xfId="3321"/>
    <cellStyle name="40% - Accent1 127" xfId="3363"/>
    <cellStyle name="40% - Accent1 128" xfId="3374"/>
    <cellStyle name="40% - Accent1 129" xfId="3387"/>
    <cellStyle name="40% - Accent1 13" xfId="1254"/>
    <cellStyle name="40% - Accent1 13 2" xfId="1255"/>
    <cellStyle name="40% - Accent1 13_draft transactions report_052009_rvsd" xfId="1256"/>
    <cellStyle name="40% - Accent1 130" xfId="3402"/>
    <cellStyle name="40% - Accent1 131" xfId="3413"/>
    <cellStyle name="40% - Accent1 132" xfId="3426"/>
    <cellStyle name="40% - Accent1 133" xfId="3439"/>
    <cellStyle name="40% - Accent1 134" xfId="3452"/>
    <cellStyle name="40% - Accent1 135" xfId="3468"/>
    <cellStyle name="40% - Accent1 136" xfId="3510"/>
    <cellStyle name="40% - Accent1 137" xfId="3551"/>
    <cellStyle name="40% - Accent1 138" xfId="3593"/>
    <cellStyle name="40% - Accent1 139" xfId="3618"/>
    <cellStyle name="40% - Accent1 14" xfId="1257"/>
    <cellStyle name="40% - Accent1 14 2" xfId="1258"/>
    <cellStyle name="40% - Accent1 14_draft transactions report_052009_rvsd" xfId="1259"/>
    <cellStyle name="40% - Accent1 140" xfId="3631"/>
    <cellStyle name="40% - Accent1 141" xfId="3644"/>
    <cellStyle name="40% - Accent1 142" xfId="3657"/>
    <cellStyle name="40% - Accent1 143" xfId="3670"/>
    <cellStyle name="40% - Accent1 144" xfId="3683"/>
    <cellStyle name="40% - Accent1 145" xfId="3696"/>
    <cellStyle name="40% - Accent1 146" xfId="3710"/>
    <cellStyle name="40% - Accent1 147" xfId="3605"/>
    <cellStyle name="40% - Accent1 148" xfId="3753"/>
    <cellStyle name="40% - Accent1 149" xfId="3794"/>
    <cellStyle name="40% - Accent1 15" xfId="1260"/>
    <cellStyle name="40% - Accent1 15 2" xfId="1261"/>
    <cellStyle name="40% - Accent1 15_draft transactions report_052009_rvsd" xfId="1262"/>
    <cellStyle name="40% - Accent1 150" xfId="3836"/>
    <cellStyle name="40% - Accent1 151" xfId="3878"/>
    <cellStyle name="40% - Accent1 152" xfId="3991"/>
    <cellStyle name="40% - Accent1 16" xfId="1263"/>
    <cellStyle name="40% - Accent1 16 2" xfId="1264"/>
    <cellStyle name="40% - Accent1 16_draft transactions report_052009_rvsd" xfId="1265"/>
    <cellStyle name="40% - Accent1 17" xfId="1266"/>
    <cellStyle name="40% - Accent1 17 2" xfId="1267"/>
    <cellStyle name="40% - Accent1 17_draft transactions report_052009_rvsd" xfId="1268"/>
    <cellStyle name="40% - Accent1 18" xfId="1269"/>
    <cellStyle name="40% - Accent1 18 2" xfId="1270"/>
    <cellStyle name="40% - Accent1 18_draft transactions report_052009_rvsd" xfId="1271"/>
    <cellStyle name="40% - Accent1 19" xfId="1272"/>
    <cellStyle name="40% - Accent1 19 2" xfId="1273"/>
    <cellStyle name="40% - Accent1 19_draft transactions report_052009_rvsd" xfId="1274"/>
    <cellStyle name="40% - Accent1 2" xfId="1275"/>
    <cellStyle name="40% - Accent1 2 2" xfId="1276"/>
    <cellStyle name="40% - Accent1 2 2 2" xfId="1277"/>
    <cellStyle name="40% - Accent1 2 2_draft transactions report_052009_rvsd" xfId="1278"/>
    <cellStyle name="40% - Accent1 2 3" xfId="1279"/>
    <cellStyle name="40% - Accent1 2_draft transactions report_052009_rvsd" xfId="1280"/>
    <cellStyle name="40% - Accent1 20" xfId="1281"/>
    <cellStyle name="40% - Accent1 20 2" xfId="1282"/>
    <cellStyle name="40% - Accent1 20_draft transactions report_052009_rvsd" xfId="1283"/>
    <cellStyle name="40% - Accent1 21" xfId="1284"/>
    <cellStyle name="40% - Accent1 21 2" xfId="1285"/>
    <cellStyle name="40% - Accent1 21_draft transactions report_052009_rvsd" xfId="1286"/>
    <cellStyle name="40% - Accent1 22" xfId="1287"/>
    <cellStyle name="40% - Accent1 22 2" xfId="1288"/>
    <cellStyle name="40% - Accent1 22_draft transactions report_052009_rvsd" xfId="1289"/>
    <cellStyle name="40% - Accent1 23" xfId="1290"/>
    <cellStyle name="40% - Accent1 23 2" xfId="1291"/>
    <cellStyle name="40% - Accent1 23_draft transactions report_052009_rvsd" xfId="1292"/>
    <cellStyle name="40% - Accent1 24" xfId="1293"/>
    <cellStyle name="40% - Accent1 24 2" xfId="1294"/>
    <cellStyle name="40% - Accent1 24_draft transactions report_052009_rvsd" xfId="1295"/>
    <cellStyle name="40% - Accent1 25" xfId="1296"/>
    <cellStyle name="40% - Accent1 25 2" xfId="1297"/>
    <cellStyle name="40% - Accent1 25_draft transactions report_052009_rvsd" xfId="1298"/>
    <cellStyle name="40% - Accent1 26" xfId="1299"/>
    <cellStyle name="40% - Accent1 26 2" xfId="1300"/>
    <cellStyle name="40% - Accent1 26_draft transactions report_052009_rvsd" xfId="1301"/>
    <cellStyle name="40% - Accent1 27" xfId="1302"/>
    <cellStyle name="40% - Accent1 27 2" xfId="1303"/>
    <cellStyle name="40% - Accent1 27_draft transactions report_052009_rvsd" xfId="1304"/>
    <cellStyle name="40% - Accent1 28" xfId="1305"/>
    <cellStyle name="40% - Accent1 28 2" xfId="1306"/>
    <cellStyle name="40% - Accent1 28_draft transactions report_052009_rvsd" xfId="1307"/>
    <cellStyle name="40% - Accent1 29" xfId="1308"/>
    <cellStyle name="40% - Accent1 29 2" xfId="1309"/>
    <cellStyle name="40% - Accent1 29_draft transactions report_052009_rvsd" xfId="1310"/>
    <cellStyle name="40% - Accent1 3" xfId="1311"/>
    <cellStyle name="40% - Accent1 3 2" xfId="1312"/>
    <cellStyle name="40% - Accent1 3 2 2" xfId="1313"/>
    <cellStyle name="40% - Accent1 3 2_draft transactions report_052009_rvsd" xfId="1314"/>
    <cellStyle name="40% - Accent1 3 3" xfId="1315"/>
    <cellStyle name="40% - Accent1 3_draft transactions report_052009_rvsd" xfId="1316"/>
    <cellStyle name="40% - Accent1 30" xfId="1317"/>
    <cellStyle name="40% - Accent1 30 2" xfId="1318"/>
    <cellStyle name="40% - Accent1 30_draft transactions report_052009_rvsd" xfId="1319"/>
    <cellStyle name="40% - Accent1 31" xfId="1320"/>
    <cellStyle name="40% - Accent1 31 2" xfId="1321"/>
    <cellStyle name="40% - Accent1 31_draft transactions report_052009_rvsd" xfId="1322"/>
    <cellStyle name="40% - Accent1 32" xfId="1323"/>
    <cellStyle name="40% - Accent1 32 2" xfId="1324"/>
    <cellStyle name="40% - Accent1 32_draft transactions report_052009_rvsd" xfId="1325"/>
    <cellStyle name="40% - Accent1 33" xfId="1326"/>
    <cellStyle name="40% - Accent1 34" xfId="1327"/>
    <cellStyle name="40% - Accent1 35" xfId="1328"/>
    <cellStyle name="40% - Accent1 36" xfId="1329"/>
    <cellStyle name="40% - Accent1 37" xfId="1330"/>
    <cellStyle name="40% - Accent1 38" xfId="1331"/>
    <cellStyle name="40% - Accent1 39" xfId="1332"/>
    <cellStyle name="40% - Accent1 4" xfId="1333"/>
    <cellStyle name="40% - Accent1 4 2" xfId="1334"/>
    <cellStyle name="40% - Accent1 4 2 2" xfId="1335"/>
    <cellStyle name="40% - Accent1 4 2_draft transactions report_052009_rvsd" xfId="1336"/>
    <cellStyle name="40% - Accent1 4 3" xfId="1337"/>
    <cellStyle name="40% - Accent1 4_draft transactions report_052009_rvsd" xfId="1338"/>
    <cellStyle name="40% - Accent1 40" xfId="1339"/>
    <cellStyle name="40% - Accent1 41" xfId="1340"/>
    <cellStyle name="40% - Accent1 42" xfId="1341"/>
    <cellStyle name="40% - Accent1 43" xfId="1342"/>
    <cellStyle name="40% - Accent1 44" xfId="1343"/>
    <cellStyle name="40% - Accent1 45" xfId="1344"/>
    <cellStyle name="40% - Accent1 46" xfId="1345"/>
    <cellStyle name="40% - Accent1 47" xfId="1346"/>
    <cellStyle name="40% - Accent1 48" xfId="1347"/>
    <cellStyle name="40% - Accent1 49" xfId="1348"/>
    <cellStyle name="40% - Accent1 5" xfId="1349"/>
    <cellStyle name="40% - Accent1 5 2" xfId="1350"/>
    <cellStyle name="40% - Accent1 5 2 2" xfId="1351"/>
    <cellStyle name="40% - Accent1 5 2_draft transactions report_052009_rvsd" xfId="1352"/>
    <cellStyle name="40% - Accent1 5 3" xfId="1353"/>
    <cellStyle name="40% - Accent1 5_draft transactions report_052009_rvsd" xfId="1354"/>
    <cellStyle name="40% - Accent1 50" xfId="1355"/>
    <cellStyle name="40% - Accent1 51" xfId="1356"/>
    <cellStyle name="40% - Accent1 52" xfId="1357"/>
    <cellStyle name="40% - Accent1 53" xfId="1358"/>
    <cellStyle name="40% - Accent1 54" xfId="1359"/>
    <cellStyle name="40% - Accent1 55" xfId="1360"/>
    <cellStyle name="40% - Accent1 56" xfId="1361"/>
    <cellStyle name="40% - Accent1 57" xfId="1362"/>
    <cellStyle name="40% - Accent1 58" xfId="1363"/>
    <cellStyle name="40% - Accent1 59" xfId="1364"/>
    <cellStyle name="40% - Accent1 6" xfId="1365"/>
    <cellStyle name="40% - Accent1 6 2" xfId="1366"/>
    <cellStyle name="40% - Accent1 6 2 2" xfId="1367"/>
    <cellStyle name="40% - Accent1 6 2_draft transactions report_052009_rvsd" xfId="1368"/>
    <cellStyle name="40% - Accent1 6 3" xfId="1369"/>
    <cellStyle name="40% - Accent1 6_draft transactions report_052009_rvsd" xfId="1370"/>
    <cellStyle name="40% - Accent1 60" xfId="1371"/>
    <cellStyle name="40% - Accent1 61" xfId="1372"/>
    <cellStyle name="40% - Accent1 62" xfId="1373"/>
    <cellStyle name="40% - Accent1 63" xfId="1374"/>
    <cellStyle name="40% - Accent1 64" xfId="1375"/>
    <cellStyle name="40% - Accent1 65" xfId="1376"/>
    <cellStyle name="40% - Accent1 66" xfId="1377"/>
    <cellStyle name="40% - Accent1 67" xfId="1378"/>
    <cellStyle name="40% - Accent1 68" xfId="1379"/>
    <cellStyle name="40% - Accent1 69" xfId="1380"/>
    <cellStyle name="40% - Accent1 7" xfId="1381"/>
    <cellStyle name="40% - Accent1 7 2" xfId="1382"/>
    <cellStyle name="40% - Accent1 7 2 2" xfId="1383"/>
    <cellStyle name="40% - Accent1 7 2_draft transactions report_052009_rvsd" xfId="1384"/>
    <cellStyle name="40% - Accent1 7 3" xfId="1385"/>
    <cellStyle name="40% - Accent1 7_draft transactions report_052009_rvsd" xfId="1386"/>
    <cellStyle name="40% - Accent1 70" xfId="1387"/>
    <cellStyle name="40% - Accent1 71" xfId="1388"/>
    <cellStyle name="40% - Accent1 72" xfId="1389"/>
    <cellStyle name="40% - Accent1 73" xfId="1390"/>
    <cellStyle name="40% - Accent1 74" xfId="1391"/>
    <cellStyle name="40% - Accent1 75" xfId="1392"/>
    <cellStyle name="40% - Accent1 76" xfId="1393"/>
    <cellStyle name="40% - Accent1 77" xfId="1394"/>
    <cellStyle name="40% - Accent1 78" xfId="1395"/>
    <cellStyle name="40% - Accent1 79" xfId="1396"/>
    <cellStyle name="40% - Accent1 8" xfId="1397"/>
    <cellStyle name="40% - Accent1 8 2" xfId="1398"/>
    <cellStyle name="40% - Accent1 8 2 2" xfId="1399"/>
    <cellStyle name="40% - Accent1 8 2_draft transactions report_052009_rvsd" xfId="1400"/>
    <cellStyle name="40% - Accent1 8 3" xfId="1401"/>
    <cellStyle name="40% - Accent1 8_draft transactions report_052009_rvsd" xfId="1402"/>
    <cellStyle name="40% - Accent1 80" xfId="1403"/>
    <cellStyle name="40% - Accent1 81" xfId="1404"/>
    <cellStyle name="40% - Accent1 82" xfId="1405"/>
    <cellStyle name="40% - Accent1 83" xfId="1406"/>
    <cellStyle name="40% - Accent1 84" xfId="1407"/>
    <cellStyle name="40% - Accent1 85" xfId="1408"/>
    <cellStyle name="40% - Accent1 86" xfId="1409"/>
    <cellStyle name="40% - Accent1 87" xfId="1410"/>
    <cellStyle name="40% - Accent1 88" xfId="1411"/>
    <cellStyle name="40% - Accent1 89" xfId="1412"/>
    <cellStyle name="40% - Accent1 9" xfId="1413"/>
    <cellStyle name="40% - Accent1 9 2" xfId="1414"/>
    <cellStyle name="40% - Accent1 9 2 2" xfId="1415"/>
    <cellStyle name="40% - Accent1 9 2_draft transactions report_052009_rvsd" xfId="1416"/>
    <cellStyle name="40% - Accent1 9 3" xfId="1417"/>
    <cellStyle name="40% - Accent1 9_draft transactions report_052009_rvsd" xfId="1418"/>
    <cellStyle name="40% - Accent1 90" xfId="1419"/>
    <cellStyle name="40% - Accent1 91" xfId="1420"/>
    <cellStyle name="40% - Accent1 92" xfId="1421"/>
    <cellStyle name="40% - Accent1 93" xfId="1422"/>
    <cellStyle name="40% - Accent1 94" xfId="1423"/>
    <cellStyle name="40% - Accent1 95" xfId="1424"/>
    <cellStyle name="40% - Accent1 96" xfId="1425"/>
    <cellStyle name="40% - Accent1 97" xfId="1426"/>
    <cellStyle name="40% - Accent1 98" xfId="1427"/>
    <cellStyle name="40% - Accent1 99" xfId="1428"/>
    <cellStyle name="40% - Accent2" xfId="1429" builtinId="35" customBuiltin="1"/>
    <cellStyle name="40% - Accent2 10" xfId="1430"/>
    <cellStyle name="40% - Accent2 10 2" xfId="1431"/>
    <cellStyle name="40% - Accent2 10_draft transactions report_052009_rvsd" xfId="1432"/>
    <cellStyle name="40% - Accent2 100" xfId="1433"/>
    <cellStyle name="40% - Accent2 101" xfId="1434"/>
    <cellStyle name="40% - Accent2 102" xfId="1435"/>
    <cellStyle name="40% - Accent2 103" xfId="1436"/>
    <cellStyle name="40% - Accent2 104" xfId="1437"/>
    <cellStyle name="40% - Accent2 105" xfId="1438"/>
    <cellStyle name="40% - Accent2 106" xfId="1439"/>
    <cellStyle name="40% - Accent2 107" xfId="1440"/>
    <cellStyle name="40% - Accent2 108" xfId="1441"/>
    <cellStyle name="40% - Accent2 109" xfId="1442"/>
    <cellStyle name="40% - Accent2 11" xfId="1443"/>
    <cellStyle name="40% - Accent2 11 2" xfId="1444"/>
    <cellStyle name="40% - Accent2 11_draft transactions report_052009_rvsd" xfId="1445"/>
    <cellStyle name="40% - Accent2 110" xfId="1446"/>
    <cellStyle name="40% - Accent2 111" xfId="1447"/>
    <cellStyle name="40% - Accent2 112" xfId="1448"/>
    <cellStyle name="40% - Accent2 113" xfId="1449"/>
    <cellStyle name="40% - Accent2 114" xfId="1450"/>
    <cellStyle name="40% - Accent2 115" xfId="1451"/>
    <cellStyle name="40% - Accent2 116" xfId="1452"/>
    <cellStyle name="40% - Accent2 117" xfId="1453"/>
    <cellStyle name="40% - Accent2 118" xfId="1454"/>
    <cellStyle name="40% - Accent2 119" xfId="3115"/>
    <cellStyle name="40% - Accent2 12" xfId="1455"/>
    <cellStyle name="40% - Accent2 12 2" xfId="1456"/>
    <cellStyle name="40% - Accent2 12_draft transactions report_052009_rvsd" xfId="1457"/>
    <cellStyle name="40% - Accent2 120" xfId="3124"/>
    <cellStyle name="40% - Accent2 121" xfId="3137"/>
    <cellStyle name="40% - Accent2 122" xfId="3155"/>
    <cellStyle name="40% - Accent2 123" xfId="3197"/>
    <cellStyle name="40% - Accent2 124" xfId="3239"/>
    <cellStyle name="40% - Accent2 125" xfId="3281"/>
    <cellStyle name="40% - Accent2 126" xfId="3322"/>
    <cellStyle name="40% - Accent2 127" xfId="3364"/>
    <cellStyle name="40% - Accent2 128" xfId="3373"/>
    <cellStyle name="40% - Accent2 129" xfId="3386"/>
    <cellStyle name="40% - Accent2 13" xfId="1458"/>
    <cellStyle name="40% - Accent2 13 2" xfId="1459"/>
    <cellStyle name="40% - Accent2 13_draft transactions report_052009_rvsd" xfId="1460"/>
    <cellStyle name="40% - Accent2 130" xfId="3403"/>
    <cellStyle name="40% - Accent2 131" xfId="3412"/>
    <cellStyle name="40% - Accent2 132" xfId="3425"/>
    <cellStyle name="40% - Accent2 133" xfId="3438"/>
    <cellStyle name="40% - Accent2 134" xfId="3451"/>
    <cellStyle name="40% - Accent2 135" xfId="3469"/>
    <cellStyle name="40% - Accent2 136" xfId="3511"/>
    <cellStyle name="40% - Accent2 137" xfId="3552"/>
    <cellStyle name="40% - Accent2 138" xfId="3594"/>
    <cellStyle name="40% - Accent2 139" xfId="3617"/>
    <cellStyle name="40% - Accent2 14" xfId="1461"/>
    <cellStyle name="40% - Accent2 14 2" xfId="1462"/>
    <cellStyle name="40% - Accent2 14_draft transactions report_052009_rvsd" xfId="1463"/>
    <cellStyle name="40% - Accent2 140" xfId="3630"/>
    <cellStyle name="40% - Accent2 141" xfId="3643"/>
    <cellStyle name="40% - Accent2 142" xfId="3656"/>
    <cellStyle name="40% - Accent2 143" xfId="3669"/>
    <cellStyle name="40% - Accent2 144" xfId="3682"/>
    <cellStyle name="40% - Accent2 145" xfId="3695"/>
    <cellStyle name="40% - Accent2 146" xfId="3709"/>
    <cellStyle name="40% - Accent2 147" xfId="3604"/>
    <cellStyle name="40% - Accent2 148" xfId="3754"/>
    <cellStyle name="40% - Accent2 149" xfId="3795"/>
    <cellStyle name="40% - Accent2 15" xfId="1464"/>
    <cellStyle name="40% - Accent2 15 2" xfId="1465"/>
    <cellStyle name="40% - Accent2 15_draft transactions report_052009_rvsd" xfId="1466"/>
    <cellStyle name="40% - Accent2 150" xfId="3837"/>
    <cellStyle name="40% - Accent2 151" xfId="3879"/>
    <cellStyle name="40% - Accent2 152" xfId="3992"/>
    <cellStyle name="40% - Accent2 16" xfId="1467"/>
    <cellStyle name="40% - Accent2 16 2" xfId="1468"/>
    <cellStyle name="40% - Accent2 16_draft transactions report_052009_rvsd" xfId="1469"/>
    <cellStyle name="40% - Accent2 17" xfId="1470"/>
    <cellStyle name="40% - Accent2 17 2" xfId="1471"/>
    <cellStyle name="40% - Accent2 17_draft transactions report_052009_rvsd" xfId="1472"/>
    <cellStyle name="40% - Accent2 18" xfId="1473"/>
    <cellStyle name="40% - Accent2 18 2" xfId="1474"/>
    <cellStyle name="40% - Accent2 18_draft transactions report_052009_rvsd" xfId="1475"/>
    <cellStyle name="40% - Accent2 19" xfId="1476"/>
    <cellStyle name="40% - Accent2 19 2" xfId="1477"/>
    <cellStyle name="40% - Accent2 19_draft transactions report_052009_rvsd" xfId="1478"/>
    <cellStyle name="40% - Accent2 2" xfId="1479"/>
    <cellStyle name="40% - Accent2 2 2" xfId="1480"/>
    <cellStyle name="40% - Accent2 2 2 2" xfId="1481"/>
    <cellStyle name="40% - Accent2 2 2_draft transactions report_052009_rvsd" xfId="1482"/>
    <cellStyle name="40% - Accent2 2 3" xfId="1483"/>
    <cellStyle name="40% - Accent2 2_draft transactions report_052009_rvsd" xfId="1484"/>
    <cellStyle name="40% - Accent2 20" xfId="1485"/>
    <cellStyle name="40% - Accent2 20 2" xfId="1486"/>
    <cellStyle name="40% - Accent2 20_draft transactions report_052009_rvsd" xfId="1487"/>
    <cellStyle name="40% - Accent2 21" xfId="1488"/>
    <cellStyle name="40% - Accent2 21 2" xfId="1489"/>
    <cellStyle name="40% - Accent2 21_draft transactions report_052009_rvsd" xfId="1490"/>
    <cellStyle name="40% - Accent2 22" xfId="1491"/>
    <cellStyle name="40% - Accent2 22 2" xfId="1492"/>
    <cellStyle name="40% - Accent2 22_draft transactions report_052009_rvsd" xfId="1493"/>
    <cellStyle name="40% - Accent2 23" xfId="1494"/>
    <cellStyle name="40% - Accent2 23 2" xfId="1495"/>
    <cellStyle name="40% - Accent2 23_draft transactions report_052009_rvsd" xfId="1496"/>
    <cellStyle name="40% - Accent2 24" xfId="1497"/>
    <cellStyle name="40% - Accent2 24 2" xfId="1498"/>
    <cellStyle name="40% - Accent2 24_draft transactions report_052009_rvsd" xfId="1499"/>
    <cellStyle name="40% - Accent2 25" xfId="1500"/>
    <cellStyle name="40% - Accent2 25 2" xfId="1501"/>
    <cellStyle name="40% - Accent2 25_draft transactions report_052009_rvsd" xfId="1502"/>
    <cellStyle name="40% - Accent2 26" xfId="1503"/>
    <cellStyle name="40% - Accent2 26 2" xfId="1504"/>
    <cellStyle name="40% - Accent2 26_draft transactions report_052009_rvsd" xfId="1505"/>
    <cellStyle name="40% - Accent2 27" xfId="1506"/>
    <cellStyle name="40% - Accent2 27 2" xfId="1507"/>
    <cellStyle name="40% - Accent2 27_draft transactions report_052009_rvsd" xfId="1508"/>
    <cellStyle name="40% - Accent2 28" xfId="1509"/>
    <cellStyle name="40% - Accent2 28 2" xfId="1510"/>
    <cellStyle name="40% - Accent2 28_draft transactions report_052009_rvsd" xfId="1511"/>
    <cellStyle name="40% - Accent2 29" xfId="1512"/>
    <cellStyle name="40% - Accent2 29 2" xfId="1513"/>
    <cellStyle name="40% - Accent2 29_draft transactions report_052009_rvsd" xfId="1514"/>
    <cellStyle name="40% - Accent2 3" xfId="1515"/>
    <cellStyle name="40% - Accent2 3 2" xfId="1516"/>
    <cellStyle name="40% - Accent2 3 2 2" xfId="1517"/>
    <cellStyle name="40% - Accent2 3 2_draft transactions report_052009_rvsd" xfId="1518"/>
    <cellStyle name="40% - Accent2 3 3" xfId="1519"/>
    <cellStyle name="40% - Accent2 3_draft transactions report_052009_rvsd" xfId="1520"/>
    <cellStyle name="40% - Accent2 30" xfId="1521"/>
    <cellStyle name="40% - Accent2 30 2" xfId="1522"/>
    <cellStyle name="40% - Accent2 30_draft transactions report_052009_rvsd" xfId="1523"/>
    <cellStyle name="40% - Accent2 31" xfId="1524"/>
    <cellStyle name="40% - Accent2 31 2" xfId="1525"/>
    <cellStyle name="40% - Accent2 31_draft transactions report_052009_rvsd" xfId="1526"/>
    <cellStyle name="40% - Accent2 32" xfId="1527"/>
    <cellStyle name="40% - Accent2 32 2" xfId="1528"/>
    <cellStyle name="40% - Accent2 32_draft transactions report_052009_rvsd" xfId="1529"/>
    <cellStyle name="40% - Accent2 33" xfId="1530"/>
    <cellStyle name="40% - Accent2 34" xfId="1531"/>
    <cellStyle name="40% - Accent2 35" xfId="1532"/>
    <cellStyle name="40% - Accent2 36" xfId="1533"/>
    <cellStyle name="40% - Accent2 37" xfId="1534"/>
    <cellStyle name="40% - Accent2 38" xfId="1535"/>
    <cellStyle name="40% - Accent2 39" xfId="1536"/>
    <cellStyle name="40% - Accent2 4" xfId="1537"/>
    <cellStyle name="40% - Accent2 4 2" xfId="1538"/>
    <cellStyle name="40% - Accent2 4 2 2" xfId="1539"/>
    <cellStyle name="40% - Accent2 4 2_draft transactions report_052009_rvsd" xfId="1540"/>
    <cellStyle name="40% - Accent2 4 3" xfId="1541"/>
    <cellStyle name="40% - Accent2 4_draft transactions report_052009_rvsd" xfId="1542"/>
    <cellStyle name="40% - Accent2 40" xfId="1543"/>
    <cellStyle name="40% - Accent2 41" xfId="1544"/>
    <cellStyle name="40% - Accent2 42" xfId="1545"/>
    <cellStyle name="40% - Accent2 43" xfId="1546"/>
    <cellStyle name="40% - Accent2 44" xfId="1547"/>
    <cellStyle name="40% - Accent2 45" xfId="1548"/>
    <cellStyle name="40% - Accent2 46" xfId="1549"/>
    <cellStyle name="40% - Accent2 47" xfId="1550"/>
    <cellStyle name="40% - Accent2 48" xfId="1551"/>
    <cellStyle name="40% - Accent2 49" xfId="1552"/>
    <cellStyle name="40% - Accent2 5" xfId="1553"/>
    <cellStyle name="40% - Accent2 5 2" xfId="1554"/>
    <cellStyle name="40% - Accent2 5 2 2" xfId="1555"/>
    <cellStyle name="40% - Accent2 5 2_draft transactions report_052009_rvsd" xfId="1556"/>
    <cellStyle name="40% - Accent2 5 3" xfId="1557"/>
    <cellStyle name="40% - Accent2 5_draft transactions report_052009_rvsd" xfId="1558"/>
    <cellStyle name="40% - Accent2 50" xfId="1559"/>
    <cellStyle name="40% - Accent2 51" xfId="1560"/>
    <cellStyle name="40% - Accent2 52" xfId="1561"/>
    <cellStyle name="40% - Accent2 53" xfId="1562"/>
    <cellStyle name="40% - Accent2 54" xfId="1563"/>
    <cellStyle name="40% - Accent2 55" xfId="1564"/>
    <cellStyle name="40% - Accent2 56" xfId="1565"/>
    <cellStyle name="40% - Accent2 57" xfId="1566"/>
    <cellStyle name="40% - Accent2 58" xfId="1567"/>
    <cellStyle name="40% - Accent2 59" xfId="1568"/>
    <cellStyle name="40% - Accent2 6" xfId="1569"/>
    <cellStyle name="40% - Accent2 6 2" xfId="1570"/>
    <cellStyle name="40% - Accent2 6 2 2" xfId="1571"/>
    <cellStyle name="40% - Accent2 6 2_draft transactions report_052009_rvsd" xfId="1572"/>
    <cellStyle name="40% - Accent2 6 3" xfId="1573"/>
    <cellStyle name="40% - Accent2 6_draft transactions report_052009_rvsd" xfId="1574"/>
    <cellStyle name="40% - Accent2 60" xfId="1575"/>
    <cellStyle name="40% - Accent2 61" xfId="1576"/>
    <cellStyle name="40% - Accent2 62" xfId="1577"/>
    <cellStyle name="40% - Accent2 63" xfId="1578"/>
    <cellStyle name="40% - Accent2 64" xfId="1579"/>
    <cellStyle name="40% - Accent2 65" xfId="1580"/>
    <cellStyle name="40% - Accent2 66" xfId="1581"/>
    <cellStyle name="40% - Accent2 67" xfId="1582"/>
    <cellStyle name="40% - Accent2 68" xfId="1583"/>
    <cellStyle name="40% - Accent2 69" xfId="1584"/>
    <cellStyle name="40% - Accent2 7" xfId="1585"/>
    <cellStyle name="40% - Accent2 7 2" xfId="1586"/>
    <cellStyle name="40% - Accent2 7 2 2" xfId="1587"/>
    <cellStyle name="40% - Accent2 7 2_draft transactions report_052009_rvsd" xfId="1588"/>
    <cellStyle name="40% - Accent2 7 3" xfId="1589"/>
    <cellStyle name="40% - Accent2 7_draft transactions report_052009_rvsd" xfId="1590"/>
    <cellStyle name="40% - Accent2 70" xfId="1591"/>
    <cellStyle name="40% - Accent2 71" xfId="1592"/>
    <cellStyle name="40% - Accent2 72" xfId="1593"/>
    <cellStyle name="40% - Accent2 73" xfId="1594"/>
    <cellStyle name="40% - Accent2 74" xfId="1595"/>
    <cellStyle name="40% - Accent2 75" xfId="1596"/>
    <cellStyle name="40% - Accent2 76" xfId="1597"/>
    <cellStyle name="40% - Accent2 77" xfId="1598"/>
    <cellStyle name="40% - Accent2 78" xfId="1599"/>
    <cellStyle name="40% - Accent2 79" xfId="1600"/>
    <cellStyle name="40% - Accent2 8" xfId="1601"/>
    <cellStyle name="40% - Accent2 8 2" xfId="1602"/>
    <cellStyle name="40% - Accent2 8 2 2" xfId="1603"/>
    <cellStyle name="40% - Accent2 8 2_draft transactions report_052009_rvsd" xfId="1604"/>
    <cellStyle name="40% - Accent2 8 3" xfId="1605"/>
    <cellStyle name="40% - Accent2 8_draft transactions report_052009_rvsd" xfId="1606"/>
    <cellStyle name="40% - Accent2 80" xfId="1607"/>
    <cellStyle name="40% - Accent2 81" xfId="1608"/>
    <cellStyle name="40% - Accent2 82" xfId="1609"/>
    <cellStyle name="40% - Accent2 83" xfId="1610"/>
    <cellStyle name="40% - Accent2 84" xfId="1611"/>
    <cellStyle name="40% - Accent2 85" xfId="1612"/>
    <cellStyle name="40% - Accent2 86" xfId="1613"/>
    <cellStyle name="40% - Accent2 87" xfId="1614"/>
    <cellStyle name="40% - Accent2 88" xfId="1615"/>
    <cellStyle name="40% - Accent2 89" xfId="1616"/>
    <cellStyle name="40% - Accent2 9" xfId="1617"/>
    <cellStyle name="40% - Accent2 9 2" xfId="1618"/>
    <cellStyle name="40% - Accent2 9 2 2" xfId="1619"/>
    <cellStyle name="40% - Accent2 9 2_draft transactions report_052009_rvsd" xfId="1620"/>
    <cellStyle name="40% - Accent2 9 3" xfId="1621"/>
    <cellStyle name="40% - Accent2 9_draft transactions report_052009_rvsd" xfId="1622"/>
    <cellStyle name="40% - Accent2 90" xfId="1623"/>
    <cellStyle name="40% - Accent2 91" xfId="1624"/>
    <cellStyle name="40% - Accent2 92" xfId="1625"/>
    <cellStyle name="40% - Accent2 93" xfId="1626"/>
    <cellStyle name="40% - Accent2 94" xfId="1627"/>
    <cellStyle name="40% - Accent2 95" xfId="1628"/>
    <cellStyle name="40% - Accent2 96" xfId="1629"/>
    <cellStyle name="40% - Accent2 97" xfId="1630"/>
    <cellStyle name="40% - Accent2 98" xfId="1631"/>
    <cellStyle name="40% - Accent2 99" xfId="1632"/>
    <cellStyle name="40% - Accent3" xfId="1633" builtinId="39" customBuiltin="1"/>
    <cellStyle name="40% - Accent3 10" xfId="1634"/>
    <cellStyle name="40% - Accent3 10 2" xfId="1635"/>
    <cellStyle name="40% - Accent3 10_draft transactions report_052009_rvsd" xfId="1636"/>
    <cellStyle name="40% - Accent3 100" xfId="1637"/>
    <cellStyle name="40% - Accent3 101" xfId="1638"/>
    <cellStyle name="40% - Accent3 102" xfId="1639"/>
    <cellStyle name="40% - Accent3 103" xfId="1640"/>
    <cellStyle name="40% - Accent3 104" xfId="1641"/>
    <cellStyle name="40% - Accent3 105" xfId="1642"/>
    <cellStyle name="40% - Accent3 106" xfId="1643"/>
    <cellStyle name="40% - Accent3 107" xfId="1644"/>
    <cellStyle name="40% - Accent3 108" xfId="1645"/>
    <cellStyle name="40% - Accent3 109" xfId="1646"/>
    <cellStyle name="40% - Accent3 11" xfId="1647"/>
    <cellStyle name="40% - Accent3 11 2" xfId="1648"/>
    <cellStyle name="40% - Accent3 11_draft transactions report_052009_rvsd" xfId="1649"/>
    <cellStyle name="40% - Accent3 110" xfId="1650"/>
    <cellStyle name="40% - Accent3 111" xfId="1651"/>
    <cellStyle name="40% - Accent3 112" xfId="1652"/>
    <cellStyle name="40% - Accent3 113" xfId="1653"/>
    <cellStyle name="40% - Accent3 114" xfId="1654"/>
    <cellStyle name="40% - Accent3 115" xfId="1655"/>
    <cellStyle name="40% - Accent3 116" xfId="1656"/>
    <cellStyle name="40% - Accent3 117" xfId="1657"/>
    <cellStyle name="40% - Accent3 118" xfId="1658"/>
    <cellStyle name="40% - Accent3 119" xfId="3116"/>
    <cellStyle name="40% - Accent3 12" xfId="1659"/>
    <cellStyle name="40% - Accent3 12 2" xfId="1660"/>
    <cellStyle name="40% - Accent3 12_draft transactions report_052009_rvsd" xfId="1661"/>
    <cellStyle name="40% - Accent3 120" xfId="3123"/>
    <cellStyle name="40% - Accent3 121" xfId="3136"/>
    <cellStyle name="40% - Accent3 122" xfId="3156"/>
    <cellStyle name="40% - Accent3 123" xfId="3198"/>
    <cellStyle name="40% - Accent3 124" xfId="3240"/>
    <cellStyle name="40% - Accent3 125" xfId="3282"/>
    <cellStyle name="40% - Accent3 126" xfId="3323"/>
    <cellStyle name="40% - Accent3 127" xfId="3365"/>
    <cellStyle name="40% - Accent3 128" xfId="3372"/>
    <cellStyle name="40% - Accent3 129" xfId="3385"/>
    <cellStyle name="40% - Accent3 13" xfId="1662"/>
    <cellStyle name="40% - Accent3 13 2" xfId="1663"/>
    <cellStyle name="40% - Accent3 13_draft transactions report_052009_rvsd" xfId="1664"/>
    <cellStyle name="40% - Accent3 130" xfId="3404"/>
    <cellStyle name="40% - Accent3 131" xfId="3411"/>
    <cellStyle name="40% - Accent3 132" xfId="3424"/>
    <cellStyle name="40% - Accent3 133" xfId="3437"/>
    <cellStyle name="40% - Accent3 134" xfId="3450"/>
    <cellStyle name="40% - Accent3 135" xfId="3470"/>
    <cellStyle name="40% - Accent3 136" xfId="3512"/>
    <cellStyle name="40% - Accent3 137" xfId="3553"/>
    <cellStyle name="40% - Accent3 138" xfId="3595"/>
    <cellStyle name="40% - Accent3 139" xfId="3616"/>
    <cellStyle name="40% - Accent3 14" xfId="1665"/>
    <cellStyle name="40% - Accent3 14 2" xfId="1666"/>
    <cellStyle name="40% - Accent3 14_draft transactions report_052009_rvsd" xfId="1667"/>
    <cellStyle name="40% - Accent3 140" xfId="3629"/>
    <cellStyle name="40% - Accent3 141" xfId="3642"/>
    <cellStyle name="40% - Accent3 142" xfId="3655"/>
    <cellStyle name="40% - Accent3 143" xfId="3668"/>
    <cellStyle name="40% - Accent3 144" xfId="3681"/>
    <cellStyle name="40% - Accent3 145" xfId="3694"/>
    <cellStyle name="40% - Accent3 146" xfId="3708"/>
    <cellStyle name="40% - Accent3 147" xfId="3603"/>
    <cellStyle name="40% - Accent3 148" xfId="3755"/>
    <cellStyle name="40% - Accent3 149" xfId="3796"/>
    <cellStyle name="40% - Accent3 15" xfId="1668"/>
    <cellStyle name="40% - Accent3 15 2" xfId="1669"/>
    <cellStyle name="40% - Accent3 15_draft transactions report_052009_rvsd" xfId="1670"/>
    <cellStyle name="40% - Accent3 150" xfId="3838"/>
    <cellStyle name="40% - Accent3 151" xfId="3880"/>
    <cellStyle name="40% - Accent3 152" xfId="3993"/>
    <cellStyle name="40% - Accent3 16" xfId="1671"/>
    <cellStyle name="40% - Accent3 16 2" xfId="1672"/>
    <cellStyle name="40% - Accent3 16_draft transactions report_052009_rvsd" xfId="1673"/>
    <cellStyle name="40% - Accent3 17" xfId="1674"/>
    <cellStyle name="40% - Accent3 17 2" xfId="1675"/>
    <cellStyle name="40% - Accent3 17_draft transactions report_052009_rvsd" xfId="1676"/>
    <cellStyle name="40% - Accent3 18" xfId="1677"/>
    <cellStyle name="40% - Accent3 18 2" xfId="1678"/>
    <cellStyle name="40% - Accent3 18_draft transactions report_052009_rvsd" xfId="1679"/>
    <cellStyle name="40% - Accent3 19" xfId="1680"/>
    <cellStyle name="40% - Accent3 19 2" xfId="1681"/>
    <cellStyle name="40% - Accent3 19_draft transactions report_052009_rvsd" xfId="1682"/>
    <cellStyle name="40% - Accent3 2" xfId="1683"/>
    <cellStyle name="40% - Accent3 2 2" xfId="1684"/>
    <cellStyle name="40% - Accent3 2 2 2" xfId="1685"/>
    <cellStyle name="40% - Accent3 2 2_draft transactions report_052009_rvsd" xfId="1686"/>
    <cellStyle name="40% - Accent3 2 3" xfId="1687"/>
    <cellStyle name="40% - Accent3 2_draft transactions report_052009_rvsd" xfId="1688"/>
    <cellStyle name="40% - Accent3 20" xfId="1689"/>
    <cellStyle name="40% - Accent3 20 2" xfId="1690"/>
    <cellStyle name="40% - Accent3 20_draft transactions report_052009_rvsd" xfId="1691"/>
    <cellStyle name="40% - Accent3 21" xfId="1692"/>
    <cellStyle name="40% - Accent3 21 2" xfId="1693"/>
    <cellStyle name="40% - Accent3 21_draft transactions report_052009_rvsd" xfId="1694"/>
    <cellStyle name="40% - Accent3 22" xfId="1695"/>
    <cellStyle name="40% - Accent3 22 2" xfId="1696"/>
    <cellStyle name="40% - Accent3 22_draft transactions report_052009_rvsd" xfId="1697"/>
    <cellStyle name="40% - Accent3 23" xfId="1698"/>
    <cellStyle name="40% - Accent3 23 2" xfId="1699"/>
    <cellStyle name="40% - Accent3 23_draft transactions report_052009_rvsd" xfId="1700"/>
    <cellStyle name="40% - Accent3 24" xfId="1701"/>
    <cellStyle name="40% - Accent3 24 2" xfId="1702"/>
    <cellStyle name="40% - Accent3 24_draft transactions report_052009_rvsd" xfId="1703"/>
    <cellStyle name="40% - Accent3 25" xfId="1704"/>
    <cellStyle name="40% - Accent3 25 2" xfId="1705"/>
    <cellStyle name="40% - Accent3 25_draft transactions report_052009_rvsd" xfId="1706"/>
    <cellStyle name="40% - Accent3 26" xfId="1707"/>
    <cellStyle name="40% - Accent3 26 2" xfId="1708"/>
    <cellStyle name="40% - Accent3 26_draft transactions report_052009_rvsd" xfId="1709"/>
    <cellStyle name="40% - Accent3 27" xfId="1710"/>
    <cellStyle name="40% - Accent3 27 2" xfId="1711"/>
    <cellStyle name="40% - Accent3 27_draft transactions report_052009_rvsd" xfId="1712"/>
    <cellStyle name="40% - Accent3 28" xfId="1713"/>
    <cellStyle name="40% - Accent3 28 2" xfId="1714"/>
    <cellStyle name="40% - Accent3 28_draft transactions report_052009_rvsd" xfId="1715"/>
    <cellStyle name="40% - Accent3 29" xfId="1716"/>
    <cellStyle name="40% - Accent3 29 2" xfId="1717"/>
    <cellStyle name="40% - Accent3 29_draft transactions report_052009_rvsd" xfId="1718"/>
    <cellStyle name="40% - Accent3 3" xfId="1719"/>
    <cellStyle name="40% - Accent3 3 2" xfId="1720"/>
    <cellStyle name="40% - Accent3 3 2 2" xfId="1721"/>
    <cellStyle name="40% - Accent3 3 2_draft transactions report_052009_rvsd" xfId="1722"/>
    <cellStyle name="40% - Accent3 3 3" xfId="1723"/>
    <cellStyle name="40% - Accent3 3_draft transactions report_052009_rvsd" xfId="1724"/>
    <cellStyle name="40% - Accent3 30" xfId="1725"/>
    <cellStyle name="40% - Accent3 30 2" xfId="1726"/>
    <cellStyle name="40% - Accent3 30_draft transactions report_052009_rvsd" xfId="1727"/>
    <cellStyle name="40% - Accent3 31" xfId="1728"/>
    <cellStyle name="40% - Accent3 31 2" xfId="1729"/>
    <cellStyle name="40% - Accent3 31_draft transactions report_052009_rvsd" xfId="1730"/>
    <cellStyle name="40% - Accent3 32" xfId="1731"/>
    <cellStyle name="40% - Accent3 32 2" xfId="1732"/>
    <cellStyle name="40% - Accent3 32_draft transactions report_052009_rvsd" xfId="1733"/>
    <cellStyle name="40% - Accent3 33" xfId="1734"/>
    <cellStyle name="40% - Accent3 34" xfId="1735"/>
    <cellStyle name="40% - Accent3 35" xfId="1736"/>
    <cellStyle name="40% - Accent3 36" xfId="1737"/>
    <cellStyle name="40% - Accent3 37" xfId="1738"/>
    <cellStyle name="40% - Accent3 38" xfId="1739"/>
    <cellStyle name="40% - Accent3 39" xfId="1740"/>
    <cellStyle name="40% - Accent3 4" xfId="1741"/>
    <cellStyle name="40% - Accent3 4 2" xfId="1742"/>
    <cellStyle name="40% - Accent3 4 2 2" xfId="1743"/>
    <cellStyle name="40% - Accent3 4 2_draft transactions report_052009_rvsd" xfId="1744"/>
    <cellStyle name="40% - Accent3 4 3" xfId="1745"/>
    <cellStyle name="40% - Accent3 4_draft transactions report_052009_rvsd" xfId="1746"/>
    <cellStyle name="40% - Accent3 40" xfId="1747"/>
    <cellStyle name="40% - Accent3 41" xfId="1748"/>
    <cellStyle name="40% - Accent3 42" xfId="1749"/>
    <cellStyle name="40% - Accent3 43" xfId="1750"/>
    <cellStyle name="40% - Accent3 44" xfId="1751"/>
    <cellStyle name="40% - Accent3 45" xfId="1752"/>
    <cellStyle name="40% - Accent3 46" xfId="1753"/>
    <cellStyle name="40% - Accent3 47" xfId="1754"/>
    <cellStyle name="40% - Accent3 48" xfId="1755"/>
    <cellStyle name="40% - Accent3 49" xfId="1756"/>
    <cellStyle name="40% - Accent3 5" xfId="1757"/>
    <cellStyle name="40% - Accent3 5 2" xfId="1758"/>
    <cellStyle name="40% - Accent3 5 2 2" xfId="1759"/>
    <cellStyle name="40% - Accent3 5 2_draft transactions report_052009_rvsd" xfId="1760"/>
    <cellStyle name="40% - Accent3 5 3" xfId="1761"/>
    <cellStyle name="40% - Accent3 5_draft transactions report_052009_rvsd" xfId="1762"/>
    <cellStyle name="40% - Accent3 50" xfId="1763"/>
    <cellStyle name="40% - Accent3 51" xfId="1764"/>
    <cellStyle name="40% - Accent3 52" xfId="1765"/>
    <cellStyle name="40% - Accent3 53" xfId="1766"/>
    <cellStyle name="40% - Accent3 54" xfId="1767"/>
    <cellStyle name="40% - Accent3 55" xfId="1768"/>
    <cellStyle name="40% - Accent3 56" xfId="1769"/>
    <cellStyle name="40% - Accent3 57" xfId="1770"/>
    <cellStyle name="40% - Accent3 58" xfId="1771"/>
    <cellStyle name="40% - Accent3 59" xfId="1772"/>
    <cellStyle name="40% - Accent3 6" xfId="1773"/>
    <cellStyle name="40% - Accent3 6 2" xfId="1774"/>
    <cellStyle name="40% - Accent3 6 2 2" xfId="1775"/>
    <cellStyle name="40% - Accent3 6 2_draft transactions report_052009_rvsd" xfId="1776"/>
    <cellStyle name="40% - Accent3 6 3" xfId="1777"/>
    <cellStyle name="40% - Accent3 6_draft transactions report_052009_rvsd" xfId="1778"/>
    <cellStyle name="40% - Accent3 60" xfId="1779"/>
    <cellStyle name="40% - Accent3 61" xfId="1780"/>
    <cellStyle name="40% - Accent3 62" xfId="1781"/>
    <cellStyle name="40% - Accent3 63" xfId="1782"/>
    <cellStyle name="40% - Accent3 64" xfId="1783"/>
    <cellStyle name="40% - Accent3 65" xfId="1784"/>
    <cellStyle name="40% - Accent3 66" xfId="1785"/>
    <cellStyle name="40% - Accent3 67" xfId="1786"/>
    <cellStyle name="40% - Accent3 68" xfId="1787"/>
    <cellStyle name="40% - Accent3 69" xfId="1788"/>
    <cellStyle name="40% - Accent3 7" xfId="1789"/>
    <cellStyle name="40% - Accent3 7 2" xfId="1790"/>
    <cellStyle name="40% - Accent3 7 2 2" xfId="1791"/>
    <cellStyle name="40% - Accent3 7 2_draft transactions report_052009_rvsd" xfId="1792"/>
    <cellStyle name="40% - Accent3 7 3" xfId="1793"/>
    <cellStyle name="40% - Accent3 7_draft transactions report_052009_rvsd" xfId="1794"/>
    <cellStyle name="40% - Accent3 70" xfId="1795"/>
    <cellStyle name="40% - Accent3 71" xfId="1796"/>
    <cellStyle name="40% - Accent3 72" xfId="1797"/>
    <cellStyle name="40% - Accent3 73" xfId="1798"/>
    <cellStyle name="40% - Accent3 74" xfId="1799"/>
    <cellStyle name="40% - Accent3 75" xfId="1800"/>
    <cellStyle name="40% - Accent3 76" xfId="1801"/>
    <cellStyle name="40% - Accent3 77" xfId="1802"/>
    <cellStyle name="40% - Accent3 78" xfId="1803"/>
    <cellStyle name="40% - Accent3 79" xfId="1804"/>
    <cellStyle name="40% - Accent3 8" xfId="1805"/>
    <cellStyle name="40% - Accent3 8 2" xfId="1806"/>
    <cellStyle name="40% - Accent3 8 2 2" xfId="1807"/>
    <cellStyle name="40% - Accent3 8 2_draft transactions report_052009_rvsd" xfId="1808"/>
    <cellStyle name="40% - Accent3 8 3" xfId="1809"/>
    <cellStyle name="40% - Accent3 8_draft transactions report_052009_rvsd" xfId="1810"/>
    <cellStyle name="40% - Accent3 80" xfId="1811"/>
    <cellStyle name="40% - Accent3 81" xfId="1812"/>
    <cellStyle name="40% - Accent3 82" xfId="1813"/>
    <cellStyle name="40% - Accent3 83" xfId="1814"/>
    <cellStyle name="40% - Accent3 84" xfId="1815"/>
    <cellStyle name="40% - Accent3 85" xfId="1816"/>
    <cellStyle name="40% - Accent3 86" xfId="1817"/>
    <cellStyle name="40% - Accent3 87" xfId="1818"/>
    <cellStyle name="40% - Accent3 88" xfId="1819"/>
    <cellStyle name="40% - Accent3 89" xfId="1820"/>
    <cellStyle name="40% - Accent3 9" xfId="1821"/>
    <cellStyle name="40% - Accent3 9 2" xfId="1822"/>
    <cellStyle name="40% - Accent3 9 2 2" xfId="1823"/>
    <cellStyle name="40% - Accent3 9 2_draft transactions report_052009_rvsd" xfId="1824"/>
    <cellStyle name="40% - Accent3 9 3" xfId="1825"/>
    <cellStyle name="40% - Accent3 9_draft transactions report_052009_rvsd" xfId="1826"/>
    <cellStyle name="40% - Accent3 90" xfId="1827"/>
    <cellStyle name="40% - Accent3 91" xfId="1828"/>
    <cellStyle name="40% - Accent3 92" xfId="1829"/>
    <cellStyle name="40% - Accent3 93" xfId="1830"/>
    <cellStyle name="40% - Accent3 94" xfId="1831"/>
    <cellStyle name="40% - Accent3 95" xfId="1832"/>
    <cellStyle name="40% - Accent3 96" xfId="1833"/>
    <cellStyle name="40% - Accent3 97" xfId="1834"/>
    <cellStyle name="40% - Accent3 98" xfId="1835"/>
    <cellStyle name="40% - Accent3 99" xfId="1836"/>
    <cellStyle name="40% - Accent4" xfId="1837" builtinId="43" customBuiltin="1"/>
    <cellStyle name="40% - Accent4 10" xfId="1838"/>
    <cellStyle name="40% - Accent4 10 2" xfId="1839"/>
    <cellStyle name="40% - Accent4 10_draft transactions report_052009_rvsd" xfId="1840"/>
    <cellStyle name="40% - Accent4 100" xfId="1841"/>
    <cellStyle name="40% - Accent4 101" xfId="1842"/>
    <cellStyle name="40% - Accent4 102" xfId="1843"/>
    <cellStyle name="40% - Accent4 103" xfId="1844"/>
    <cellStyle name="40% - Accent4 104" xfId="1845"/>
    <cellStyle name="40% - Accent4 105" xfId="1846"/>
    <cellStyle name="40% - Accent4 106" xfId="1847"/>
    <cellStyle name="40% - Accent4 107" xfId="1848"/>
    <cellStyle name="40% - Accent4 108" xfId="1849"/>
    <cellStyle name="40% - Accent4 109" xfId="1850"/>
    <cellStyle name="40% - Accent4 11" xfId="1851"/>
    <cellStyle name="40% - Accent4 11 2" xfId="1852"/>
    <cellStyle name="40% - Accent4 11_draft transactions report_052009_rvsd" xfId="1853"/>
    <cellStyle name="40% - Accent4 110" xfId="1854"/>
    <cellStyle name="40% - Accent4 111" xfId="1855"/>
    <cellStyle name="40% - Accent4 112" xfId="1856"/>
    <cellStyle name="40% - Accent4 113" xfId="1857"/>
    <cellStyle name="40% - Accent4 114" xfId="1858"/>
    <cellStyle name="40% - Accent4 115" xfId="1859"/>
    <cellStyle name="40% - Accent4 116" xfId="1860"/>
    <cellStyle name="40% - Accent4 117" xfId="1861"/>
    <cellStyle name="40% - Accent4 118" xfId="1862"/>
    <cellStyle name="40% - Accent4 119" xfId="3117"/>
    <cellStyle name="40% - Accent4 12" xfId="1863"/>
    <cellStyle name="40% - Accent4 12 2" xfId="1864"/>
    <cellStyle name="40% - Accent4 12_draft transactions report_052009_rvsd" xfId="1865"/>
    <cellStyle name="40% - Accent4 120" xfId="3122"/>
    <cellStyle name="40% - Accent4 121" xfId="3135"/>
    <cellStyle name="40% - Accent4 122" xfId="3157"/>
    <cellStyle name="40% - Accent4 123" xfId="3199"/>
    <cellStyle name="40% - Accent4 124" xfId="3241"/>
    <cellStyle name="40% - Accent4 125" xfId="3283"/>
    <cellStyle name="40% - Accent4 126" xfId="3324"/>
    <cellStyle name="40% - Accent4 127" xfId="3366"/>
    <cellStyle name="40% - Accent4 128" xfId="3371"/>
    <cellStyle name="40% - Accent4 129" xfId="3384"/>
    <cellStyle name="40% - Accent4 13" xfId="1866"/>
    <cellStyle name="40% - Accent4 13 2" xfId="1867"/>
    <cellStyle name="40% - Accent4 13_draft transactions report_052009_rvsd" xfId="1868"/>
    <cellStyle name="40% - Accent4 130" xfId="3405"/>
    <cellStyle name="40% - Accent4 131" xfId="3410"/>
    <cellStyle name="40% - Accent4 132" xfId="3423"/>
    <cellStyle name="40% - Accent4 133" xfId="3436"/>
    <cellStyle name="40% - Accent4 134" xfId="3449"/>
    <cellStyle name="40% - Accent4 135" xfId="3471"/>
    <cellStyle name="40% - Accent4 136" xfId="3513"/>
    <cellStyle name="40% - Accent4 137" xfId="3554"/>
    <cellStyle name="40% - Accent4 138" xfId="3596"/>
    <cellStyle name="40% - Accent4 139" xfId="3615"/>
    <cellStyle name="40% - Accent4 14" xfId="1869"/>
    <cellStyle name="40% - Accent4 14 2" xfId="1870"/>
    <cellStyle name="40% - Accent4 14_draft transactions report_052009_rvsd" xfId="1871"/>
    <cellStyle name="40% - Accent4 140" xfId="3628"/>
    <cellStyle name="40% - Accent4 141" xfId="3641"/>
    <cellStyle name="40% - Accent4 142" xfId="3654"/>
    <cellStyle name="40% - Accent4 143" xfId="3667"/>
    <cellStyle name="40% - Accent4 144" xfId="3680"/>
    <cellStyle name="40% - Accent4 145" xfId="3693"/>
    <cellStyle name="40% - Accent4 146" xfId="3707"/>
    <cellStyle name="40% - Accent4 147" xfId="3602"/>
    <cellStyle name="40% - Accent4 148" xfId="3756"/>
    <cellStyle name="40% - Accent4 149" xfId="3797"/>
    <cellStyle name="40% - Accent4 15" xfId="1872"/>
    <cellStyle name="40% - Accent4 15 2" xfId="1873"/>
    <cellStyle name="40% - Accent4 15_draft transactions report_052009_rvsd" xfId="1874"/>
    <cellStyle name="40% - Accent4 150" xfId="3839"/>
    <cellStyle name="40% - Accent4 151" xfId="3881"/>
    <cellStyle name="40% - Accent4 152" xfId="3994"/>
    <cellStyle name="40% - Accent4 16" xfId="1875"/>
    <cellStyle name="40% - Accent4 16 2" xfId="1876"/>
    <cellStyle name="40% - Accent4 16_draft transactions report_052009_rvsd" xfId="1877"/>
    <cellStyle name="40% - Accent4 17" xfId="1878"/>
    <cellStyle name="40% - Accent4 17 2" xfId="1879"/>
    <cellStyle name="40% - Accent4 17_draft transactions report_052009_rvsd" xfId="1880"/>
    <cellStyle name="40% - Accent4 18" xfId="1881"/>
    <cellStyle name="40% - Accent4 18 2" xfId="1882"/>
    <cellStyle name="40% - Accent4 18_draft transactions report_052009_rvsd" xfId="1883"/>
    <cellStyle name="40% - Accent4 19" xfId="1884"/>
    <cellStyle name="40% - Accent4 19 2" xfId="1885"/>
    <cellStyle name="40% - Accent4 19_draft transactions report_052009_rvsd" xfId="1886"/>
    <cellStyle name="40% - Accent4 2" xfId="1887"/>
    <cellStyle name="40% - Accent4 2 2" xfId="1888"/>
    <cellStyle name="40% - Accent4 2 2 2" xfId="1889"/>
    <cellStyle name="40% - Accent4 2 2_draft transactions report_052009_rvsd" xfId="1890"/>
    <cellStyle name="40% - Accent4 2 3" xfId="1891"/>
    <cellStyle name="40% - Accent4 2_draft transactions report_052009_rvsd" xfId="1892"/>
    <cellStyle name="40% - Accent4 20" xfId="1893"/>
    <cellStyle name="40% - Accent4 20 2" xfId="1894"/>
    <cellStyle name="40% - Accent4 20_draft transactions report_052009_rvsd" xfId="1895"/>
    <cellStyle name="40% - Accent4 21" xfId="1896"/>
    <cellStyle name="40% - Accent4 21 2" xfId="1897"/>
    <cellStyle name="40% - Accent4 21_draft transactions report_052009_rvsd" xfId="1898"/>
    <cellStyle name="40% - Accent4 22" xfId="1899"/>
    <cellStyle name="40% - Accent4 22 2" xfId="1900"/>
    <cellStyle name="40% - Accent4 22_draft transactions report_052009_rvsd" xfId="1901"/>
    <cellStyle name="40% - Accent4 23" xfId="1902"/>
    <cellStyle name="40% - Accent4 23 2" xfId="1903"/>
    <cellStyle name="40% - Accent4 23_draft transactions report_052009_rvsd" xfId="1904"/>
    <cellStyle name="40% - Accent4 24" xfId="1905"/>
    <cellStyle name="40% - Accent4 24 2" xfId="1906"/>
    <cellStyle name="40% - Accent4 24_draft transactions report_052009_rvsd" xfId="1907"/>
    <cellStyle name="40% - Accent4 25" xfId="1908"/>
    <cellStyle name="40% - Accent4 25 2" xfId="1909"/>
    <cellStyle name="40% - Accent4 25_draft transactions report_052009_rvsd" xfId="1910"/>
    <cellStyle name="40% - Accent4 26" xfId="1911"/>
    <cellStyle name="40% - Accent4 26 2" xfId="1912"/>
    <cellStyle name="40% - Accent4 26_draft transactions report_052009_rvsd" xfId="1913"/>
    <cellStyle name="40% - Accent4 27" xfId="1914"/>
    <cellStyle name="40% - Accent4 27 2" xfId="1915"/>
    <cellStyle name="40% - Accent4 27_draft transactions report_052009_rvsd" xfId="1916"/>
    <cellStyle name="40% - Accent4 28" xfId="1917"/>
    <cellStyle name="40% - Accent4 28 2" xfId="1918"/>
    <cellStyle name="40% - Accent4 28_draft transactions report_052009_rvsd" xfId="1919"/>
    <cellStyle name="40% - Accent4 29" xfId="1920"/>
    <cellStyle name="40% - Accent4 29 2" xfId="1921"/>
    <cellStyle name="40% - Accent4 29_draft transactions report_052009_rvsd" xfId="1922"/>
    <cellStyle name="40% - Accent4 3" xfId="1923"/>
    <cellStyle name="40% - Accent4 3 2" xfId="1924"/>
    <cellStyle name="40% - Accent4 3 2 2" xfId="1925"/>
    <cellStyle name="40% - Accent4 3 2_draft transactions report_052009_rvsd" xfId="1926"/>
    <cellStyle name="40% - Accent4 3 3" xfId="1927"/>
    <cellStyle name="40% - Accent4 3_draft transactions report_052009_rvsd" xfId="1928"/>
    <cellStyle name="40% - Accent4 30" xfId="1929"/>
    <cellStyle name="40% - Accent4 30 2" xfId="1930"/>
    <cellStyle name="40% - Accent4 30_draft transactions report_052009_rvsd" xfId="1931"/>
    <cellStyle name="40% - Accent4 31" xfId="1932"/>
    <cellStyle name="40% - Accent4 31 2" xfId="1933"/>
    <cellStyle name="40% - Accent4 31_draft transactions report_052009_rvsd" xfId="1934"/>
    <cellStyle name="40% - Accent4 32" xfId="1935"/>
    <cellStyle name="40% - Accent4 32 2" xfId="1936"/>
    <cellStyle name="40% - Accent4 32_draft transactions report_052009_rvsd" xfId="1937"/>
    <cellStyle name="40% - Accent4 33" xfId="1938"/>
    <cellStyle name="40% - Accent4 34" xfId="1939"/>
    <cellStyle name="40% - Accent4 35" xfId="1940"/>
    <cellStyle name="40% - Accent4 36" xfId="1941"/>
    <cellStyle name="40% - Accent4 37" xfId="1942"/>
    <cellStyle name="40% - Accent4 38" xfId="1943"/>
    <cellStyle name="40% - Accent4 39" xfId="1944"/>
    <cellStyle name="40% - Accent4 4" xfId="1945"/>
    <cellStyle name="40% - Accent4 4 2" xfId="1946"/>
    <cellStyle name="40% - Accent4 4 2 2" xfId="1947"/>
    <cellStyle name="40% - Accent4 4 2_draft transactions report_052009_rvsd" xfId="1948"/>
    <cellStyle name="40% - Accent4 4 3" xfId="1949"/>
    <cellStyle name="40% - Accent4 4_draft transactions report_052009_rvsd" xfId="1950"/>
    <cellStyle name="40% - Accent4 40" xfId="1951"/>
    <cellStyle name="40% - Accent4 41" xfId="1952"/>
    <cellStyle name="40% - Accent4 42" xfId="1953"/>
    <cellStyle name="40% - Accent4 43" xfId="1954"/>
    <cellStyle name="40% - Accent4 44" xfId="1955"/>
    <cellStyle name="40% - Accent4 45" xfId="1956"/>
    <cellStyle name="40% - Accent4 46" xfId="1957"/>
    <cellStyle name="40% - Accent4 47" xfId="1958"/>
    <cellStyle name="40% - Accent4 48" xfId="1959"/>
    <cellStyle name="40% - Accent4 49" xfId="1960"/>
    <cellStyle name="40% - Accent4 5" xfId="1961"/>
    <cellStyle name="40% - Accent4 5 2" xfId="1962"/>
    <cellStyle name="40% - Accent4 5 2 2" xfId="1963"/>
    <cellStyle name="40% - Accent4 5 2_draft transactions report_052009_rvsd" xfId="1964"/>
    <cellStyle name="40% - Accent4 5 3" xfId="1965"/>
    <cellStyle name="40% - Accent4 5_draft transactions report_052009_rvsd" xfId="1966"/>
    <cellStyle name="40% - Accent4 50" xfId="1967"/>
    <cellStyle name="40% - Accent4 51" xfId="1968"/>
    <cellStyle name="40% - Accent4 52" xfId="1969"/>
    <cellStyle name="40% - Accent4 53" xfId="1970"/>
    <cellStyle name="40% - Accent4 54" xfId="1971"/>
    <cellStyle name="40% - Accent4 55" xfId="1972"/>
    <cellStyle name="40% - Accent4 56" xfId="1973"/>
    <cellStyle name="40% - Accent4 57" xfId="1974"/>
    <cellStyle name="40% - Accent4 58" xfId="1975"/>
    <cellStyle name="40% - Accent4 59" xfId="1976"/>
    <cellStyle name="40% - Accent4 6" xfId="1977"/>
    <cellStyle name="40% - Accent4 6 2" xfId="1978"/>
    <cellStyle name="40% - Accent4 6 2 2" xfId="1979"/>
    <cellStyle name="40% - Accent4 6 2_draft transactions report_052009_rvsd" xfId="1980"/>
    <cellStyle name="40% - Accent4 6 3" xfId="1981"/>
    <cellStyle name="40% - Accent4 6_draft transactions report_052009_rvsd" xfId="1982"/>
    <cellStyle name="40% - Accent4 60" xfId="1983"/>
    <cellStyle name="40% - Accent4 61" xfId="1984"/>
    <cellStyle name="40% - Accent4 62" xfId="1985"/>
    <cellStyle name="40% - Accent4 63" xfId="1986"/>
    <cellStyle name="40% - Accent4 64" xfId="1987"/>
    <cellStyle name="40% - Accent4 65" xfId="1988"/>
    <cellStyle name="40% - Accent4 66" xfId="1989"/>
    <cellStyle name="40% - Accent4 67" xfId="1990"/>
    <cellStyle name="40% - Accent4 68" xfId="1991"/>
    <cellStyle name="40% - Accent4 69" xfId="1992"/>
    <cellStyle name="40% - Accent4 7" xfId="1993"/>
    <cellStyle name="40% - Accent4 7 2" xfId="1994"/>
    <cellStyle name="40% - Accent4 7 2 2" xfId="1995"/>
    <cellStyle name="40% - Accent4 7 2_draft transactions report_052009_rvsd" xfId="1996"/>
    <cellStyle name="40% - Accent4 7 3" xfId="1997"/>
    <cellStyle name="40% - Accent4 7_draft transactions report_052009_rvsd" xfId="1998"/>
    <cellStyle name="40% - Accent4 70" xfId="1999"/>
    <cellStyle name="40% - Accent4 71" xfId="2000"/>
    <cellStyle name="40% - Accent4 72" xfId="2001"/>
    <cellStyle name="40% - Accent4 73" xfId="2002"/>
    <cellStyle name="40% - Accent4 74" xfId="2003"/>
    <cellStyle name="40% - Accent4 75" xfId="2004"/>
    <cellStyle name="40% - Accent4 76" xfId="2005"/>
    <cellStyle name="40% - Accent4 77" xfId="2006"/>
    <cellStyle name="40% - Accent4 78" xfId="2007"/>
    <cellStyle name="40% - Accent4 79" xfId="2008"/>
    <cellStyle name="40% - Accent4 8" xfId="2009"/>
    <cellStyle name="40% - Accent4 8 2" xfId="2010"/>
    <cellStyle name="40% - Accent4 8 2 2" xfId="2011"/>
    <cellStyle name="40% - Accent4 8 2_draft transactions report_052009_rvsd" xfId="2012"/>
    <cellStyle name="40% - Accent4 8 3" xfId="2013"/>
    <cellStyle name="40% - Accent4 8_draft transactions report_052009_rvsd" xfId="2014"/>
    <cellStyle name="40% - Accent4 80" xfId="2015"/>
    <cellStyle name="40% - Accent4 81" xfId="2016"/>
    <cellStyle name="40% - Accent4 82" xfId="2017"/>
    <cellStyle name="40% - Accent4 83" xfId="2018"/>
    <cellStyle name="40% - Accent4 84" xfId="2019"/>
    <cellStyle name="40% - Accent4 85" xfId="2020"/>
    <cellStyle name="40% - Accent4 86" xfId="2021"/>
    <cellStyle name="40% - Accent4 87" xfId="2022"/>
    <cellStyle name="40% - Accent4 88" xfId="2023"/>
    <cellStyle name="40% - Accent4 89" xfId="2024"/>
    <cellStyle name="40% - Accent4 9" xfId="2025"/>
    <cellStyle name="40% - Accent4 9 2" xfId="2026"/>
    <cellStyle name="40% - Accent4 9 2 2" xfId="2027"/>
    <cellStyle name="40% - Accent4 9 2_draft transactions report_052009_rvsd" xfId="2028"/>
    <cellStyle name="40% - Accent4 9 3" xfId="2029"/>
    <cellStyle name="40% - Accent4 9_draft transactions report_052009_rvsd" xfId="2030"/>
    <cellStyle name="40% - Accent4 90" xfId="2031"/>
    <cellStyle name="40% - Accent4 91" xfId="2032"/>
    <cellStyle name="40% - Accent4 92" xfId="2033"/>
    <cellStyle name="40% - Accent4 93" xfId="2034"/>
    <cellStyle name="40% - Accent4 94" xfId="2035"/>
    <cellStyle name="40% - Accent4 95" xfId="2036"/>
    <cellStyle name="40% - Accent4 96" xfId="2037"/>
    <cellStyle name="40% - Accent4 97" xfId="2038"/>
    <cellStyle name="40% - Accent4 98" xfId="2039"/>
    <cellStyle name="40% - Accent4 99" xfId="2040"/>
    <cellStyle name="40% - Accent5" xfId="2041" builtinId="47" customBuiltin="1"/>
    <cellStyle name="40% - Accent5 10" xfId="2042"/>
    <cellStyle name="40% - Accent5 10 2" xfId="2043"/>
    <cellStyle name="40% - Accent5 10_draft transactions report_052009_rvsd" xfId="2044"/>
    <cellStyle name="40% - Accent5 100" xfId="2045"/>
    <cellStyle name="40% - Accent5 101" xfId="2046"/>
    <cellStyle name="40% - Accent5 102" xfId="2047"/>
    <cellStyle name="40% - Accent5 103" xfId="2048"/>
    <cellStyle name="40% - Accent5 104" xfId="2049"/>
    <cellStyle name="40% - Accent5 105" xfId="2050"/>
    <cellStyle name="40% - Accent5 106" xfId="2051"/>
    <cellStyle name="40% - Accent5 107" xfId="2052"/>
    <cellStyle name="40% - Accent5 108" xfId="2053"/>
    <cellStyle name="40% - Accent5 109" xfId="2054"/>
    <cellStyle name="40% - Accent5 11" xfId="2055"/>
    <cellStyle name="40% - Accent5 11 2" xfId="2056"/>
    <cellStyle name="40% - Accent5 11_draft transactions report_052009_rvsd" xfId="2057"/>
    <cellStyle name="40% - Accent5 110" xfId="2058"/>
    <cellStyle name="40% - Accent5 111" xfId="2059"/>
    <cellStyle name="40% - Accent5 112" xfId="2060"/>
    <cellStyle name="40% - Accent5 113" xfId="2061"/>
    <cellStyle name="40% - Accent5 114" xfId="2062"/>
    <cellStyle name="40% - Accent5 115" xfId="2063"/>
    <cellStyle name="40% - Accent5 116" xfId="2064"/>
    <cellStyle name="40% - Accent5 117" xfId="2065"/>
    <cellStyle name="40% - Accent5 118" xfId="2066"/>
    <cellStyle name="40% - Accent5 119" xfId="3118"/>
    <cellStyle name="40% - Accent5 12" xfId="2067"/>
    <cellStyle name="40% - Accent5 12 2" xfId="2068"/>
    <cellStyle name="40% - Accent5 12_draft transactions report_052009_rvsd" xfId="2069"/>
    <cellStyle name="40% - Accent5 120" xfId="3121"/>
    <cellStyle name="40% - Accent5 121" xfId="3134"/>
    <cellStyle name="40% - Accent5 122" xfId="3158"/>
    <cellStyle name="40% - Accent5 123" xfId="3200"/>
    <cellStyle name="40% - Accent5 124" xfId="3242"/>
    <cellStyle name="40% - Accent5 125" xfId="3284"/>
    <cellStyle name="40% - Accent5 126" xfId="3325"/>
    <cellStyle name="40% - Accent5 127" xfId="3367"/>
    <cellStyle name="40% - Accent5 128" xfId="3370"/>
    <cellStyle name="40% - Accent5 129" xfId="3383"/>
    <cellStyle name="40% - Accent5 13" xfId="2070"/>
    <cellStyle name="40% - Accent5 13 2" xfId="2071"/>
    <cellStyle name="40% - Accent5 13_draft transactions report_052009_rvsd" xfId="2072"/>
    <cellStyle name="40% - Accent5 130" xfId="3406"/>
    <cellStyle name="40% - Accent5 131" xfId="3409"/>
    <cellStyle name="40% - Accent5 132" xfId="3422"/>
    <cellStyle name="40% - Accent5 133" xfId="3435"/>
    <cellStyle name="40% - Accent5 134" xfId="3448"/>
    <cellStyle name="40% - Accent5 135" xfId="3472"/>
    <cellStyle name="40% - Accent5 136" xfId="3514"/>
    <cellStyle name="40% - Accent5 137" xfId="3555"/>
    <cellStyle name="40% - Accent5 138" xfId="3597"/>
    <cellStyle name="40% - Accent5 139" xfId="3614"/>
    <cellStyle name="40% - Accent5 14" xfId="2073"/>
    <cellStyle name="40% - Accent5 14 2" xfId="2074"/>
    <cellStyle name="40% - Accent5 14_draft transactions report_052009_rvsd" xfId="2075"/>
    <cellStyle name="40% - Accent5 140" xfId="3627"/>
    <cellStyle name="40% - Accent5 141" xfId="3640"/>
    <cellStyle name="40% - Accent5 142" xfId="3653"/>
    <cellStyle name="40% - Accent5 143" xfId="3666"/>
    <cellStyle name="40% - Accent5 144" xfId="3679"/>
    <cellStyle name="40% - Accent5 145" xfId="3692"/>
    <cellStyle name="40% - Accent5 146" xfId="3706"/>
    <cellStyle name="40% - Accent5 147" xfId="3601"/>
    <cellStyle name="40% - Accent5 148" xfId="3757"/>
    <cellStyle name="40% - Accent5 149" xfId="3798"/>
    <cellStyle name="40% - Accent5 15" xfId="2076"/>
    <cellStyle name="40% - Accent5 15 2" xfId="2077"/>
    <cellStyle name="40% - Accent5 15_draft transactions report_052009_rvsd" xfId="2078"/>
    <cellStyle name="40% - Accent5 150" xfId="3840"/>
    <cellStyle name="40% - Accent5 151" xfId="3882"/>
    <cellStyle name="40% - Accent5 152" xfId="3995"/>
    <cellStyle name="40% - Accent5 16" xfId="2079"/>
    <cellStyle name="40% - Accent5 16 2" xfId="2080"/>
    <cellStyle name="40% - Accent5 16_draft transactions report_052009_rvsd" xfId="2081"/>
    <cellStyle name="40% - Accent5 17" xfId="2082"/>
    <cellStyle name="40% - Accent5 17 2" xfId="2083"/>
    <cellStyle name="40% - Accent5 17_draft transactions report_052009_rvsd" xfId="2084"/>
    <cellStyle name="40% - Accent5 18" xfId="2085"/>
    <cellStyle name="40% - Accent5 18 2" xfId="2086"/>
    <cellStyle name="40% - Accent5 18_draft transactions report_052009_rvsd" xfId="2087"/>
    <cellStyle name="40% - Accent5 19" xfId="2088"/>
    <cellStyle name="40% - Accent5 19 2" xfId="2089"/>
    <cellStyle name="40% - Accent5 19_draft transactions report_052009_rvsd" xfId="2090"/>
    <cellStyle name="40% - Accent5 2" xfId="2091"/>
    <cellStyle name="40% - Accent5 2 2" xfId="2092"/>
    <cellStyle name="40% - Accent5 2 2 2" xfId="2093"/>
    <cellStyle name="40% - Accent5 2 2_draft transactions report_052009_rvsd" xfId="2094"/>
    <cellStyle name="40% - Accent5 2 3" xfId="2095"/>
    <cellStyle name="40% - Accent5 2_draft transactions report_052009_rvsd" xfId="2096"/>
    <cellStyle name="40% - Accent5 20" xfId="2097"/>
    <cellStyle name="40% - Accent5 20 2" xfId="2098"/>
    <cellStyle name="40% - Accent5 20_draft transactions report_052009_rvsd" xfId="2099"/>
    <cellStyle name="40% - Accent5 21" xfId="2100"/>
    <cellStyle name="40% - Accent5 21 2" xfId="2101"/>
    <cellStyle name="40% - Accent5 21_draft transactions report_052009_rvsd" xfId="2102"/>
    <cellStyle name="40% - Accent5 22" xfId="2103"/>
    <cellStyle name="40% - Accent5 22 2" xfId="2104"/>
    <cellStyle name="40% - Accent5 22_draft transactions report_052009_rvsd" xfId="2105"/>
    <cellStyle name="40% - Accent5 23" xfId="2106"/>
    <cellStyle name="40% - Accent5 23 2" xfId="2107"/>
    <cellStyle name="40% - Accent5 23_draft transactions report_052009_rvsd" xfId="2108"/>
    <cellStyle name="40% - Accent5 24" xfId="2109"/>
    <cellStyle name="40% - Accent5 24 2" xfId="2110"/>
    <cellStyle name="40% - Accent5 24_draft transactions report_052009_rvsd" xfId="2111"/>
    <cellStyle name="40% - Accent5 25" xfId="2112"/>
    <cellStyle name="40% - Accent5 25 2" xfId="2113"/>
    <cellStyle name="40% - Accent5 25_draft transactions report_052009_rvsd" xfId="2114"/>
    <cellStyle name="40% - Accent5 26" xfId="2115"/>
    <cellStyle name="40% - Accent5 26 2" xfId="2116"/>
    <cellStyle name="40% - Accent5 26_draft transactions report_052009_rvsd" xfId="2117"/>
    <cellStyle name="40% - Accent5 27" xfId="2118"/>
    <cellStyle name="40% - Accent5 27 2" xfId="2119"/>
    <cellStyle name="40% - Accent5 27_draft transactions report_052009_rvsd" xfId="2120"/>
    <cellStyle name="40% - Accent5 28" xfId="2121"/>
    <cellStyle name="40% - Accent5 28 2" xfId="2122"/>
    <cellStyle name="40% - Accent5 28_draft transactions report_052009_rvsd" xfId="2123"/>
    <cellStyle name="40% - Accent5 29" xfId="2124"/>
    <cellStyle name="40% - Accent5 29 2" xfId="2125"/>
    <cellStyle name="40% - Accent5 29_draft transactions report_052009_rvsd" xfId="2126"/>
    <cellStyle name="40% - Accent5 3" xfId="2127"/>
    <cellStyle name="40% - Accent5 3 2" xfId="2128"/>
    <cellStyle name="40% - Accent5 3 2 2" xfId="2129"/>
    <cellStyle name="40% - Accent5 3 2_draft transactions report_052009_rvsd" xfId="2130"/>
    <cellStyle name="40% - Accent5 3 3" xfId="2131"/>
    <cellStyle name="40% - Accent5 3_draft transactions report_052009_rvsd" xfId="2132"/>
    <cellStyle name="40% - Accent5 30" xfId="2133"/>
    <cellStyle name="40% - Accent5 30 2" xfId="2134"/>
    <cellStyle name="40% - Accent5 30_draft transactions report_052009_rvsd" xfId="2135"/>
    <cellStyle name="40% - Accent5 31" xfId="2136"/>
    <cellStyle name="40% - Accent5 31 2" xfId="2137"/>
    <cellStyle name="40% - Accent5 31_draft transactions report_052009_rvsd" xfId="2138"/>
    <cellStyle name="40% - Accent5 32" xfId="2139"/>
    <cellStyle name="40% - Accent5 32 2" xfId="2140"/>
    <cellStyle name="40% - Accent5 32_draft transactions report_052009_rvsd" xfId="2141"/>
    <cellStyle name="40% - Accent5 33" xfId="2142"/>
    <cellStyle name="40% - Accent5 34" xfId="2143"/>
    <cellStyle name="40% - Accent5 35" xfId="2144"/>
    <cellStyle name="40% - Accent5 36" xfId="2145"/>
    <cellStyle name="40% - Accent5 37" xfId="2146"/>
    <cellStyle name="40% - Accent5 38" xfId="2147"/>
    <cellStyle name="40% - Accent5 39" xfId="2148"/>
    <cellStyle name="40% - Accent5 4" xfId="2149"/>
    <cellStyle name="40% - Accent5 4 2" xfId="2150"/>
    <cellStyle name="40% - Accent5 4 2 2" xfId="2151"/>
    <cellStyle name="40% - Accent5 4 2_draft transactions report_052009_rvsd" xfId="2152"/>
    <cellStyle name="40% - Accent5 4 3" xfId="2153"/>
    <cellStyle name="40% - Accent5 4_draft transactions report_052009_rvsd" xfId="2154"/>
    <cellStyle name="40% - Accent5 40" xfId="2155"/>
    <cellStyle name="40% - Accent5 41" xfId="2156"/>
    <cellStyle name="40% - Accent5 42" xfId="2157"/>
    <cellStyle name="40% - Accent5 43" xfId="2158"/>
    <cellStyle name="40% - Accent5 44" xfId="2159"/>
    <cellStyle name="40% - Accent5 45" xfId="2160"/>
    <cellStyle name="40% - Accent5 46" xfId="2161"/>
    <cellStyle name="40% - Accent5 47" xfId="2162"/>
    <cellStyle name="40% - Accent5 48" xfId="2163"/>
    <cellStyle name="40% - Accent5 49" xfId="2164"/>
    <cellStyle name="40% - Accent5 5" xfId="2165"/>
    <cellStyle name="40% - Accent5 5 2" xfId="2166"/>
    <cellStyle name="40% - Accent5 5 2 2" xfId="2167"/>
    <cellStyle name="40% - Accent5 5 2_draft transactions report_052009_rvsd" xfId="2168"/>
    <cellStyle name="40% - Accent5 5 3" xfId="2169"/>
    <cellStyle name="40% - Accent5 5_draft transactions report_052009_rvsd" xfId="2170"/>
    <cellStyle name="40% - Accent5 50" xfId="2171"/>
    <cellStyle name="40% - Accent5 51" xfId="2172"/>
    <cellStyle name="40% - Accent5 52" xfId="2173"/>
    <cellStyle name="40% - Accent5 53" xfId="2174"/>
    <cellStyle name="40% - Accent5 54" xfId="2175"/>
    <cellStyle name="40% - Accent5 55" xfId="2176"/>
    <cellStyle name="40% - Accent5 56" xfId="2177"/>
    <cellStyle name="40% - Accent5 57" xfId="2178"/>
    <cellStyle name="40% - Accent5 58" xfId="2179"/>
    <cellStyle name="40% - Accent5 59" xfId="2180"/>
    <cellStyle name="40% - Accent5 6" xfId="2181"/>
    <cellStyle name="40% - Accent5 6 2" xfId="2182"/>
    <cellStyle name="40% - Accent5 6 2 2" xfId="2183"/>
    <cellStyle name="40% - Accent5 6 2_draft transactions report_052009_rvsd" xfId="2184"/>
    <cellStyle name="40% - Accent5 6 3" xfId="2185"/>
    <cellStyle name="40% - Accent5 6_draft transactions report_052009_rvsd" xfId="2186"/>
    <cellStyle name="40% - Accent5 60" xfId="2187"/>
    <cellStyle name="40% - Accent5 61" xfId="2188"/>
    <cellStyle name="40% - Accent5 62" xfId="2189"/>
    <cellStyle name="40% - Accent5 63" xfId="2190"/>
    <cellStyle name="40% - Accent5 64" xfId="2191"/>
    <cellStyle name="40% - Accent5 65" xfId="2192"/>
    <cellStyle name="40% - Accent5 66" xfId="2193"/>
    <cellStyle name="40% - Accent5 67" xfId="2194"/>
    <cellStyle name="40% - Accent5 68" xfId="2195"/>
    <cellStyle name="40% - Accent5 69" xfId="2196"/>
    <cellStyle name="40% - Accent5 7" xfId="2197"/>
    <cellStyle name="40% - Accent5 7 2" xfId="2198"/>
    <cellStyle name="40% - Accent5 7 2 2" xfId="2199"/>
    <cellStyle name="40% - Accent5 7 2_draft transactions report_052009_rvsd" xfId="2200"/>
    <cellStyle name="40% - Accent5 7 3" xfId="2201"/>
    <cellStyle name="40% - Accent5 7_draft transactions report_052009_rvsd" xfId="2202"/>
    <cellStyle name="40% - Accent5 70" xfId="2203"/>
    <cellStyle name="40% - Accent5 71" xfId="2204"/>
    <cellStyle name="40% - Accent5 72" xfId="2205"/>
    <cellStyle name="40% - Accent5 73" xfId="2206"/>
    <cellStyle name="40% - Accent5 74" xfId="2207"/>
    <cellStyle name="40% - Accent5 75" xfId="2208"/>
    <cellStyle name="40% - Accent5 76" xfId="2209"/>
    <cellStyle name="40% - Accent5 77" xfId="2210"/>
    <cellStyle name="40% - Accent5 78" xfId="2211"/>
    <cellStyle name="40% - Accent5 79" xfId="2212"/>
    <cellStyle name="40% - Accent5 8" xfId="2213"/>
    <cellStyle name="40% - Accent5 8 2" xfId="2214"/>
    <cellStyle name="40% - Accent5 8 2 2" xfId="2215"/>
    <cellStyle name="40% - Accent5 8 2_draft transactions report_052009_rvsd" xfId="2216"/>
    <cellStyle name="40% - Accent5 8 3" xfId="2217"/>
    <cellStyle name="40% - Accent5 8_draft transactions report_052009_rvsd" xfId="2218"/>
    <cellStyle name="40% - Accent5 80" xfId="2219"/>
    <cellStyle name="40% - Accent5 81" xfId="2220"/>
    <cellStyle name="40% - Accent5 82" xfId="2221"/>
    <cellStyle name="40% - Accent5 83" xfId="2222"/>
    <cellStyle name="40% - Accent5 84" xfId="2223"/>
    <cellStyle name="40% - Accent5 85" xfId="2224"/>
    <cellStyle name="40% - Accent5 86" xfId="2225"/>
    <cellStyle name="40% - Accent5 87" xfId="2226"/>
    <cellStyle name="40% - Accent5 88" xfId="2227"/>
    <cellStyle name="40% - Accent5 89" xfId="2228"/>
    <cellStyle name="40% - Accent5 9" xfId="2229"/>
    <cellStyle name="40% - Accent5 9 2" xfId="2230"/>
    <cellStyle name="40% - Accent5 9 2 2" xfId="2231"/>
    <cellStyle name="40% - Accent5 9 2_draft transactions report_052009_rvsd" xfId="2232"/>
    <cellStyle name="40% - Accent5 9 3" xfId="2233"/>
    <cellStyle name="40% - Accent5 9_draft transactions report_052009_rvsd" xfId="2234"/>
    <cellStyle name="40% - Accent5 90" xfId="2235"/>
    <cellStyle name="40% - Accent5 91" xfId="2236"/>
    <cellStyle name="40% - Accent5 92" xfId="2237"/>
    <cellStyle name="40% - Accent5 93" xfId="2238"/>
    <cellStyle name="40% - Accent5 94" xfId="2239"/>
    <cellStyle name="40% - Accent5 95" xfId="2240"/>
    <cellStyle name="40% - Accent5 96" xfId="2241"/>
    <cellStyle name="40% - Accent5 97" xfId="2242"/>
    <cellStyle name="40% - Accent5 98" xfId="2243"/>
    <cellStyle name="40% - Accent5 99" xfId="2244"/>
    <cellStyle name="40% - Accent6" xfId="2245" builtinId="51" customBuiltin="1"/>
    <cellStyle name="40% - Accent6 10" xfId="2246"/>
    <cellStyle name="40% - Accent6 10 2" xfId="2247"/>
    <cellStyle name="40% - Accent6 10_draft transactions report_052009_rvsd" xfId="2248"/>
    <cellStyle name="40% - Accent6 100" xfId="2249"/>
    <cellStyle name="40% - Accent6 101" xfId="2250"/>
    <cellStyle name="40% - Accent6 102" xfId="2251"/>
    <cellStyle name="40% - Accent6 103" xfId="2252"/>
    <cellStyle name="40% - Accent6 104" xfId="2253"/>
    <cellStyle name="40% - Accent6 105" xfId="2254"/>
    <cellStyle name="40% - Accent6 106" xfId="2255"/>
    <cellStyle name="40% - Accent6 107" xfId="2256"/>
    <cellStyle name="40% - Accent6 108" xfId="2257"/>
    <cellStyle name="40% - Accent6 109" xfId="2258"/>
    <cellStyle name="40% - Accent6 11" xfId="2259"/>
    <cellStyle name="40% - Accent6 11 2" xfId="2260"/>
    <cellStyle name="40% - Accent6 11_draft transactions report_052009_rvsd" xfId="2261"/>
    <cellStyle name="40% - Accent6 110" xfId="2262"/>
    <cellStyle name="40% - Accent6 111" xfId="2263"/>
    <cellStyle name="40% - Accent6 112" xfId="2264"/>
    <cellStyle name="40% - Accent6 113" xfId="2265"/>
    <cellStyle name="40% - Accent6 114" xfId="2266"/>
    <cellStyle name="40% - Accent6 115" xfId="2267"/>
    <cellStyle name="40% - Accent6 116" xfId="2268"/>
    <cellStyle name="40% - Accent6 117" xfId="2269"/>
    <cellStyle name="40% - Accent6 118" xfId="2270"/>
    <cellStyle name="40% - Accent6 119" xfId="3119"/>
    <cellStyle name="40% - Accent6 12" xfId="2271"/>
    <cellStyle name="40% - Accent6 12 2" xfId="2272"/>
    <cellStyle name="40% - Accent6 12_draft transactions report_052009_rvsd" xfId="2273"/>
    <cellStyle name="40% - Accent6 120" xfId="3120"/>
    <cellStyle name="40% - Accent6 121" xfId="3133"/>
    <cellStyle name="40% - Accent6 122" xfId="3159"/>
    <cellStyle name="40% - Accent6 123" xfId="3201"/>
    <cellStyle name="40% - Accent6 124" xfId="3243"/>
    <cellStyle name="40% - Accent6 125" xfId="3285"/>
    <cellStyle name="40% - Accent6 126" xfId="3326"/>
    <cellStyle name="40% - Accent6 127" xfId="3368"/>
    <cellStyle name="40% - Accent6 128" xfId="3369"/>
    <cellStyle name="40% - Accent6 129" xfId="3382"/>
    <cellStyle name="40% - Accent6 13" xfId="2274"/>
    <cellStyle name="40% - Accent6 13 2" xfId="2275"/>
    <cellStyle name="40% - Accent6 13_draft transactions report_052009_rvsd" xfId="2276"/>
    <cellStyle name="40% - Accent6 130" xfId="3407"/>
    <cellStyle name="40% - Accent6 131" xfId="3408"/>
    <cellStyle name="40% - Accent6 132" xfId="3421"/>
    <cellStyle name="40% - Accent6 133" xfId="3434"/>
    <cellStyle name="40% - Accent6 134" xfId="3447"/>
    <cellStyle name="40% - Accent6 135" xfId="3473"/>
    <cellStyle name="40% - Accent6 136" xfId="3515"/>
    <cellStyle name="40% - Accent6 137" xfId="3556"/>
    <cellStyle name="40% - Accent6 138" xfId="3598"/>
    <cellStyle name="40% - Accent6 139" xfId="3613"/>
    <cellStyle name="40% - Accent6 14" xfId="2277"/>
    <cellStyle name="40% - Accent6 14 2" xfId="2278"/>
    <cellStyle name="40% - Accent6 14_draft transactions report_052009_rvsd" xfId="2279"/>
    <cellStyle name="40% - Accent6 140" xfId="3626"/>
    <cellStyle name="40% - Accent6 141" xfId="3639"/>
    <cellStyle name="40% - Accent6 142" xfId="3652"/>
    <cellStyle name="40% - Accent6 143" xfId="3665"/>
    <cellStyle name="40% - Accent6 144" xfId="3678"/>
    <cellStyle name="40% - Accent6 145" xfId="3691"/>
    <cellStyle name="40% - Accent6 146" xfId="3705"/>
    <cellStyle name="40% - Accent6 147" xfId="3600"/>
    <cellStyle name="40% - Accent6 148" xfId="3758"/>
    <cellStyle name="40% - Accent6 149" xfId="3799"/>
    <cellStyle name="40% - Accent6 15" xfId="2280"/>
    <cellStyle name="40% - Accent6 15 2" xfId="2281"/>
    <cellStyle name="40% - Accent6 15_draft transactions report_052009_rvsd" xfId="2282"/>
    <cellStyle name="40% - Accent6 150" xfId="3841"/>
    <cellStyle name="40% - Accent6 151" xfId="3883"/>
    <cellStyle name="40% - Accent6 152" xfId="3996"/>
    <cellStyle name="40% - Accent6 16" xfId="2283"/>
    <cellStyle name="40% - Accent6 16 2" xfId="2284"/>
    <cellStyle name="40% - Accent6 16_draft transactions report_052009_rvsd" xfId="2285"/>
    <cellStyle name="40% - Accent6 17" xfId="2286"/>
    <cellStyle name="40% - Accent6 17 2" xfId="2287"/>
    <cellStyle name="40% - Accent6 17_draft transactions report_052009_rvsd" xfId="2288"/>
    <cellStyle name="40% - Accent6 18" xfId="2289"/>
    <cellStyle name="40% - Accent6 18 2" xfId="2290"/>
    <cellStyle name="40% - Accent6 18_draft transactions report_052009_rvsd" xfId="2291"/>
    <cellStyle name="40% - Accent6 19" xfId="2292"/>
    <cellStyle name="40% - Accent6 19 2" xfId="2293"/>
    <cellStyle name="40% - Accent6 19_draft transactions report_052009_rvsd" xfId="2294"/>
    <cellStyle name="40% - Accent6 2" xfId="2295"/>
    <cellStyle name="40% - Accent6 2 2" xfId="2296"/>
    <cellStyle name="40% - Accent6 2 2 2" xfId="2297"/>
    <cellStyle name="40% - Accent6 2 2_draft transactions report_052009_rvsd" xfId="2298"/>
    <cellStyle name="40% - Accent6 2 3" xfId="2299"/>
    <cellStyle name="40% - Accent6 2_draft transactions report_052009_rvsd" xfId="2300"/>
    <cellStyle name="40% - Accent6 20" xfId="2301"/>
    <cellStyle name="40% - Accent6 20 2" xfId="2302"/>
    <cellStyle name="40% - Accent6 20_draft transactions report_052009_rvsd" xfId="2303"/>
    <cellStyle name="40% - Accent6 21" xfId="2304"/>
    <cellStyle name="40% - Accent6 21 2" xfId="2305"/>
    <cellStyle name="40% - Accent6 21_draft transactions report_052009_rvsd" xfId="2306"/>
    <cellStyle name="40% - Accent6 22" xfId="2307"/>
    <cellStyle name="40% - Accent6 22 2" xfId="2308"/>
    <cellStyle name="40% - Accent6 22_draft transactions report_052009_rvsd" xfId="2309"/>
    <cellStyle name="40% - Accent6 23" xfId="2310"/>
    <cellStyle name="40% - Accent6 23 2" xfId="2311"/>
    <cellStyle name="40% - Accent6 23_draft transactions report_052009_rvsd" xfId="2312"/>
    <cellStyle name="40% - Accent6 24" xfId="2313"/>
    <cellStyle name="40% - Accent6 24 2" xfId="2314"/>
    <cellStyle name="40% - Accent6 24_draft transactions report_052009_rvsd" xfId="2315"/>
    <cellStyle name="40% - Accent6 25" xfId="2316"/>
    <cellStyle name="40% - Accent6 25 2" xfId="2317"/>
    <cellStyle name="40% - Accent6 25_draft transactions report_052009_rvsd" xfId="2318"/>
    <cellStyle name="40% - Accent6 26" xfId="2319"/>
    <cellStyle name="40% - Accent6 26 2" xfId="2320"/>
    <cellStyle name="40% - Accent6 26_draft transactions report_052009_rvsd" xfId="2321"/>
    <cellStyle name="40% - Accent6 27" xfId="2322"/>
    <cellStyle name="40% - Accent6 27 2" xfId="2323"/>
    <cellStyle name="40% - Accent6 27_draft transactions report_052009_rvsd" xfId="2324"/>
    <cellStyle name="40% - Accent6 28" xfId="2325"/>
    <cellStyle name="40% - Accent6 28 2" xfId="2326"/>
    <cellStyle name="40% - Accent6 28_draft transactions report_052009_rvsd" xfId="2327"/>
    <cellStyle name="40% - Accent6 29" xfId="2328"/>
    <cellStyle name="40% - Accent6 29 2" xfId="2329"/>
    <cellStyle name="40% - Accent6 29_draft transactions report_052009_rvsd" xfId="2330"/>
    <cellStyle name="40% - Accent6 3" xfId="2331"/>
    <cellStyle name="40% - Accent6 3 2" xfId="2332"/>
    <cellStyle name="40% - Accent6 3 2 2" xfId="2333"/>
    <cellStyle name="40% - Accent6 3 2_draft transactions report_052009_rvsd" xfId="2334"/>
    <cellStyle name="40% - Accent6 3 3" xfId="2335"/>
    <cellStyle name="40% - Accent6 3_draft transactions report_052009_rvsd" xfId="2336"/>
    <cellStyle name="40% - Accent6 30" xfId="2337"/>
    <cellStyle name="40% - Accent6 30 2" xfId="2338"/>
    <cellStyle name="40% - Accent6 30_draft transactions report_052009_rvsd" xfId="2339"/>
    <cellStyle name="40% - Accent6 31" xfId="2340"/>
    <cellStyle name="40% - Accent6 31 2" xfId="2341"/>
    <cellStyle name="40% - Accent6 31_draft transactions report_052009_rvsd" xfId="2342"/>
    <cellStyle name="40% - Accent6 32" xfId="2343"/>
    <cellStyle name="40% - Accent6 32 2" xfId="2344"/>
    <cellStyle name="40% - Accent6 32_draft transactions report_052009_rvsd" xfId="2345"/>
    <cellStyle name="40% - Accent6 33" xfId="2346"/>
    <cellStyle name="40% - Accent6 34" xfId="2347"/>
    <cellStyle name="40% - Accent6 35" xfId="2348"/>
    <cellStyle name="40% - Accent6 36" xfId="2349"/>
    <cellStyle name="40% - Accent6 37" xfId="2350"/>
    <cellStyle name="40% - Accent6 38" xfId="2351"/>
    <cellStyle name="40% - Accent6 39" xfId="2352"/>
    <cellStyle name="40% - Accent6 4" xfId="2353"/>
    <cellStyle name="40% - Accent6 4 2" xfId="2354"/>
    <cellStyle name="40% - Accent6 4 2 2" xfId="2355"/>
    <cellStyle name="40% - Accent6 4 2_draft transactions report_052009_rvsd" xfId="2356"/>
    <cellStyle name="40% - Accent6 4 3" xfId="2357"/>
    <cellStyle name="40% - Accent6 4_draft transactions report_052009_rvsd" xfId="2358"/>
    <cellStyle name="40% - Accent6 40" xfId="2359"/>
    <cellStyle name="40% - Accent6 41" xfId="2360"/>
    <cellStyle name="40% - Accent6 42" xfId="2361"/>
    <cellStyle name="40% - Accent6 43" xfId="2362"/>
    <cellStyle name="40% - Accent6 44" xfId="2363"/>
    <cellStyle name="40% - Accent6 45" xfId="2364"/>
    <cellStyle name="40% - Accent6 46" xfId="2365"/>
    <cellStyle name="40% - Accent6 47" xfId="2366"/>
    <cellStyle name="40% - Accent6 48" xfId="2367"/>
    <cellStyle name="40% - Accent6 49" xfId="2368"/>
    <cellStyle name="40% - Accent6 5" xfId="2369"/>
    <cellStyle name="40% - Accent6 5 2" xfId="2370"/>
    <cellStyle name="40% - Accent6 5 2 2" xfId="2371"/>
    <cellStyle name="40% - Accent6 5 2_draft transactions report_052009_rvsd" xfId="2372"/>
    <cellStyle name="40% - Accent6 5 3" xfId="2373"/>
    <cellStyle name="40% - Accent6 5_draft transactions report_052009_rvsd" xfId="2374"/>
    <cellStyle name="40% - Accent6 50" xfId="2375"/>
    <cellStyle name="40% - Accent6 51" xfId="2376"/>
    <cellStyle name="40% - Accent6 52" xfId="2377"/>
    <cellStyle name="40% - Accent6 53" xfId="2378"/>
    <cellStyle name="40% - Accent6 54" xfId="2379"/>
    <cellStyle name="40% - Accent6 55" xfId="2380"/>
    <cellStyle name="40% - Accent6 56" xfId="2381"/>
    <cellStyle name="40% - Accent6 57" xfId="2382"/>
    <cellStyle name="40% - Accent6 58" xfId="2383"/>
    <cellStyle name="40% - Accent6 59" xfId="2384"/>
    <cellStyle name="40% - Accent6 6" xfId="2385"/>
    <cellStyle name="40% - Accent6 6 2" xfId="2386"/>
    <cellStyle name="40% - Accent6 6 2 2" xfId="2387"/>
    <cellStyle name="40% - Accent6 6 2_draft transactions report_052009_rvsd" xfId="2388"/>
    <cellStyle name="40% - Accent6 6 3" xfId="2389"/>
    <cellStyle name="40% - Accent6 6_draft transactions report_052009_rvsd" xfId="2390"/>
    <cellStyle name="40% - Accent6 60" xfId="2391"/>
    <cellStyle name="40% - Accent6 61" xfId="2392"/>
    <cellStyle name="40% - Accent6 62" xfId="2393"/>
    <cellStyle name="40% - Accent6 63" xfId="2394"/>
    <cellStyle name="40% - Accent6 64" xfId="2395"/>
    <cellStyle name="40% - Accent6 65" xfId="2396"/>
    <cellStyle name="40% - Accent6 66" xfId="2397"/>
    <cellStyle name="40% - Accent6 67" xfId="2398"/>
    <cellStyle name="40% - Accent6 68" xfId="2399"/>
    <cellStyle name="40% - Accent6 69" xfId="2400"/>
    <cellStyle name="40% - Accent6 7" xfId="2401"/>
    <cellStyle name="40% - Accent6 7 2" xfId="2402"/>
    <cellStyle name="40% - Accent6 7 2 2" xfId="2403"/>
    <cellStyle name="40% - Accent6 7 2_draft transactions report_052009_rvsd" xfId="2404"/>
    <cellStyle name="40% - Accent6 7 3" xfId="2405"/>
    <cellStyle name="40% - Accent6 7_draft transactions report_052009_rvsd" xfId="2406"/>
    <cellStyle name="40% - Accent6 70" xfId="2407"/>
    <cellStyle name="40% - Accent6 71" xfId="2408"/>
    <cellStyle name="40% - Accent6 72" xfId="2409"/>
    <cellStyle name="40% - Accent6 73" xfId="2410"/>
    <cellStyle name="40% - Accent6 74" xfId="2411"/>
    <cellStyle name="40% - Accent6 75" xfId="2412"/>
    <cellStyle name="40% - Accent6 76" xfId="2413"/>
    <cellStyle name="40% - Accent6 77" xfId="2414"/>
    <cellStyle name="40% - Accent6 78" xfId="2415"/>
    <cellStyle name="40% - Accent6 79" xfId="2416"/>
    <cellStyle name="40% - Accent6 8" xfId="2417"/>
    <cellStyle name="40% - Accent6 8 2" xfId="2418"/>
    <cellStyle name="40% - Accent6 8 2 2" xfId="2419"/>
    <cellStyle name="40% - Accent6 8 2_draft transactions report_052009_rvsd" xfId="2420"/>
    <cellStyle name="40% - Accent6 8 3" xfId="2421"/>
    <cellStyle name="40% - Accent6 8_draft transactions report_052009_rvsd" xfId="2422"/>
    <cellStyle name="40% - Accent6 80" xfId="2423"/>
    <cellStyle name="40% - Accent6 81" xfId="2424"/>
    <cellStyle name="40% - Accent6 82" xfId="2425"/>
    <cellStyle name="40% - Accent6 83" xfId="2426"/>
    <cellStyle name="40% - Accent6 84" xfId="2427"/>
    <cellStyle name="40% - Accent6 85" xfId="2428"/>
    <cellStyle name="40% - Accent6 86" xfId="2429"/>
    <cellStyle name="40% - Accent6 87" xfId="2430"/>
    <cellStyle name="40% - Accent6 88" xfId="2431"/>
    <cellStyle name="40% - Accent6 89" xfId="2432"/>
    <cellStyle name="40% - Accent6 9" xfId="2433"/>
    <cellStyle name="40% - Accent6 9 2" xfId="2434"/>
    <cellStyle name="40% - Accent6 9 2 2" xfId="2435"/>
    <cellStyle name="40% - Accent6 9 2_draft transactions report_052009_rvsd" xfId="2436"/>
    <cellStyle name="40% - Accent6 9 3" xfId="2437"/>
    <cellStyle name="40% - Accent6 9_draft transactions report_052009_rvsd" xfId="2438"/>
    <cellStyle name="40% - Accent6 90" xfId="2439"/>
    <cellStyle name="40% - Accent6 91" xfId="2440"/>
    <cellStyle name="40% - Accent6 92" xfId="2441"/>
    <cellStyle name="40% - Accent6 93" xfId="2442"/>
    <cellStyle name="40% - Accent6 94" xfId="2443"/>
    <cellStyle name="40% - Accent6 95" xfId="2444"/>
    <cellStyle name="40% - Accent6 96" xfId="2445"/>
    <cellStyle name="40% - Accent6 97" xfId="2446"/>
    <cellStyle name="40% - Accent6 98" xfId="2447"/>
    <cellStyle name="40% - Accent6 99" xfId="2448"/>
    <cellStyle name="60% - Accent1" xfId="2449" builtinId="32" customBuiltin="1"/>
    <cellStyle name="60% - Accent1 10" xfId="2450"/>
    <cellStyle name="60% - Accent1 11" xfId="2451"/>
    <cellStyle name="60% - Accent1 12" xfId="2452"/>
    <cellStyle name="60% - Accent1 13" xfId="2453"/>
    <cellStyle name="60% - Accent1 14" xfId="2454"/>
    <cellStyle name="60% - Accent1 15" xfId="3160"/>
    <cellStyle name="60% - Accent1 16" xfId="3202"/>
    <cellStyle name="60% - Accent1 17" xfId="3244"/>
    <cellStyle name="60% - Accent1 18" xfId="3286"/>
    <cellStyle name="60% - Accent1 19" xfId="3327"/>
    <cellStyle name="60% - Accent1 2" xfId="2455"/>
    <cellStyle name="60% - Accent1 20" xfId="3474"/>
    <cellStyle name="60% - Accent1 21" xfId="3516"/>
    <cellStyle name="60% - Accent1 22" xfId="3557"/>
    <cellStyle name="60% - Accent1 23" xfId="3599"/>
    <cellStyle name="60% - Accent1 24" xfId="3759"/>
    <cellStyle name="60% - Accent1 25" xfId="3800"/>
    <cellStyle name="60% - Accent1 26" xfId="3842"/>
    <cellStyle name="60% - Accent1 27" xfId="3884"/>
    <cellStyle name="60% - Accent1 3" xfId="2456"/>
    <cellStyle name="60% - Accent1 4" xfId="2457"/>
    <cellStyle name="60% - Accent1 5" xfId="2458"/>
    <cellStyle name="60% - Accent1 6" xfId="2459"/>
    <cellStyle name="60% - Accent1 7" xfId="2460"/>
    <cellStyle name="60% - Accent1 8" xfId="2461"/>
    <cellStyle name="60% - Accent1 9" xfId="2462"/>
    <cellStyle name="60% - Accent2" xfId="2463" builtinId="36" customBuiltin="1"/>
    <cellStyle name="60% - Accent2 10" xfId="2464"/>
    <cellStyle name="60% - Accent2 11" xfId="2465"/>
    <cellStyle name="60% - Accent2 12" xfId="2466"/>
    <cellStyle name="60% - Accent2 13" xfId="2467"/>
    <cellStyle name="60% - Accent2 14" xfId="2468"/>
    <cellStyle name="60% - Accent2 15" xfId="3161"/>
    <cellStyle name="60% - Accent2 16" xfId="3203"/>
    <cellStyle name="60% - Accent2 17" xfId="3245"/>
    <cellStyle name="60% - Accent2 18" xfId="3287"/>
    <cellStyle name="60% - Accent2 19" xfId="3328"/>
    <cellStyle name="60% - Accent2 2" xfId="2469"/>
    <cellStyle name="60% - Accent2 20" xfId="3475"/>
    <cellStyle name="60% - Accent2 21" xfId="3517"/>
    <cellStyle name="60% - Accent2 22" xfId="3558"/>
    <cellStyle name="60% - Accent2 23" xfId="3704"/>
    <cellStyle name="60% - Accent2 24" xfId="3760"/>
    <cellStyle name="60% - Accent2 25" xfId="3801"/>
    <cellStyle name="60% - Accent2 26" xfId="3843"/>
    <cellStyle name="60% - Accent2 27" xfId="3885"/>
    <cellStyle name="60% - Accent2 3" xfId="2470"/>
    <cellStyle name="60% - Accent2 4" xfId="2471"/>
    <cellStyle name="60% - Accent2 5" xfId="2472"/>
    <cellStyle name="60% - Accent2 6" xfId="2473"/>
    <cellStyle name="60% - Accent2 7" xfId="2474"/>
    <cellStyle name="60% - Accent2 8" xfId="2475"/>
    <cellStyle name="60% - Accent2 9" xfId="2476"/>
    <cellStyle name="60% - Accent3" xfId="2477" builtinId="40" customBuiltin="1"/>
    <cellStyle name="60% - Accent3 10" xfId="2478"/>
    <cellStyle name="60% - Accent3 11" xfId="2479"/>
    <cellStyle name="60% - Accent3 12" xfId="2480"/>
    <cellStyle name="60% - Accent3 13" xfId="2481"/>
    <cellStyle name="60% - Accent3 14" xfId="2482"/>
    <cellStyle name="60% - Accent3 15" xfId="3162"/>
    <cellStyle name="60% - Accent3 16" xfId="3204"/>
    <cellStyle name="60% - Accent3 17" xfId="3246"/>
    <cellStyle name="60% - Accent3 18" xfId="3288"/>
    <cellStyle name="60% - Accent3 19" xfId="3329"/>
    <cellStyle name="60% - Accent3 2" xfId="2483"/>
    <cellStyle name="60% - Accent3 20" xfId="3476"/>
    <cellStyle name="60% - Accent3 21" xfId="3518"/>
    <cellStyle name="60% - Accent3 22" xfId="3559"/>
    <cellStyle name="60% - Accent3 23" xfId="3719"/>
    <cellStyle name="60% - Accent3 24" xfId="3761"/>
    <cellStyle name="60% - Accent3 25" xfId="3802"/>
    <cellStyle name="60% - Accent3 26" xfId="3844"/>
    <cellStyle name="60% - Accent3 27" xfId="3886"/>
    <cellStyle name="60% - Accent3 3" xfId="2484"/>
    <cellStyle name="60% - Accent3 4" xfId="2485"/>
    <cellStyle name="60% - Accent3 5" xfId="2486"/>
    <cellStyle name="60% - Accent3 6" xfId="2487"/>
    <cellStyle name="60% - Accent3 7" xfId="2488"/>
    <cellStyle name="60% - Accent3 8" xfId="2489"/>
    <cellStyle name="60% - Accent3 9" xfId="2490"/>
    <cellStyle name="60% - Accent4" xfId="2491" builtinId="44" customBuiltin="1"/>
    <cellStyle name="60% - Accent4 10" xfId="2492"/>
    <cellStyle name="60% - Accent4 11" xfId="2493"/>
    <cellStyle name="60% - Accent4 12" xfId="2494"/>
    <cellStyle name="60% - Accent4 13" xfId="2495"/>
    <cellStyle name="60% - Accent4 14" xfId="2496"/>
    <cellStyle name="60% - Accent4 15" xfId="3163"/>
    <cellStyle name="60% - Accent4 16" xfId="3205"/>
    <cellStyle name="60% - Accent4 17" xfId="3247"/>
    <cellStyle name="60% - Accent4 18" xfId="3289"/>
    <cellStyle name="60% - Accent4 19" xfId="3330"/>
    <cellStyle name="60% - Accent4 2" xfId="2497"/>
    <cellStyle name="60% - Accent4 20" xfId="3477"/>
    <cellStyle name="60% - Accent4 21" xfId="3519"/>
    <cellStyle name="60% - Accent4 22" xfId="3560"/>
    <cellStyle name="60% - Accent4 23" xfId="3720"/>
    <cellStyle name="60% - Accent4 24" xfId="3762"/>
    <cellStyle name="60% - Accent4 25" xfId="3803"/>
    <cellStyle name="60% - Accent4 26" xfId="3845"/>
    <cellStyle name="60% - Accent4 27" xfId="3887"/>
    <cellStyle name="60% - Accent4 3" xfId="2498"/>
    <cellStyle name="60% - Accent4 4" xfId="2499"/>
    <cellStyle name="60% - Accent4 5" xfId="2500"/>
    <cellStyle name="60% - Accent4 6" xfId="2501"/>
    <cellStyle name="60% - Accent4 7" xfId="2502"/>
    <cellStyle name="60% - Accent4 8" xfId="2503"/>
    <cellStyle name="60% - Accent4 9" xfId="2504"/>
    <cellStyle name="60% - Accent5" xfId="2505" builtinId="48" customBuiltin="1"/>
    <cellStyle name="60% - Accent5 10" xfId="2506"/>
    <cellStyle name="60% - Accent5 11" xfId="2507"/>
    <cellStyle name="60% - Accent5 12" xfId="2508"/>
    <cellStyle name="60% - Accent5 13" xfId="2509"/>
    <cellStyle name="60% - Accent5 14" xfId="2510"/>
    <cellStyle name="60% - Accent5 15" xfId="3164"/>
    <cellStyle name="60% - Accent5 16" xfId="3206"/>
    <cellStyle name="60% - Accent5 17" xfId="3248"/>
    <cellStyle name="60% - Accent5 18" xfId="3290"/>
    <cellStyle name="60% - Accent5 19" xfId="3331"/>
    <cellStyle name="60% - Accent5 2" xfId="2511"/>
    <cellStyle name="60% - Accent5 20" xfId="3478"/>
    <cellStyle name="60% - Accent5 21" xfId="3520"/>
    <cellStyle name="60% - Accent5 22" xfId="3561"/>
    <cellStyle name="60% - Accent5 23" xfId="3721"/>
    <cellStyle name="60% - Accent5 24" xfId="3763"/>
    <cellStyle name="60% - Accent5 25" xfId="3804"/>
    <cellStyle name="60% - Accent5 26" xfId="3846"/>
    <cellStyle name="60% - Accent5 27" xfId="3888"/>
    <cellStyle name="60% - Accent5 3" xfId="2512"/>
    <cellStyle name="60% - Accent5 4" xfId="2513"/>
    <cellStyle name="60% - Accent5 5" xfId="2514"/>
    <cellStyle name="60% - Accent5 6" xfId="2515"/>
    <cellStyle name="60% - Accent5 7" xfId="2516"/>
    <cellStyle name="60% - Accent5 8" xfId="2517"/>
    <cellStyle name="60% - Accent5 9" xfId="2518"/>
    <cellStyle name="60% - Accent6" xfId="2519" builtinId="52" customBuiltin="1"/>
    <cellStyle name="60% - Accent6 10" xfId="2520"/>
    <cellStyle name="60% - Accent6 11" xfId="2521"/>
    <cellStyle name="60% - Accent6 12" xfId="2522"/>
    <cellStyle name="60% - Accent6 13" xfId="2523"/>
    <cellStyle name="60% - Accent6 14" xfId="2524"/>
    <cellStyle name="60% - Accent6 15" xfId="3165"/>
    <cellStyle name="60% - Accent6 16" xfId="3207"/>
    <cellStyle name="60% - Accent6 17" xfId="3249"/>
    <cellStyle name="60% - Accent6 18" xfId="3291"/>
    <cellStyle name="60% - Accent6 19" xfId="3332"/>
    <cellStyle name="60% - Accent6 2" xfId="2525"/>
    <cellStyle name="60% - Accent6 20" xfId="3479"/>
    <cellStyle name="60% - Accent6 21" xfId="3521"/>
    <cellStyle name="60% - Accent6 22" xfId="3562"/>
    <cellStyle name="60% - Accent6 23" xfId="3722"/>
    <cellStyle name="60% - Accent6 24" xfId="3764"/>
    <cellStyle name="60% - Accent6 25" xfId="3805"/>
    <cellStyle name="60% - Accent6 26" xfId="3847"/>
    <cellStyle name="60% - Accent6 27" xfId="3889"/>
    <cellStyle name="60% - Accent6 3" xfId="2526"/>
    <cellStyle name="60% - Accent6 4" xfId="2527"/>
    <cellStyle name="60% - Accent6 5" xfId="2528"/>
    <cellStyle name="60% - Accent6 6" xfId="2529"/>
    <cellStyle name="60% - Accent6 7" xfId="2530"/>
    <cellStyle name="60% - Accent6 8" xfId="2531"/>
    <cellStyle name="60% - Accent6 9" xfId="2532"/>
    <cellStyle name="Accent1" xfId="2533" builtinId="29" customBuiltin="1"/>
    <cellStyle name="Accent1 10" xfId="2534"/>
    <cellStyle name="Accent1 11" xfId="2535"/>
    <cellStyle name="Accent1 12" xfId="2536"/>
    <cellStyle name="Accent1 13" xfId="2537"/>
    <cellStyle name="Accent1 14" xfId="2538"/>
    <cellStyle name="Accent1 15" xfId="3166"/>
    <cellStyle name="Accent1 16" xfId="3208"/>
    <cellStyle name="Accent1 17" xfId="3250"/>
    <cellStyle name="Accent1 18" xfId="3292"/>
    <cellStyle name="Accent1 19" xfId="3333"/>
    <cellStyle name="Accent1 2" xfId="2539"/>
    <cellStyle name="Accent1 20" xfId="3480"/>
    <cellStyle name="Accent1 21" xfId="3522"/>
    <cellStyle name="Accent1 22" xfId="3563"/>
    <cellStyle name="Accent1 23" xfId="3723"/>
    <cellStyle name="Accent1 24" xfId="3765"/>
    <cellStyle name="Accent1 25" xfId="3806"/>
    <cellStyle name="Accent1 26" xfId="3848"/>
    <cellStyle name="Accent1 27" xfId="3890"/>
    <cellStyle name="Accent1 3" xfId="2540"/>
    <cellStyle name="Accent1 4" xfId="2541"/>
    <cellStyle name="Accent1 5" xfId="2542"/>
    <cellStyle name="Accent1 6" xfId="2543"/>
    <cellStyle name="Accent1 7" xfId="2544"/>
    <cellStyle name="Accent1 8" xfId="2545"/>
    <cellStyle name="Accent1 9" xfId="2546"/>
    <cellStyle name="Accent2" xfId="2547" builtinId="33" customBuiltin="1"/>
    <cellStyle name="Accent2 10" xfId="2548"/>
    <cellStyle name="Accent2 11" xfId="2549"/>
    <cellStyle name="Accent2 12" xfId="2550"/>
    <cellStyle name="Accent2 13" xfId="2551"/>
    <cellStyle name="Accent2 14" xfId="2552"/>
    <cellStyle name="Accent2 15" xfId="3167"/>
    <cellStyle name="Accent2 16" xfId="3209"/>
    <cellStyle name="Accent2 17" xfId="3251"/>
    <cellStyle name="Accent2 18" xfId="3293"/>
    <cellStyle name="Accent2 19" xfId="3334"/>
    <cellStyle name="Accent2 2" xfId="2553"/>
    <cellStyle name="Accent2 20" xfId="3481"/>
    <cellStyle name="Accent2 21" xfId="3523"/>
    <cellStyle name="Accent2 22" xfId="3564"/>
    <cellStyle name="Accent2 23" xfId="3724"/>
    <cellStyle name="Accent2 24" xfId="3766"/>
    <cellStyle name="Accent2 25" xfId="3807"/>
    <cellStyle name="Accent2 26" xfId="3849"/>
    <cellStyle name="Accent2 27" xfId="3891"/>
    <cellStyle name="Accent2 3" xfId="2554"/>
    <cellStyle name="Accent2 4" xfId="2555"/>
    <cellStyle name="Accent2 5" xfId="2556"/>
    <cellStyle name="Accent2 6" xfId="2557"/>
    <cellStyle name="Accent2 7" xfId="2558"/>
    <cellStyle name="Accent2 8" xfId="2559"/>
    <cellStyle name="Accent2 9" xfId="2560"/>
    <cellStyle name="Accent3" xfId="2561" builtinId="37" customBuiltin="1"/>
    <cellStyle name="Accent3 10" xfId="2562"/>
    <cellStyle name="Accent3 11" xfId="2563"/>
    <cellStyle name="Accent3 12" xfId="2564"/>
    <cellStyle name="Accent3 13" xfId="2565"/>
    <cellStyle name="Accent3 14" xfId="2566"/>
    <cellStyle name="Accent3 15" xfId="3168"/>
    <cellStyle name="Accent3 16" xfId="3210"/>
    <cellStyle name="Accent3 17" xfId="3252"/>
    <cellStyle name="Accent3 18" xfId="3294"/>
    <cellStyle name="Accent3 19" xfId="3335"/>
    <cellStyle name="Accent3 2" xfId="2567"/>
    <cellStyle name="Accent3 20" xfId="3482"/>
    <cellStyle name="Accent3 21" xfId="3524"/>
    <cellStyle name="Accent3 22" xfId="3565"/>
    <cellStyle name="Accent3 23" xfId="3725"/>
    <cellStyle name="Accent3 24" xfId="3767"/>
    <cellStyle name="Accent3 25" xfId="3808"/>
    <cellStyle name="Accent3 26" xfId="3850"/>
    <cellStyle name="Accent3 27" xfId="3892"/>
    <cellStyle name="Accent3 3" xfId="2568"/>
    <cellStyle name="Accent3 4" xfId="2569"/>
    <cellStyle name="Accent3 5" xfId="2570"/>
    <cellStyle name="Accent3 6" xfId="2571"/>
    <cellStyle name="Accent3 7" xfId="2572"/>
    <cellStyle name="Accent3 8" xfId="2573"/>
    <cellStyle name="Accent3 9" xfId="2574"/>
    <cellStyle name="Accent4" xfId="2575" builtinId="41" customBuiltin="1"/>
    <cellStyle name="Accent4 10" xfId="2576"/>
    <cellStyle name="Accent4 11" xfId="2577"/>
    <cellStyle name="Accent4 12" xfId="2578"/>
    <cellStyle name="Accent4 13" xfId="2579"/>
    <cellStyle name="Accent4 14" xfId="2580"/>
    <cellStyle name="Accent4 15" xfId="3169"/>
    <cellStyle name="Accent4 16" xfId="3211"/>
    <cellStyle name="Accent4 17" xfId="3253"/>
    <cellStyle name="Accent4 18" xfId="3295"/>
    <cellStyle name="Accent4 19" xfId="3336"/>
    <cellStyle name="Accent4 2" xfId="2581"/>
    <cellStyle name="Accent4 20" xfId="3483"/>
    <cellStyle name="Accent4 21" xfId="3525"/>
    <cellStyle name="Accent4 22" xfId="3566"/>
    <cellStyle name="Accent4 23" xfId="3726"/>
    <cellStyle name="Accent4 24" xfId="3768"/>
    <cellStyle name="Accent4 25" xfId="3809"/>
    <cellStyle name="Accent4 26" xfId="3851"/>
    <cellStyle name="Accent4 27" xfId="3893"/>
    <cellStyle name="Accent4 3" xfId="2582"/>
    <cellStyle name="Accent4 4" xfId="2583"/>
    <cellStyle name="Accent4 5" xfId="2584"/>
    <cellStyle name="Accent4 6" xfId="2585"/>
    <cellStyle name="Accent4 7" xfId="2586"/>
    <cellStyle name="Accent4 8" xfId="2587"/>
    <cellStyle name="Accent4 9" xfId="2588"/>
    <cellStyle name="Accent5" xfId="2589" builtinId="45" customBuiltin="1"/>
    <cellStyle name="Accent5 10" xfId="2590"/>
    <cellStyle name="Accent5 11" xfId="2591"/>
    <cellStyle name="Accent5 12" xfId="2592"/>
    <cellStyle name="Accent5 13" xfId="2593"/>
    <cellStyle name="Accent5 14" xfId="2594"/>
    <cellStyle name="Accent5 15" xfId="3170"/>
    <cellStyle name="Accent5 16" xfId="3212"/>
    <cellStyle name="Accent5 17" xfId="3254"/>
    <cellStyle name="Accent5 18" xfId="3296"/>
    <cellStyle name="Accent5 19" xfId="3337"/>
    <cellStyle name="Accent5 2" xfId="2595"/>
    <cellStyle name="Accent5 20" xfId="3484"/>
    <cellStyle name="Accent5 21" xfId="3526"/>
    <cellStyle name="Accent5 22" xfId="3567"/>
    <cellStyle name="Accent5 23" xfId="3727"/>
    <cellStyle name="Accent5 24" xfId="3769"/>
    <cellStyle name="Accent5 25" xfId="3810"/>
    <cellStyle name="Accent5 26" xfId="3852"/>
    <cellStyle name="Accent5 27" xfId="3894"/>
    <cellStyle name="Accent5 3" xfId="2596"/>
    <cellStyle name="Accent5 4" xfId="2597"/>
    <cellStyle name="Accent5 5" xfId="2598"/>
    <cellStyle name="Accent5 6" xfId="2599"/>
    <cellStyle name="Accent5 7" xfId="2600"/>
    <cellStyle name="Accent5 8" xfId="2601"/>
    <cellStyle name="Accent5 9" xfId="2602"/>
    <cellStyle name="Accent6" xfId="2603" builtinId="49" customBuiltin="1"/>
    <cellStyle name="Accent6 10" xfId="2604"/>
    <cellStyle name="Accent6 11" xfId="2605"/>
    <cellStyle name="Accent6 12" xfId="2606"/>
    <cellStyle name="Accent6 13" xfId="2607"/>
    <cellStyle name="Accent6 14" xfId="2608"/>
    <cellStyle name="Accent6 15" xfId="3171"/>
    <cellStyle name="Accent6 16" xfId="3213"/>
    <cellStyle name="Accent6 17" xfId="3255"/>
    <cellStyle name="Accent6 18" xfId="3297"/>
    <cellStyle name="Accent6 19" xfId="3338"/>
    <cellStyle name="Accent6 2" xfId="2609"/>
    <cellStyle name="Accent6 20" xfId="3485"/>
    <cellStyle name="Accent6 21" xfId="3527"/>
    <cellStyle name="Accent6 22" xfId="3568"/>
    <cellStyle name="Accent6 23" xfId="3728"/>
    <cellStyle name="Accent6 24" xfId="3770"/>
    <cellStyle name="Accent6 25" xfId="3811"/>
    <cellStyle name="Accent6 26" xfId="3853"/>
    <cellStyle name="Accent6 27" xfId="3895"/>
    <cellStyle name="Accent6 3" xfId="2610"/>
    <cellStyle name="Accent6 4" xfId="2611"/>
    <cellStyle name="Accent6 5" xfId="2612"/>
    <cellStyle name="Accent6 6" xfId="2613"/>
    <cellStyle name="Accent6 7" xfId="2614"/>
    <cellStyle name="Accent6 8" xfId="2615"/>
    <cellStyle name="Accent6 9" xfId="2616"/>
    <cellStyle name="Bad" xfId="2617" builtinId="27" customBuiltin="1"/>
    <cellStyle name="Bad 10" xfId="2618"/>
    <cellStyle name="Bad 11" xfId="2619"/>
    <cellStyle name="Bad 12" xfId="2620"/>
    <cellStyle name="Bad 13" xfId="2621"/>
    <cellStyle name="Bad 14" xfId="2622"/>
    <cellStyle name="Bad 15" xfId="3172"/>
    <cellStyle name="Bad 16" xfId="3214"/>
    <cellStyle name="Bad 17" xfId="3256"/>
    <cellStyle name="Bad 18" xfId="3298"/>
    <cellStyle name="Bad 19" xfId="3339"/>
    <cellStyle name="Bad 2" xfId="2623"/>
    <cellStyle name="Bad 20" xfId="3486"/>
    <cellStyle name="Bad 21" xfId="3528"/>
    <cellStyle name="Bad 22" xfId="3569"/>
    <cellStyle name="Bad 23" xfId="3729"/>
    <cellStyle name="Bad 24" xfId="3771"/>
    <cellStyle name="Bad 25" xfId="3812"/>
    <cellStyle name="Bad 26" xfId="3854"/>
    <cellStyle name="Bad 27" xfId="3896"/>
    <cellStyle name="Bad 3" xfId="2624"/>
    <cellStyle name="Bad 4" xfId="2625"/>
    <cellStyle name="Bad 5" xfId="2626"/>
    <cellStyle name="Bad 6" xfId="2627"/>
    <cellStyle name="Bad 7" xfId="2628"/>
    <cellStyle name="Bad 8" xfId="2629"/>
    <cellStyle name="Bad 9" xfId="2630"/>
    <cellStyle name="Calculation" xfId="2631" builtinId="22" customBuiltin="1"/>
    <cellStyle name="Calculation 10" xfId="2632"/>
    <cellStyle name="Calculation 11" xfId="2633"/>
    <cellStyle name="Calculation 12" xfId="2634"/>
    <cellStyle name="Calculation 13" xfId="2635"/>
    <cellStyle name="Calculation 14" xfId="2636"/>
    <cellStyle name="Calculation 15" xfId="3173"/>
    <cellStyle name="Calculation 16" xfId="3215"/>
    <cellStyle name="Calculation 17" xfId="3257"/>
    <cellStyle name="Calculation 18" xfId="3299"/>
    <cellStyle name="Calculation 19" xfId="3340"/>
    <cellStyle name="Calculation 2" xfId="2637"/>
    <cellStyle name="Calculation 20" xfId="3487"/>
    <cellStyle name="Calculation 21" xfId="3529"/>
    <cellStyle name="Calculation 22" xfId="3570"/>
    <cellStyle name="Calculation 23" xfId="3730"/>
    <cellStyle name="Calculation 24" xfId="3772"/>
    <cellStyle name="Calculation 25" xfId="3813"/>
    <cellStyle name="Calculation 26" xfId="3855"/>
    <cellStyle name="Calculation 27" xfId="3897"/>
    <cellStyle name="Calculation 3" xfId="2638"/>
    <cellStyle name="Calculation 4" xfId="2639"/>
    <cellStyle name="Calculation 5" xfId="2640"/>
    <cellStyle name="Calculation 6" xfId="2641"/>
    <cellStyle name="Calculation 7" xfId="2642"/>
    <cellStyle name="Calculation 8" xfId="2643"/>
    <cellStyle name="Calculation 9" xfId="2644"/>
    <cellStyle name="Check Cell" xfId="2645" builtinId="23" customBuiltin="1"/>
    <cellStyle name="Check Cell 10" xfId="2646"/>
    <cellStyle name="Check Cell 11" xfId="2647"/>
    <cellStyle name="Check Cell 12" xfId="2648"/>
    <cellStyle name="Check Cell 13" xfId="2649"/>
    <cellStyle name="Check Cell 14" xfId="2650"/>
    <cellStyle name="Check Cell 15" xfId="3174"/>
    <cellStyle name="Check Cell 16" xfId="3216"/>
    <cellStyle name="Check Cell 17" xfId="3258"/>
    <cellStyle name="Check Cell 18" xfId="3300"/>
    <cellStyle name="Check Cell 19" xfId="3341"/>
    <cellStyle name="Check Cell 2" xfId="2651"/>
    <cellStyle name="Check Cell 20" xfId="3488"/>
    <cellStyle name="Check Cell 21" xfId="3530"/>
    <cellStyle name="Check Cell 22" xfId="3571"/>
    <cellStyle name="Check Cell 23" xfId="3731"/>
    <cellStyle name="Check Cell 24" xfId="3773"/>
    <cellStyle name="Check Cell 25" xfId="3814"/>
    <cellStyle name="Check Cell 26" xfId="3856"/>
    <cellStyle name="Check Cell 27" xfId="3898"/>
    <cellStyle name="Check Cell 3" xfId="2652"/>
    <cellStyle name="Check Cell 4" xfId="2653"/>
    <cellStyle name="Check Cell 5" xfId="2654"/>
    <cellStyle name="Check Cell 6" xfId="2655"/>
    <cellStyle name="Check Cell 7" xfId="2656"/>
    <cellStyle name="Check Cell 8" xfId="2657"/>
    <cellStyle name="Check Cell 9" xfId="2658"/>
    <cellStyle name="Comma" xfId="3998" builtinId="3"/>
    <cellStyle name="Comma 2" xfId="2659"/>
    <cellStyle name="Comma 3" xfId="3949"/>
    <cellStyle name="Comma 3 2" xfId="3966"/>
    <cellStyle name="Comma 4" xfId="3983"/>
    <cellStyle name="Currency" xfId="3997" builtinId="4"/>
    <cellStyle name="Currency 2" xfId="2660"/>
    <cellStyle name="Currency 3" xfId="3964"/>
    <cellStyle name="Currency 3 2" xfId="3969"/>
    <cellStyle name="Explanatory Text" xfId="2661" builtinId="53" customBuiltin="1"/>
    <cellStyle name="Explanatory Text 10" xfId="2662"/>
    <cellStyle name="Explanatory Text 11" xfId="2663"/>
    <cellStyle name="Explanatory Text 12" xfId="2664"/>
    <cellStyle name="Explanatory Text 13" xfId="2665"/>
    <cellStyle name="Explanatory Text 14" xfId="2666"/>
    <cellStyle name="Explanatory Text 15" xfId="3177"/>
    <cellStyle name="Explanatory Text 16" xfId="3219"/>
    <cellStyle name="Explanatory Text 17" xfId="3261"/>
    <cellStyle name="Explanatory Text 18" xfId="3303"/>
    <cellStyle name="Explanatory Text 19" xfId="3342"/>
    <cellStyle name="Explanatory Text 2" xfId="2667"/>
    <cellStyle name="Explanatory Text 20" xfId="3491"/>
    <cellStyle name="Explanatory Text 21" xfId="3533"/>
    <cellStyle name="Explanatory Text 22" xfId="3572"/>
    <cellStyle name="Explanatory Text 23" xfId="3734"/>
    <cellStyle name="Explanatory Text 24" xfId="3776"/>
    <cellStyle name="Explanatory Text 25" xfId="3815"/>
    <cellStyle name="Explanatory Text 26" xfId="3858"/>
    <cellStyle name="Explanatory Text 27" xfId="3899"/>
    <cellStyle name="Explanatory Text 3" xfId="2668"/>
    <cellStyle name="Explanatory Text 4" xfId="2669"/>
    <cellStyle name="Explanatory Text 5" xfId="2670"/>
    <cellStyle name="Explanatory Text 6" xfId="2671"/>
    <cellStyle name="Explanatory Text 7" xfId="2672"/>
    <cellStyle name="Explanatory Text 8" xfId="2673"/>
    <cellStyle name="Explanatory Text 9" xfId="2674"/>
    <cellStyle name="Followed Hyperlink" xfId="2675" builtinId="9" customBuiltin="1"/>
    <cellStyle name="Good" xfId="2676" builtinId="26" customBuiltin="1"/>
    <cellStyle name="Good 10" xfId="2677"/>
    <cellStyle name="Good 11" xfId="2678"/>
    <cellStyle name="Good 12" xfId="2679"/>
    <cellStyle name="Good 13" xfId="2680"/>
    <cellStyle name="Good 14" xfId="2681"/>
    <cellStyle name="Good 15" xfId="3178"/>
    <cellStyle name="Good 16" xfId="3220"/>
    <cellStyle name="Good 17" xfId="3262"/>
    <cellStyle name="Good 18" xfId="3304"/>
    <cellStyle name="Good 19" xfId="3343"/>
    <cellStyle name="Good 2" xfId="2682"/>
    <cellStyle name="Good 20" xfId="3492"/>
    <cellStyle name="Good 21" xfId="3534"/>
    <cellStyle name="Good 22" xfId="3573"/>
    <cellStyle name="Good 23" xfId="3735"/>
    <cellStyle name="Good 24" xfId="3777"/>
    <cellStyle name="Good 25" xfId="3816"/>
    <cellStyle name="Good 26" xfId="3859"/>
    <cellStyle name="Good 27" xfId="3900"/>
    <cellStyle name="Good 3" xfId="2683"/>
    <cellStyle name="Good 4" xfId="2684"/>
    <cellStyle name="Good 5" xfId="2685"/>
    <cellStyle name="Good 6" xfId="2686"/>
    <cellStyle name="Good 7" xfId="2687"/>
    <cellStyle name="Good 8" xfId="2688"/>
    <cellStyle name="Good 9" xfId="2689"/>
    <cellStyle name="Heading 1" xfId="2690" builtinId="16" customBuiltin="1"/>
    <cellStyle name="Heading 1 10" xfId="2691"/>
    <cellStyle name="Heading 1 11" xfId="2692"/>
    <cellStyle name="Heading 1 12" xfId="2693"/>
    <cellStyle name="Heading 1 13" xfId="2694"/>
    <cellStyle name="Heading 1 14" xfId="2695"/>
    <cellStyle name="Heading 1 15" xfId="3179"/>
    <cellStyle name="Heading 1 16" xfId="3221"/>
    <cellStyle name="Heading 1 17" xfId="3263"/>
    <cellStyle name="Heading 1 18" xfId="3305"/>
    <cellStyle name="Heading 1 19" xfId="3344"/>
    <cellStyle name="Heading 1 2" xfId="2696"/>
    <cellStyle name="Heading 1 20" xfId="3493"/>
    <cellStyle name="Heading 1 21" xfId="3535"/>
    <cellStyle name="Heading 1 22" xfId="3574"/>
    <cellStyle name="Heading 1 23" xfId="3736"/>
    <cellStyle name="Heading 1 24" xfId="3778"/>
    <cellStyle name="Heading 1 25" xfId="3817"/>
    <cellStyle name="Heading 1 26" xfId="3860"/>
    <cellStyle name="Heading 1 27" xfId="3901"/>
    <cellStyle name="Heading 1 3" xfId="2697"/>
    <cellStyle name="Heading 1 4" xfId="2698"/>
    <cellStyle name="Heading 1 5" xfId="2699"/>
    <cellStyle name="Heading 1 6" xfId="2700"/>
    <cellStyle name="Heading 1 7" xfId="2701"/>
    <cellStyle name="Heading 1 8" xfId="2702"/>
    <cellStyle name="Heading 1 9" xfId="2703"/>
    <cellStyle name="Heading 2" xfId="2704" builtinId="17" customBuiltin="1"/>
    <cellStyle name="Heading 2 10" xfId="2705"/>
    <cellStyle name="Heading 2 11" xfId="2706"/>
    <cellStyle name="Heading 2 12" xfId="2707"/>
    <cellStyle name="Heading 2 13" xfId="2708"/>
    <cellStyle name="Heading 2 14" xfId="2709"/>
    <cellStyle name="Heading 2 15" xfId="3180"/>
    <cellStyle name="Heading 2 16" xfId="3222"/>
    <cellStyle name="Heading 2 17" xfId="3264"/>
    <cellStyle name="Heading 2 18" xfId="3306"/>
    <cellStyle name="Heading 2 19" xfId="3345"/>
    <cellStyle name="Heading 2 2" xfId="2710"/>
    <cellStyle name="Heading 2 20" xfId="3494"/>
    <cellStyle name="Heading 2 21" xfId="3536"/>
    <cellStyle name="Heading 2 22" xfId="3575"/>
    <cellStyle name="Heading 2 23" xfId="3737"/>
    <cellStyle name="Heading 2 24" xfId="3779"/>
    <cellStyle name="Heading 2 25" xfId="3818"/>
    <cellStyle name="Heading 2 26" xfId="3861"/>
    <cellStyle name="Heading 2 27" xfId="3902"/>
    <cellStyle name="Heading 2 3" xfId="2711"/>
    <cellStyle name="Heading 2 4" xfId="2712"/>
    <cellStyle name="Heading 2 5" xfId="2713"/>
    <cellStyle name="Heading 2 6" xfId="2714"/>
    <cellStyle name="Heading 2 7" xfId="2715"/>
    <cellStyle name="Heading 2 8" xfId="2716"/>
    <cellStyle name="Heading 2 9" xfId="2717"/>
    <cellStyle name="Heading 3" xfId="2718" builtinId="18" customBuiltin="1"/>
    <cellStyle name="Heading 3 10" xfId="2719"/>
    <cellStyle name="Heading 3 11" xfId="2720"/>
    <cellStyle name="Heading 3 12" xfId="2721"/>
    <cellStyle name="Heading 3 13" xfId="2722"/>
    <cellStyle name="Heading 3 14" xfId="2723"/>
    <cellStyle name="Heading 3 15" xfId="3181"/>
    <cellStyle name="Heading 3 16" xfId="3223"/>
    <cellStyle name="Heading 3 17" xfId="3265"/>
    <cellStyle name="Heading 3 18" xfId="3307"/>
    <cellStyle name="Heading 3 19" xfId="3346"/>
    <cellStyle name="Heading 3 2" xfId="2724"/>
    <cellStyle name="Heading 3 20" xfId="3495"/>
    <cellStyle name="Heading 3 21" xfId="3537"/>
    <cellStyle name="Heading 3 22" xfId="3576"/>
    <cellStyle name="Heading 3 23" xfId="3738"/>
    <cellStyle name="Heading 3 24" xfId="3780"/>
    <cellStyle name="Heading 3 25" xfId="3819"/>
    <cellStyle name="Heading 3 26" xfId="3862"/>
    <cellStyle name="Heading 3 27" xfId="3903"/>
    <cellStyle name="Heading 3 3" xfId="2725"/>
    <cellStyle name="Heading 3 4" xfId="2726"/>
    <cellStyle name="Heading 3 5" xfId="2727"/>
    <cellStyle name="Heading 3 6" xfId="2728"/>
    <cellStyle name="Heading 3 7" xfId="2729"/>
    <cellStyle name="Heading 3 8" xfId="2730"/>
    <cellStyle name="Heading 3 9" xfId="2731"/>
    <cellStyle name="Heading 4" xfId="2732" builtinId="19" customBuiltin="1"/>
    <cellStyle name="Heading 4 10" xfId="2733"/>
    <cellStyle name="Heading 4 11" xfId="2734"/>
    <cellStyle name="Heading 4 12" xfId="2735"/>
    <cellStyle name="Heading 4 13" xfId="2736"/>
    <cellStyle name="Heading 4 14" xfId="2737"/>
    <cellStyle name="Heading 4 15" xfId="3182"/>
    <cellStyle name="Heading 4 16" xfId="3224"/>
    <cellStyle name="Heading 4 17" xfId="3266"/>
    <cellStyle name="Heading 4 18" xfId="3308"/>
    <cellStyle name="Heading 4 19" xfId="3347"/>
    <cellStyle name="Heading 4 2" xfId="2738"/>
    <cellStyle name="Heading 4 20" xfId="3496"/>
    <cellStyle name="Heading 4 21" xfId="3538"/>
    <cellStyle name="Heading 4 22" xfId="3577"/>
    <cellStyle name="Heading 4 23" xfId="3739"/>
    <cellStyle name="Heading 4 24" xfId="3781"/>
    <cellStyle name="Heading 4 25" xfId="3820"/>
    <cellStyle name="Heading 4 26" xfId="3863"/>
    <cellStyle name="Heading 4 27" xfId="3904"/>
    <cellStyle name="Heading 4 3" xfId="2739"/>
    <cellStyle name="Heading 4 4" xfId="2740"/>
    <cellStyle name="Heading 4 5" xfId="2741"/>
    <cellStyle name="Heading 4 6" xfId="2742"/>
    <cellStyle name="Heading 4 7" xfId="2743"/>
    <cellStyle name="Heading 4 8" xfId="2744"/>
    <cellStyle name="Heading 4 9" xfId="2745"/>
    <cellStyle name="Input" xfId="2746" builtinId="20" customBuiltin="1"/>
    <cellStyle name="Input 10" xfId="2747"/>
    <cellStyle name="Input 11" xfId="2748"/>
    <cellStyle name="Input 12" xfId="2749"/>
    <cellStyle name="Input 13" xfId="2750"/>
    <cellStyle name="Input 14" xfId="2751"/>
    <cellStyle name="Input 15" xfId="3183"/>
    <cellStyle name="Input 16" xfId="3227"/>
    <cellStyle name="Input 17" xfId="3269"/>
    <cellStyle name="Input 18" xfId="3311"/>
    <cellStyle name="Input 19" xfId="3348"/>
    <cellStyle name="Input 2" xfId="2752"/>
    <cellStyle name="Input 20" xfId="3497"/>
    <cellStyle name="Input 21" xfId="3541"/>
    <cellStyle name="Input 22" xfId="3578"/>
    <cellStyle name="Input 23" xfId="3740"/>
    <cellStyle name="Input 24" xfId="3784"/>
    <cellStyle name="Input 25" xfId="3821"/>
    <cellStyle name="Input 26" xfId="3864"/>
    <cellStyle name="Input 27" xfId="3905"/>
    <cellStyle name="Input 3" xfId="2753"/>
    <cellStyle name="Input 4" xfId="2754"/>
    <cellStyle name="Input 5" xfId="2755"/>
    <cellStyle name="Input 6" xfId="2756"/>
    <cellStyle name="Input 7" xfId="2757"/>
    <cellStyle name="Input 8" xfId="2758"/>
    <cellStyle name="Input 9" xfId="2759"/>
    <cellStyle name="Linked Cell" xfId="2760" builtinId="24" customBuiltin="1"/>
    <cellStyle name="Linked Cell 10" xfId="2761"/>
    <cellStyle name="Linked Cell 11" xfId="2762"/>
    <cellStyle name="Linked Cell 12" xfId="2763"/>
    <cellStyle name="Linked Cell 13" xfId="2764"/>
    <cellStyle name="Linked Cell 14" xfId="2765"/>
    <cellStyle name="Linked Cell 15" xfId="3184"/>
    <cellStyle name="Linked Cell 16" xfId="3228"/>
    <cellStyle name="Linked Cell 17" xfId="3270"/>
    <cellStyle name="Linked Cell 18" xfId="3312"/>
    <cellStyle name="Linked Cell 19" xfId="3349"/>
    <cellStyle name="Linked Cell 2" xfId="2766"/>
    <cellStyle name="Linked Cell 20" xfId="3498"/>
    <cellStyle name="Linked Cell 21" xfId="3542"/>
    <cellStyle name="Linked Cell 22" xfId="3579"/>
    <cellStyle name="Linked Cell 23" xfId="3741"/>
    <cellStyle name="Linked Cell 24" xfId="3785"/>
    <cellStyle name="Linked Cell 25" xfId="3822"/>
    <cellStyle name="Linked Cell 26" xfId="3865"/>
    <cellStyle name="Linked Cell 27" xfId="3906"/>
    <cellStyle name="Linked Cell 3" xfId="2767"/>
    <cellStyle name="Linked Cell 4" xfId="2768"/>
    <cellStyle name="Linked Cell 5" xfId="2769"/>
    <cellStyle name="Linked Cell 6" xfId="2770"/>
    <cellStyle name="Linked Cell 7" xfId="2771"/>
    <cellStyle name="Linked Cell 8" xfId="2772"/>
    <cellStyle name="Linked Cell 9" xfId="2773"/>
    <cellStyle name="Neutral" xfId="2774" builtinId="28" customBuiltin="1"/>
    <cellStyle name="Neutral 10" xfId="2775"/>
    <cellStyle name="Neutral 11" xfId="2776"/>
    <cellStyle name="Neutral 12" xfId="2777"/>
    <cellStyle name="Neutral 13" xfId="2778"/>
    <cellStyle name="Neutral 14" xfId="2779"/>
    <cellStyle name="Neutral 15" xfId="3185"/>
    <cellStyle name="Neutral 16" xfId="3229"/>
    <cellStyle name="Neutral 17" xfId="3271"/>
    <cellStyle name="Neutral 18" xfId="3313"/>
    <cellStyle name="Neutral 19" xfId="3350"/>
    <cellStyle name="Neutral 2" xfId="2780"/>
    <cellStyle name="Neutral 20" xfId="3499"/>
    <cellStyle name="Neutral 21" xfId="3543"/>
    <cellStyle name="Neutral 22" xfId="3580"/>
    <cellStyle name="Neutral 23" xfId="3742"/>
    <cellStyle name="Neutral 24" xfId="3786"/>
    <cellStyle name="Neutral 25" xfId="3823"/>
    <cellStyle name="Neutral 26" xfId="3866"/>
    <cellStyle name="Neutral 27" xfId="3907"/>
    <cellStyle name="Neutral 3" xfId="2781"/>
    <cellStyle name="Neutral 4" xfId="2782"/>
    <cellStyle name="Neutral 5" xfId="2783"/>
    <cellStyle name="Neutral 6" xfId="2784"/>
    <cellStyle name="Neutral 7" xfId="2785"/>
    <cellStyle name="Neutral 8" xfId="2786"/>
    <cellStyle name="Neutral 9" xfId="2787"/>
    <cellStyle name="Normal" xfId="0" builtinId="0"/>
    <cellStyle name="Normal 10" xfId="2788"/>
    <cellStyle name="Normal 10 2" xfId="2789"/>
    <cellStyle name="Normal 10 2 2" xfId="2790"/>
    <cellStyle name="Normal 10 2_draft transactions report_052009_rvsd" xfId="2791"/>
    <cellStyle name="Normal 10 3" xfId="2792"/>
    <cellStyle name="Normal 10 4" xfId="2793"/>
    <cellStyle name="Normal 10 4 2" xfId="2794"/>
    <cellStyle name="Normal 10 4 2 2" xfId="2795"/>
    <cellStyle name="Normal 10 4 2 2 2" xfId="2796"/>
    <cellStyle name="Normal 10 4 2 2 2 2" xfId="2797"/>
    <cellStyle name="Normal 10 4 2 2 2 2 2" xfId="2798"/>
    <cellStyle name="Normal 10 4 2 2 2 2 2 2" xfId="2799"/>
    <cellStyle name="Normal 10 4 2 2 2 2 2 2 2" xfId="3915"/>
    <cellStyle name="Normal 10 4 2 2 2 2 2 2 2 2" xfId="3921"/>
    <cellStyle name="Normal 10 4 2 2 2 2 2 2 2 2 2" xfId="3943"/>
    <cellStyle name="Normal 10 4 2 2 2 2 2 2 2 2 2 2" xfId="3972"/>
    <cellStyle name="Normal 10 4 2 2 2 2 2 2 2 2 2 2 2" xfId="3978"/>
    <cellStyle name="Normal 10 4 2 2 2 2 2 2 2 2 2 3" xfId="3975"/>
    <cellStyle name="Normal 10 4 2 2 2_draft transactions report_052009_rvsd" xfId="2800"/>
    <cellStyle name="Normal 10 4 2 2 2_draft transactions report_052009_rvsd 2 2" xfId="3916"/>
    <cellStyle name="Normal 10 4 2 2_draft transactions report_052009_rvsd" xfId="2801"/>
    <cellStyle name="Normal 10 4 2_draft transactions report_052009_rvsd" xfId="2802"/>
    <cellStyle name="Normal 10 4_draft transactions report_052009_rvsd" xfId="2803"/>
    <cellStyle name="Normal 10_draft transactions report_052009_rvsd" xfId="2804"/>
    <cellStyle name="Normal 11" xfId="3979"/>
    <cellStyle name="Normal 12" xfId="3984"/>
    <cellStyle name="Normal 16" xfId="2805"/>
    <cellStyle name="Normal 16 2" xfId="2806"/>
    <cellStyle name="Normal 16 3" xfId="2807"/>
    <cellStyle name="Normal 16 3 2" xfId="2808"/>
    <cellStyle name="Normal 16 3 2 2" xfId="3954"/>
    <cellStyle name="Normal 16_draft transactions report_052009_rvsd" xfId="2809"/>
    <cellStyle name="Normal 17" xfId="2810"/>
    <cellStyle name="Normal 17 2" xfId="2811"/>
    <cellStyle name="Normal 17 3" xfId="2812"/>
    <cellStyle name="Normal 17 3 2" xfId="2813"/>
    <cellStyle name="Normal 17 3 2 2" xfId="3953"/>
    <cellStyle name="Normal 17_draft transactions report_052009_rvsd" xfId="2814"/>
    <cellStyle name="Normal 2" xfId="2815"/>
    <cellStyle name="Normal 2 10" xfId="2816"/>
    <cellStyle name="Normal 2 11" xfId="2817"/>
    <cellStyle name="Normal 2 11 2" xfId="2818"/>
    <cellStyle name="Normal 2 11 2 2" xfId="3922"/>
    <cellStyle name="Normal 2 11 2 2 2" xfId="3928"/>
    <cellStyle name="Normal 2 11 2 2 2 2" xfId="3931"/>
    <cellStyle name="Normal 2 11 2 2 2 3" xfId="3936"/>
    <cellStyle name="Normal 2 11 2 2 2 3 2" xfId="3938"/>
    <cellStyle name="Normal 2 11 2 2 2 3 2 2" xfId="3945"/>
    <cellStyle name="Normal 2 11 2 2 3" xfId="3935"/>
    <cellStyle name="Normal 2 11 2 2 3 2" xfId="3940"/>
    <cellStyle name="Normal 2 11 2 2 3 2 2" xfId="3947"/>
    <cellStyle name="Normal 2 11 2 2 4" xfId="3952"/>
    <cellStyle name="Normal 2 11 2 3" xfId="3926"/>
    <cellStyle name="Normal 2 11 2 4" xfId="3927"/>
    <cellStyle name="Normal 2 11 2 4 2" xfId="3930"/>
    <cellStyle name="Normal 2 11 2 4 3" xfId="3933"/>
    <cellStyle name="Normal 2 11 2 4 3 2" xfId="3937"/>
    <cellStyle name="Normal 2 11 2 4 3 2 2" xfId="3944"/>
    <cellStyle name="Normal 2 11 2 4 3 2 2 2" xfId="4001"/>
    <cellStyle name="Normal 2 11 2 5" xfId="3948"/>
    <cellStyle name="Normal 2 11 2 5 2" xfId="3965"/>
    <cellStyle name="Normal 2 11 2 6" xfId="3951"/>
    <cellStyle name="Normal 2 11 2 7" xfId="3982"/>
    <cellStyle name="Normal 2 11 3" xfId="2819"/>
    <cellStyle name="Normal 2 11 3 2" xfId="3917"/>
    <cellStyle name="Normal 2 11 3 2 2" xfId="3919"/>
    <cellStyle name="Normal 2 11 3 2 2 2" xfId="3942"/>
    <cellStyle name="Normal 2 11 3 2 2 2 2" xfId="3970"/>
    <cellStyle name="Normal 2 11 3 2 2 2 2 2" xfId="3977"/>
    <cellStyle name="Normal 2 11 3 2 2 2 3" xfId="3974"/>
    <cellStyle name="Normal 2 12" xfId="2820"/>
    <cellStyle name="Normal 2 13" xfId="2821"/>
    <cellStyle name="Normal 2 14" xfId="2822"/>
    <cellStyle name="Normal 2 15" xfId="2823"/>
    <cellStyle name="Normal 2 15 2" xfId="3103"/>
    <cellStyle name="Normal 2 16" xfId="2824"/>
    <cellStyle name="Normal 2 16 2" xfId="3104"/>
    <cellStyle name="Normal 2 17" xfId="2825"/>
    <cellStyle name="Normal 2 17 2" xfId="3107"/>
    <cellStyle name="Normal 2 18" xfId="2826"/>
    <cellStyle name="Normal 2 19" xfId="2827"/>
    <cellStyle name="Normal 2 19 2" xfId="3105"/>
    <cellStyle name="Normal 2 2" xfId="2828"/>
    <cellStyle name="Normal 2 2 2" xfId="2829"/>
    <cellStyle name="Normal 2 2 3" xfId="2830"/>
    <cellStyle name="Normal 2 2 3 2" xfId="2831"/>
    <cellStyle name="Normal 2 2 3 2 2" xfId="3955"/>
    <cellStyle name="Normal 2 2_draft transactions report_052009_rvsd" xfId="2832"/>
    <cellStyle name="Normal 2 20" xfId="2833"/>
    <cellStyle name="Normal 2 20 2" xfId="3106"/>
    <cellStyle name="Normal 2 21" xfId="2834"/>
    <cellStyle name="Normal 2 22" xfId="2835"/>
    <cellStyle name="Normal 2 23" xfId="2836"/>
    <cellStyle name="Normal 2 24" xfId="2837"/>
    <cellStyle name="Normal 2 25" xfId="3186"/>
    <cellStyle name="Normal 2 26" xfId="3230"/>
    <cellStyle name="Normal 2 27" xfId="3272"/>
    <cellStyle name="Normal 2 28" xfId="3314"/>
    <cellStyle name="Normal 2 29" xfId="3351"/>
    <cellStyle name="Normal 2 3" xfId="2838"/>
    <cellStyle name="Normal 2 30" xfId="3500"/>
    <cellStyle name="Normal 2 31" xfId="3544"/>
    <cellStyle name="Normal 2 32" xfId="3581"/>
    <cellStyle name="Normal 2 33" xfId="3743"/>
    <cellStyle name="Normal 2 34" xfId="3787"/>
    <cellStyle name="Normal 2 35" xfId="3824"/>
    <cellStyle name="Normal 2 36" xfId="3867"/>
    <cellStyle name="Normal 2 37" xfId="3908"/>
    <cellStyle name="Normal 2 4" xfId="2839"/>
    <cellStyle name="Normal 2 5" xfId="2840"/>
    <cellStyle name="Normal 2 5 2" xfId="2841"/>
    <cellStyle name="Normal 2 5 2 2" xfId="2842"/>
    <cellStyle name="Normal 2 5 2 2 2" xfId="2843"/>
    <cellStyle name="Normal 2 5 2 2 2 2" xfId="2844"/>
    <cellStyle name="Normal 2 5 2 2 2 2 2" xfId="2845"/>
    <cellStyle name="Normal 2 5 2 2 2 2 2 2" xfId="2846"/>
    <cellStyle name="Normal 2 5 2 2 2 2 2 2 2" xfId="3914"/>
    <cellStyle name="Normal 2 5 2 2 2 2 2 2 2 2" xfId="3920"/>
    <cellStyle name="Normal 2 5 2 2 2 2 2 2 2 2 2" xfId="3941"/>
    <cellStyle name="Normal 2 5 2 2 2 2 2 2 2 2 2 2" xfId="3971"/>
    <cellStyle name="Normal 2 5 2 2 2 2 2 2 2 2 2 2 2" xfId="3976"/>
    <cellStyle name="Normal 2 5 2 2 2 2 2 2 2 2 2 3" xfId="3973"/>
    <cellStyle name="Normal 2 5 2 2 2 2 2 2 3" xfId="3962"/>
    <cellStyle name="Normal 2 5 2 2 2 2 2 2 4" xfId="3981"/>
    <cellStyle name="Normal 2 5 2 2 2 2 2 2 5" xfId="4000"/>
    <cellStyle name="Normal 2 5 2 2_draft transactions report_052009_rvsd" xfId="2847"/>
    <cellStyle name="Normal 2 5 2_draft transactions report_052009_rvsd" xfId="2848"/>
    <cellStyle name="Normal 2 5_draft transactions report_052009_rvsd" xfId="2849"/>
    <cellStyle name="Normal 2 6" xfId="2850"/>
    <cellStyle name="Normal 2 6 2" xfId="2851"/>
    <cellStyle name="Normal 2 6 2 2" xfId="3102"/>
    <cellStyle name="Normal 2 6 2 2 2" xfId="3918"/>
    <cellStyle name="Normal 2 6 2 2 2 2" xfId="3923"/>
    <cellStyle name="Normal 2 6 2 2 2 2 2" xfId="3924"/>
    <cellStyle name="Normal 2 6 2 2 2 3" xfId="3925"/>
    <cellStyle name="Normal 2 6 2 2 2 3 2" xfId="3950"/>
    <cellStyle name="Normal 2 6 2 2 2 3 2 2" xfId="3963"/>
    <cellStyle name="Normal 2 6 2 2 2 3 2 2 2" xfId="3968"/>
    <cellStyle name="Normal 2 6_draft transactions report_052009_rvsd" xfId="2852"/>
    <cellStyle name="Normal 2 7" xfId="2853"/>
    <cellStyle name="Normal 2 8" xfId="2854"/>
    <cellStyle name="Normal 2 9" xfId="2855"/>
    <cellStyle name="Normal 2_draft transactions report_052009_rvsd" xfId="2856"/>
    <cellStyle name="Normal 3" xfId="2857"/>
    <cellStyle name="Normal 3 2" xfId="2858"/>
    <cellStyle name="Normal 3 3" xfId="2859"/>
    <cellStyle name="Normal 3_draft transactions report_052009_rvsd" xfId="2860"/>
    <cellStyle name="Normal 4" xfId="3967"/>
    <cellStyle name="Normal 4 2" xfId="3980"/>
    <cellStyle name="Normal 5" xfId="2861"/>
    <cellStyle name="Normal 5 2" xfId="2862"/>
    <cellStyle name="Normal 5 2 2" xfId="2863"/>
    <cellStyle name="Normal 5 2_draft transactions report_052009_rvsd" xfId="2864"/>
    <cellStyle name="Normal 5 3" xfId="2865"/>
    <cellStyle name="Normal 5 4" xfId="2866"/>
    <cellStyle name="Normal 5 4 2" xfId="2867"/>
    <cellStyle name="Normal 5 4 2 2" xfId="3929"/>
    <cellStyle name="Normal 5 4 2 2 2" xfId="3932"/>
    <cellStyle name="Normal 5 4 2 2 3" xfId="3934"/>
    <cellStyle name="Normal 5 4 2 2 3 2" xfId="3939"/>
    <cellStyle name="Normal 5 4 2 2 3 2 2" xfId="3946"/>
    <cellStyle name="Normal 5 4 2 3" xfId="3956"/>
    <cellStyle name="Normal 5_draft transactions report_052009_rvsd" xfId="2868"/>
    <cellStyle name="Normal 6" xfId="2869"/>
    <cellStyle name="Normal 6 2" xfId="2870"/>
    <cellStyle name="Normal 6 2 2" xfId="2871"/>
    <cellStyle name="Normal 6 2_draft transactions report_052009_rvsd" xfId="2872"/>
    <cellStyle name="Normal 6 3" xfId="2873"/>
    <cellStyle name="Normal 6 4" xfId="2874"/>
    <cellStyle name="Normal 6 4 2" xfId="2875"/>
    <cellStyle name="Normal 6 4 2 2" xfId="3957"/>
    <cellStyle name="Normal 6_draft transactions report_052009_rvsd" xfId="2876"/>
    <cellStyle name="Normal 7" xfId="2877"/>
    <cellStyle name="Normal 7 2" xfId="2878"/>
    <cellStyle name="Normal 7 2 2" xfId="2879"/>
    <cellStyle name="Normal 7 2 3" xfId="2880"/>
    <cellStyle name="Normal 7 2 3 2" xfId="2881"/>
    <cellStyle name="Normal 7 2 3 2 2" xfId="3958"/>
    <cellStyle name="Normal 7 2_draft transactions report_052009_rvsd" xfId="2882"/>
    <cellStyle name="Normal 7 3" xfId="2883"/>
    <cellStyle name="Normal 7 4" xfId="2884"/>
    <cellStyle name="Normal 7 4 2" xfId="2885"/>
    <cellStyle name="Normal 7 4 2 2" xfId="3959"/>
    <cellStyle name="Normal 7_draft transactions report_052009_rvsd" xfId="2886"/>
    <cellStyle name="Normal 8" xfId="2887"/>
    <cellStyle name="Normal 8 2" xfId="2888"/>
    <cellStyle name="Normal 8 2 2" xfId="2889"/>
    <cellStyle name="Normal 8 2_draft transactions report_052009_rvsd" xfId="2890"/>
    <cellStyle name="Normal 8 3" xfId="2891"/>
    <cellStyle name="Normal 8 4" xfId="2892"/>
    <cellStyle name="Normal 8 4 2" xfId="2893"/>
    <cellStyle name="Normal 8 4 2 2" xfId="3960"/>
    <cellStyle name="Normal 8_draft transactions report_052009_rvsd" xfId="2894"/>
    <cellStyle name="Normal 9" xfId="2895"/>
    <cellStyle name="Normal 9 2" xfId="2896"/>
    <cellStyle name="Normal 9 2 2" xfId="2897"/>
    <cellStyle name="Normal 9 2_draft transactions report_052009_rvsd" xfId="2898"/>
    <cellStyle name="Normal 9 3" xfId="2899"/>
    <cellStyle name="Normal 9 4" xfId="2900"/>
    <cellStyle name="Normal 9 4 2" xfId="2901"/>
    <cellStyle name="Normal 9 4 2 2" xfId="3961"/>
    <cellStyle name="Normal 9_draft transactions report_052009_rvsd" xfId="2902"/>
    <cellStyle name="Note 10" xfId="2903"/>
    <cellStyle name="Note 10 2" xfId="2904"/>
    <cellStyle name="Note 100" xfId="2905"/>
    <cellStyle name="Note 101" xfId="2906"/>
    <cellStyle name="Note 102" xfId="2907"/>
    <cellStyle name="Note 103" xfId="2908"/>
    <cellStyle name="Note 104" xfId="2909"/>
    <cellStyle name="Note 105" xfId="2910"/>
    <cellStyle name="Note 106" xfId="2911"/>
    <cellStyle name="Note 107" xfId="2912"/>
    <cellStyle name="Note 108" xfId="2913"/>
    <cellStyle name="Note 109" xfId="2914"/>
    <cellStyle name="Note 11" xfId="2915"/>
    <cellStyle name="Note 11 2" xfId="2916"/>
    <cellStyle name="Note 110" xfId="2917"/>
    <cellStyle name="Note 111" xfId="2918"/>
    <cellStyle name="Note 112" xfId="2919"/>
    <cellStyle name="Note 113" xfId="2920"/>
    <cellStyle name="Note 114" xfId="2921"/>
    <cellStyle name="Note 115" xfId="2922"/>
    <cellStyle name="Note 116" xfId="2923"/>
    <cellStyle name="Note 117" xfId="2924"/>
    <cellStyle name="Note 118" xfId="2925"/>
    <cellStyle name="Note 119" xfId="3129"/>
    <cellStyle name="Note 12" xfId="2926"/>
    <cellStyle name="Note 12 2" xfId="2927"/>
    <cellStyle name="Note 120" xfId="3142"/>
    <cellStyle name="Note 121" xfId="3146"/>
    <cellStyle name="Note 122" xfId="3187"/>
    <cellStyle name="Note 123" xfId="3233"/>
    <cellStyle name="Note 124" xfId="3275"/>
    <cellStyle name="Note 125" xfId="3316"/>
    <cellStyle name="Note 126" xfId="3352"/>
    <cellStyle name="Note 127" xfId="3378"/>
    <cellStyle name="Note 128" xfId="3391"/>
    <cellStyle name="Note 129" xfId="3395"/>
    <cellStyle name="Note 13" xfId="2928"/>
    <cellStyle name="Note 13 2" xfId="2929"/>
    <cellStyle name="Note 130" xfId="3417"/>
    <cellStyle name="Note 131" xfId="3430"/>
    <cellStyle name="Note 132" xfId="3443"/>
    <cellStyle name="Note 133" xfId="3456"/>
    <cellStyle name="Note 134" xfId="3460"/>
    <cellStyle name="Note 135" xfId="3501"/>
    <cellStyle name="Note 136" xfId="3546"/>
    <cellStyle name="Note 137" xfId="3582"/>
    <cellStyle name="Note 138" xfId="3622"/>
    <cellStyle name="Note 139" xfId="3635"/>
    <cellStyle name="Note 14" xfId="2930"/>
    <cellStyle name="Note 14 2" xfId="2931"/>
    <cellStyle name="Note 140" xfId="3648"/>
    <cellStyle name="Note 141" xfId="3661"/>
    <cellStyle name="Note 142" xfId="3674"/>
    <cellStyle name="Note 143" xfId="3687"/>
    <cellStyle name="Note 144" xfId="3700"/>
    <cellStyle name="Note 145" xfId="3714"/>
    <cellStyle name="Note 146" xfId="3718"/>
    <cellStyle name="Note 147" xfId="3744"/>
    <cellStyle name="Note 148" xfId="3789"/>
    <cellStyle name="Note 149" xfId="3825"/>
    <cellStyle name="Note 15" xfId="2932"/>
    <cellStyle name="Note 15 2" xfId="2933"/>
    <cellStyle name="Note 150" xfId="3868"/>
    <cellStyle name="Note 151" xfId="3909"/>
    <cellStyle name="Note 16" xfId="2934"/>
    <cellStyle name="Note 16 2" xfId="2935"/>
    <cellStyle name="Note 17" xfId="2936"/>
    <cellStyle name="Note 17 2" xfId="2937"/>
    <cellStyle name="Note 18" xfId="2938"/>
    <cellStyle name="Note 18 2" xfId="2939"/>
    <cellStyle name="Note 19" xfId="2940"/>
    <cellStyle name="Note 19 2" xfId="2941"/>
    <cellStyle name="Note 2" xfId="2942"/>
    <cellStyle name="Note 2 2" xfId="2943"/>
    <cellStyle name="Note 2 3" xfId="2944"/>
    <cellStyle name="Note 20" xfId="2945"/>
    <cellStyle name="Note 20 2" xfId="2946"/>
    <cellStyle name="Note 21" xfId="2947"/>
    <cellStyle name="Note 21 2" xfId="2948"/>
    <cellStyle name="Note 22" xfId="2949"/>
    <cellStyle name="Note 22 2" xfId="2950"/>
    <cellStyle name="Note 23" xfId="2951"/>
    <cellStyle name="Note 23 2" xfId="2952"/>
    <cellStyle name="Note 24" xfId="2953"/>
    <cellStyle name="Note 24 2" xfId="2954"/>
    <cellStyle name="Note 25" xfId="2955"/>
    <cellStyle name="Note 25 2" xfId="2956"/>
    <cellStyle name="Note 26" xfId="2957"/>
    <cellStyle name="Note 26 2" xfId="2958"/>
    <cellStyle name="Note 27" xfId="2959"/>
    <cellStyle name="Note 27 2" xfId="2960"/>
    <cellStyle name="Note 28" xfId="2961"/>
    <cellStyle name="Note 28 2" xfId="2962"/>
    <cellStyle name="Note 29" xfId="2963"/>
    <cellStyle name="Note 29 2" xfId="2964"/>
    <cellStyle name="Note 3" xfId="2965"/>
    <cellStyle name="Note 30" xfId="2966"/>
    <cellStyle name="Note 30 2" xfId="2967"/>
    <cellStyle name="Note 31" xfId="2968"/>
    <cellStyle name="Note 31 2" xfId="2969"/>
    <cellStyle name="Note 32" xfId="2970"/>
    <cellStyle name="Note 32 2" xfId="2971"/>
    <cellStyle name="Note 33" xfId="2972"/>
    <cellStyle name="Note 33 2" xfId="2973"/>
    <cellStyle name="Note 34" xfId="2974"/>
    <cellStyle name="Note 35" xfId="2975"/>
    <cellStyle name="Note 36" xfId="2976"/>
    <cellStyle name="Note 37" xfId="2977"/>
    <cellStyle name="Note 38" xfId="2978"/>
    <cellStyle name="Note 39" xfId="2979"/>
    <cellStyle name="Note 4" xfId="2980"/>
    <cellStyle name="Note 40" xfId="2981"/>
    <cellStyle name="Note 41" xfId="2982"/>
    <cellStyle name="Note 42" xfId="2983"/>
    <cellStyle name="Note 43" xfId="2984"/>
    <cellStyle name="Note 44" xfId="2985"/>
    <cellStyle name="Note 45" xfId="2986"/>
    <cellStyle name="Note 46" xfId="2987"/>
    <cellStyle name="Note 47" xfId="2988"/>
    <cellStyle name="Note 48" xfId="2989"/>
    <cellStyle name="Note 49" xfId="2990"/>
    <cellStyle name="Note 5" xfId="2991"/>
    <cellStyle name="Note 50" xfId="2992"/>
    <cellStyle name="Note 51" xfId="2993"/>
    <cellStyle name="Note 52" xfId="2994"/>
    <cellStyle name="Note 53" xfId="2995"/>
    <cellStyle name="Note 54" xfId="2996"/>
    <cellStyle name="Note 55" xfId="2997"/>
    <cellStyle name="Note 56" xfId="2998"/>
    <cellStyle name="Note 57" xfId="2999"/>
    <cellStyle name="Note 58" xfId="3000"/>
    <cellStyle name="Note 59" xfId="3001"/>
    <cellStyle name="Note 6" xfId="3002"/>
    <cellStyle name="Note 60" xfId="3003"/>
    <cellStyle name="Note 61" xfId="3004"/>
    <cellStyle name="Note 62" xfId="3005"/>
    <cellStyle name="Note 63" xfId="3006"/>
    <cellStyle name="Note 64" xfId="3007"/>
    <cellStyle name="Note 65" xfId="3008"/>
    <cellStyle name="Note 66" xfId="3009"/>
    <cellStyle name="Note 67" xfId="3010"/>
    <cellStyle name="Note 68" xfId="3011"/>
    <cellStyle name="Note 69" xfId="3012"/>
    <cellStyle name="Note 7" xfId="3013"/>
    <cellStyle name="Note 70" xfId="3014"/>
    <cellStyle name="Note 71" xfId="3015"/>
    <cellStyle name="Note 72" xfId="3016"/>
    <cellStyle name="Note 73" xfId="3017"/>
    <cellStyle name="Note 74" xfId="3018"/>
    <cellStyle name="Note 75" xfId="3019"/>
    <cellStyle name="Note 76" xfId="3020"/>
    <cellStyle name="Note 77" xfId="3021"/>
    <cellStyle name="Note 78" xfId="3022"/>
    <cellStyle name="Note 79" xfId="3023"/>
    <cellStyle name="Note 8" xfId="3024"/>
    <cellStyle name="Note 80" xfId="3025"/>
    <cellStyle name="Note 81" xfId="3026"/>
    <cellStyle name="Note 82" xfId="3027"/>
    <cellStyle name="Note 83" xfId="3028"/>
    <cellStyle name="Note 84" xfId="3029"/>
    <cellStyle name="Note 85" xfId="3030"/>
    <cellStyle name="Note 86" xfId="3031"/>
    <cellStyle name="Note 87" xfId="3032"/>
    <cellStyle name="Note 88" xfId="3033"/>
    <cellStyle name="Note 89" xfId="3034"/>
    <cellStyle name="Note 9" xfId="3035"/>
    <cellStyle name="Note 90" xfId="3036"/>
    <cellStyle name="Note 91" xfId="3037"/>
    <cellStyle name="Note 92" xfId="3038"/>
    <cellStyle name="Note 93" xfId="3039"/>
    <cellStyle name="Note 94" xfId="3040"/>
    <cellStyle name="Note 95" xfId="3041"/>
    <cellStyle name="Note 96" xfId="3042"/>
    <cellStyle name="Note 97" xfId="3043"/>
    <cellStyle name="Note 98" xfId="3044"/>
    <cellStyle name="Note 99" xfId="3045"/>
    <cellStyle name="Output" xfId="3046" builtinId="21" customBuiltin="1"/>
    <cellStyle name="Output 10" xfId="3047"/>
    <cellStyle name="Output 11" xfId="3048"/>
    <cellStyle name="Output 12" xfId="3049"/>
    <cellStyle name="Output 13" xfId="3050"/>
    <cellStyle name="Output 14" xfId="3051"/>
    <cellStyle name="Output 15" xfId="3188"/>
    <cellStyle name="Output 16" xfId="3234"/>
    <cellStyle name="Output 17" xfId="3276"/>
    <cellStyle name="Output 18" xfId="3317"/>
    <cellStyle name="Output 19" xfId="3353"/>
    <cellStyle name="Output 2" xfId="3052"/>
    <cellStyle name="Output 20" xfId="3502"/>
    <cellStyle name="Output 21" xfId="3547"/>
    <cellStyle name="Output 22" xfId="3583"/>
    <cellStyle name="Output 23" xfId="3745"/>
    <cellStyle name="Output 24" xfId="3790"/>
    <cellStyle name="Output 25" xfId="3826"/>
    <cellStyle name="Output 26" xfId="3869"/>
    <cellStyle name="Output 27" xfId="3910"/>
    <cellStyle name="Output 3" xfId="3053"/>
    <cellStyle name="Output 4" xfId="3054"/>
    <cellStyle name="Output 5" xfId="3055"/>
    <cellStyle name="Output 6" xfId="3056"/>
    <cellStyle name="Output 7" xfId="3057"/>
    <cellStyle name="Output 8" xfId="3058"/>
    <cellStyle name="Output 9" xfId="3059"/>
    <cellStyle name="Percent" xfId="3999" builtinId="5"/>
    <cellStyle name="Title" xfId="3060" builtinId="15" customBuiltin="1"/>
    <cellStyle name="Title 10" xfId="3061"/>
    <cellStyle name="Title 11" xfId="3062"/>
    <cellStyle name="Title 12" xfId="3063"/>
    <cellStyle name="Title 13" xfId="3064"/>
    <cellStyle name="Title 14" xfId="3065"/>
    <cellStyle name="Title 15" xfId="3189"/>
    <cellStyle name="Title 16" xfId="3235"/>
    <cellStyle name="Title 17" xfId="3277"/>
    <cellStyle name="Title 18" xfId="3318"/>
    <cellStyle name="Title 19" xfId="3354"/>
    <cellStyle name="Title 2" xfId="3066"/>
    <cellStyle name="Title 20" xfId="3503"/>
    <cellStyle name="Title 21" xfId="3548"/>
    <cellStyle name="Title 22" xfId="3584"/>
    <cellStyle name="Title 23" xfId="3746"/>
    <cellStyle name="Title 24" xfId="3791"/>
    <cellStyle name="Title 25" xfId="3827"/>
    <cellStyle name="Title 26" xfId="3870"/>
    <cellStyle name="Title 27" xfId="3911"/>
    <cellStyle name="Title 3" xfId="3067"/>
    <cellStyle name="Title 4" xfId="3068"/>
    <cellStyle name="Title 5" xfId="3069"/>
    <cellStyle name="Title 6" xfId="3070"/>
    <cellStyle name="Title 7" xfId="3071"/>
    <cellStyle name="Title 8" xfId="3072"/>
    <cellStyle name="Title 9" xfId="3073"/>
    <cellStyle name="Total" xfId="3074" builtinId="25" customBuiltin="1"/>
    <cellStyle name="Total 10" xfId="3075"/>
    <cellStyle name="Total 11" xfId="3076"/>
    <cellStyle name="Total 12" xfId="3077"/>
    <cellStyle name="Total 13" xfId="3078"/>
    <cellStyle name="Total 14" xfId="3079"/>
    <cellStyle name="Total 15" xfId="3190"/>
    <cellStyle name="Total 16" xfId="3236"/>
    <cellStyle name="Total 17" xfId="3278"/>
    <cellStyle name="Total 18" xfId="3319"/>
    <cellStyle name="Total 19" xfId="3355"/>
    <cellStyle name="Total 2" xfId="3080"/>
    <cellStyle name="Total 20" xfId="3504"/>
    <cellStyle name="Total 21" xfId="3549"/>
    <cellStyle name="Total 22" xfId="3585"/>
    <cellStyle name="Total 23" xfId="3747"/>
    <cellStyle name="Total 24" xfId="3792"/>
    <cellStyle name="Total 25" xfId="3828"/>
    <cellStyle name="Total 26" xfId="3871"/>
    <cellStyle name="Total 27" xfId="3912"/>
    <cellStyle name="Total 3" xfId="3081"/>
    <cellStyle name="Total 4" xfId="3082"/>
    <cellStyle name="Total 5" xfId="3083"/>
    <cellStyle name="Total 6" xfId="3084"/>
    <cellStyle name="Total 7" xfId="3085"/>
    <cellStyle name="Total 8" xfId="3086"/>
    <cellStyle name="Total 9" xfId="3087"/>
    <cellStyle name="Warning Text" xfId="3088" builtinId="11" customBuiltin="1"/>
    <cellStyle name="Warning Text 10" xfId="3089"/>
    <cellStyle name="Warning Text 11" xfId="3090"/>
    <cellStyle name="Warning Text 12" xfId="3091"/>
    <cellStyle name="Warning Text 13" xfId="3092"/>
    <cellStyle name="Warning Text 14" xfId="3093"/>
    <cellStyle name="Warning Text 15" xfId="3191"/>
    <cellStyle name="Warning Text 16" xfId="3237"/>
    <cellStyle name="Warning Text 17" xfId="3279"/>
    <cellStyle name="Warning Text 18" xfId="3320"/>
    <cellStyle name="Warning Text 19" xfId="3356"/>
    <cellStyle name="Warning Text 2" xfId="3094"/>
    <cellStyle name="Warning Text 20" xfId="3505"/>
    <cellStyle name="Warning Text 21" xfId="3550"/>
    <cellStyle name="Warning Text 22" xfId="3586"/>
    <cellStyle name="Warning Text 23" xfId="3748"/>
    <cellStyle name="Warning Text 24" xfId="3793"/>
    <cellStyle name="Warning Text 25" xfId="3829"/>
    <cellStyle name="Warning Text 26" xfId="3872"/>
    <cellStyle name="Warning Text 27" xfId="3913"/>
    <cellStyle name="Warning Text 3" xfId="3095"/>
    <cellStyle name="Warning Text 4" xfId="3096"/>
    <cellStyle name="Warning Text 5" xfId="3097"/>
    <cellStyle name="Warning Text 6" xfId="3098"/>
    <cellStyle name="Warning Text 7" xfId="3099"/>
    <cellStyle name="Warning Text 8" xfId="3100"/>
    <cellStyle name="Warning Text 9" xfId="3101"/>
  </cellStyles>
  <dxfs count="0"/>
  <tableStyles count="0" defaultTableStyle="TableStyleMedium9" defaultPivotStyle="PivotStyleLight16"/>
  <colors>
    <mruColors>
      <color rgb="FFFFFF99"/>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pageSetUpPr fitToPage="1"/>
  </sheetPr>
  <dimension ref="A1:W855"/>
  <sheetViews>
    <sheetView tabSelected="1" view="pageBreakPreview" zoomScale="80" zoomScaleNormal="85" zoomScaleSheetLayoutView="80" zoomScalePageLayoutView="85" workbookViewId="0">
      <pane ySplit="13" topLeftCell="A14" activePane="bottomLeft" state="frozen"/>
      <selection pane="bottomLeft" sqref="A1:R1"/>
    </sheetView>
  </sheetViews>
  <sheetFormatPr defaultColWidth="9.140625" defaultRowHeight="16.5"/>
  <cols>
    <col min="1" max="1" width="12.7109375" style="849" customWidth="1"/>
    <col min="2" max="2" width="14.85546875" style="150" customWidth="1"/>
    <col min="3" max="3" width="46.42578125" style="1393" customWidth="1"/>
    <col min="4" max="4" width="22" style="1378" customWidth="1"/>
    <col min="5" max="5" width="6.85546875" style="1370" customWidth="1"/>
    <col min="6" max="6" width="39.42578125" style="1393" customWidth="1"/>
    <col min="7" max="7" width="26.42578125" style="152" customWidth="1"/>
    <col min="8" max="8" width="13.7109375" style="1370" customWidth="1"/>
    <col min="9" max="9" width="14.140625" style="1370" customWidth="1"/>
    <col min="10" max="10" width="3.42578125" style="153" customWidth="1"/>
    <col min="11" max="11" width="20.140625" style="454" customWidth="1"/>
    <col min="12" max="12" width="20.85546875" style="154" customWidth="1"/>
    <col min="13" max="13" width="21.140625" style="5" customWidth="1"/>
    <col min="14" max="14" width="13.5703125" style="1370" customWidth="1"/>
    <col min="15" max="15" width="17" style="5" customWidth="1"/>
    <col min="16" max="16" width="4.140625" style="153" customWidth="1"/>
    <col min="17" max="17" width="2.42578125" style="153" customWidth="1"/>
    <col min="18" max="18" width="18.7109375" style="245" customWidth="1"/>
    <col min="19" max="20" width="9.140625" style="1393"/>
    <col min="21" max="21" width="19.5703125" style="1393" bestFit="1" customWidth="1"/>
    <col min="22" max="22" width="20.7109375" style="1393" customWidth="1"/>
    <col min="23" max="23" width="27.42578125" style="1393" customWidth="1"/>
    <col min="24" max="16384" width="9.140625" style="1393"/>
  </cols>
  <sheetData>
    <row r="1" spans="1:23" ht="15" customHeight="1">
      <c r="A1" s="1566" t="s">
        <v>2335</v>
      </c>
      <c r="B1" s="1566"/>
      <c r="C1" s="1566"/>
      <c r="D1" s="1566"/>
      <c r="E1" s="1566"/>
      <c r="F1" s="1566"/>
      <c r="G1" s="1566"/>
      <c r="H1" s="1566"/>
      <c r="I1" s="1566"/>
      <c r="J1" s="1566"/>
      <c r="K1" s="1566"/>
      <c r="L1" s="1566"/>
      <c r="M1" s="1566"/>
      <c r="N1" s="1566"/>
      <c r="O1" s="1566"/>
      <c r="P1" s="1566"/>
      <c r="Q1" s="1566"/>
      <c r="R1" s="1566"/>
    </row>
    <row r="2" spans="1:23" ht="15" customHeight="1">
      <c r="A2" s="1566"/>
      <c r="B2" s="1566"/>
      <c r="C2" s="1566"/>
      <c r="D2" s="1566"/>
      <c r="E2" s="1566"/>
      <c r="F2" s="1566"/>
      <c r="G2" s="1566"/>
      <c r="H2" s="1566"/>
      <c r="I2" s="1566"/>
      <c r="J2" s="1566"/>
      <c r="K2" s="1566"/>
      <c r="L2" s="1566"/>
      <c r="M2" s="1566"/>
      <c r="N2" s="1566"/>
      <c r="O2" s="1566"/>
      <c r="P2" s="1566"/>
      <c r="Q2" s="1566"/>
      <c r="R2" s="1566"/>
    </row>
    <row r="3" spans="1:23" ht="15">
      <c r="A3" s="1627" t="s">
        <v>1</v>
      </c>
      <c r="B3" s="1627"/>
      <c r="C3" s="1627"/>
      <c r="D3" s="1627"/>
      <c r="E3" s="1627"/>
      <c r="F3" s="1627"/>
      <c r="G3" s="1627"/>
      <c r="H3" s="1627"/>
      <c r="I3" s="1627"/>
      <c r="J3" s="1627"/>
      <c r="K3" s="1627"/>
      <c r="L3" s="1627"/>
      <c r="M3" s="1627"/>
      <c r="N3" s="1627"/>
      <c r="O3" s="1627"/>
      <c r="P3" s="1627"/>
      <c r="Q3" s="1627"/>
      <c r="R3" s="1627"/>
    </row>
    <row r="4" spans="1:23" ht="15">
      <c r="A4" s="1566"/>
      <c r="B4" s="1566"/>
      <c r="C4" s="1566"/>
      <c r="D4" s="1566"/>
      <c r="E4" s="1566"/>
      <c r="F4" s="1566"/>
      <c r="G4" s="1566"/>
      <c r="H4" s="1566"/>
      <c r="I4" s="1566"/>
      <c r="J4" s="1566"/>
      <c r="K4" s="1566"/>
      <c r="L4" s="1566"/>
      <c r="M4" s="1566"/>
      <c r="N4" s="1566"/>
      <c r="O4" s="1566"/>
      <c r="P4" s="1566"/>
      <c r="Q4" s="1566"/>
      <c r="R4" s="1566"/>
    </row>
    <row r="5" spans="1:23" ht="15">
      <c r="A5" s="1627" t="s">
        <v>1646</v>
      </c>
      <c r="B5" s="1627"/>
      <c r="C5" s="1627"/>
      <c r="D5" s="1627"/>
      <c r="E5" s="1627"/>
      <c r="F5" s="1627"/>
      <c r="G5" s="1627"/>
      <c r="H5" s="1627"/>
      <c r="I5" s="1627"/>
      <c r="J5" s="1627"/>
      <c r="K5" s="1627"/>
      <c r="L5" s="1627"/>
      <c r="M5" s="1627"/>
      <c r="N5" s="1627"/>
      <c r="O5" s="1627"/>
      <c r="P5" s="1627"/>
      <c r="Q5" s="1627"/>
      <c r="R5" s="1627"/>
    </row>
    <row r="6" spans="1:23" ht="15">
      <c r="A6" s="1566"/>
      <c r="B6" s="1566"/>
      <c r="C6" s="1566"/>
      <c r="D6" s="1566"/>
      <c r="E6" s="1566"/>
      <c r="F6" s="1566"/>
      <c r="G6" s="1566"/>
      <c r="H6" s="1566"/>
      <c r="I6" s="1566"/>
      <c r="J6" s="1566"/>
      <c r="K6" s="1566"/>
      <c r="L6" s="1566"/>
      <c r="M6" s="1566"/>
      <c r="N6" s="1566"/>
      <c r="O6" s="1566"/>
      <c r="P6" s="1566"/>
      <c r="Q6" s="1566"/>
      <c r="R6" s="1566"/>
    </row>
    <row r="7" spans="1:23" ht="15">
      <c r="A7" s="1628" t="s">
        <v>2332</v>
      </c>
      <c r="B7" s="1628"/>
      <c r="C7" s="1628"/>
      <c r="D7" s="1628"/>
      <c r="E7" s="1628"/>
      <c r="F7" s="1628"/>
      <c r="G7" s="1628"/>
      <c r="H7" s="1628"/>
      <c r="I7" s="1628"/>
      <c r="J7" s="1628"/>
      <c r="K7" s="1628"/>
      <c r="L7" s="1628"/>
      <c r="M7" s="1628"/>
      <c r="N7" s="1628"/>
      <c r="O7" s="1628"/>
      <c r="P7" s="1628"/>
      <c r="Q7" s="1628"/>
      <c r="R7" s="1628"/>
    </row>
    <row r="8" spans="1:23" ht="15">
      <c r="A8" s="1566"/>
      <c r="B8" s="1566"/>
      <c r="C8" s="1566"/>
      <c r="D8" s="1566"/>
      <c r="E8" s="1566"/>
      <c r="F8" s="1566"/>
      <c r="G8" s="1566"/>
      <c r="H8" s="1566"/>
      <c r="I8" s="1566"/>
      <c r="J8" s="1566"/>
      <c r="K8" s="1566"/>
      <c r="L8" s="1566"/>
      <c r="M8" s="1566"/>
      <c r="N8" s="1566"/>
      <c r="O8" s="1566"/>
      <c r="P8" s="1566"/>
      <c r="Q8" s="1566"/>
      <c r="R8" s="1566"/>
    </row>
    <row r="9" spans="1:23" ht="15">
      <c r="A9" s="1629" t="s">
        <v>3</v>
      </c>
      <c r="B9" s="1629"/>
      <c r="C9" s="1629"/>
      <c r="D9" s="1629"/>
      <c r="E9" s="1629"/>
      <c r="F9" s="1629"/>
      <c r="G9" s="1629"/>
      <c r="H9" s="1629"/>
      <c r="I9" s="1629"/>
      <c r="J9" s="1629"/>
      <c r="K9" s="1629"/>
      <c r="L9" s="1629"/>
      <c r="M9" s="1629"/>
      <c r="N9" s="1629"/>
      <c r="O9" s="1629"/>
      <c r="P9" s="1629"/>
      <c r="Q9" s="1629"/>
      <c r="R9" s="1629"/>
    </row>
    <row r="10" spans="1:23" ht="15">
      <c r="A10" s="1566"/>
      <c r="B10" s="1566"/>
      <c r="C10" s="1566"/>
      <c r="D10" s="1566"/>
      <c r="E10" s="1566"/>
      <c r="F10" s="1566"/>
      <c r="G10" s="1566"/>
      <c r="H10" s="1566"/>
      <c r="I10" s="1566"/>
      <c r="J10" s="1566"/>
      <c r="K10" s="1566"/>
      <c r="L10" s="1566"/>
      <c r="M10" s="1566"/>
      <c r="N10" s="1566"/>
      <c r="O10" s="1566"/>
      <c r="P10" s="1566"/>
      <c r="Q10" s="1566"/>
      <c r="R10" s="1566"/>
    </row>
    <row r="11" spans="1:23" ht="15.75" thickBot="1">
      <c r="A11" s="1630"/>
      <c r="B11" s="1630"/>
      <c r="C11" s="1630"/>
      <c r="D11" s="1630"/>
      <c r="E11" s="1630"/>
      <c r="F11" s="1630"/>
      <c r="G11" s="1630"/>
      <c r="H11" s="1630"/>
      <c r="I11" s="1630"/>
      <c r="J11" s="1630"/>
      <c r="K11" s="1630"/>
      <c r="L11" s="1630"/>
      <c r="M11" s="1630"/>
      <c r="N11" s="1630"/>
      <c r="O11" s="1630"/>
      <c r="P11" s="1630"/>
      <c r="Q11" s="1630"/>
      <c r="R11" s="1630"/>
    </row>
    <row r="12" spans="1:23" s="1378" customFormat="1" ht="30.75" customHeight="1">
      <c r="A12" s="1596" t="s">
        <v>680</v>
      </c>
      <c r="B12" s="1603" t="s">
        <v>1006</v>
      </c>
      <c r="C12" s="1605" t="s">
        <v>4</v>
      </c>
      <c r="D12" s="1606"/>
      <c r="E12" s="1607"/>
      <c r="F12" s="1609" t="s">
        <v>1007</v>
      </c>
      <c r="G12" s="1610"/>
      <c r="H12" s="1611"/>
      <c r="I12" s="1609" t="s">
        <v>1012</v>
      </c>
      <c r="J12" s="1610"/>
      <c r="K12" s="1611"/>
      <c r="L12" s="1609" t="s">
        <v>1019</v>
      </c>
      <c r="M12" s="1611"/>
      <c r="N12" s="1609" t="s">
        <v>1015</v>
      </c>
      <c r="O12" s="1610"/>
      <c r="P12" s="1610"/>
      <c r="Q12" s="1610"/>
      <c r="R12" s="1611"/>
    </row>
    <row r="13" spans="1:23" s="42" customFormat="1" ht="45.75" thickBot="1">
      <c r="A13" s="1597"/>
      <c r="B13" s="1604"/>
      <c r="C13" s="37" t="s">
        <v>6</v>
      </c>
      <c r="D13" s="37" t="s">
        <v>7</v>
      </c>
      <c r="E13" s="38" t="s">
        <v>8</v>
      </c>
      <c r="F13" s="39"/>
      <c r="G13" s="40" t="s">
        <v>1011</v>
      </c>
      <c r="H13" s="38" t="s">
        <v>1009</v>
      </c>
      <c r="I13" s="1632" t="s">
        <v>1013</v>
      </c>
      <c r="J13" s="1633"/>
      <c r="K13" s="450" t="s">
        <v>1351</v>
      </c>
      <c r="L13" s="278" t="s">
        <v>1014</v>
      </c>
      <c r="M13" s="38" t="s">
        <v>1010</v>
      </c>
      <c r="N13" s="39" t="s">
        <v>1016</v>
      </c>
      <c r="O13" s="1612" t="s">
        <v>1017</v>
      </c>
      <c r="P13" s="1613"/>
      <c r="Q13" s="41">
        <v>15</v>
      </c>
      <c r="R13" s="275" t="s">
        <v>1051</v>
      </c>
      <c r="U13" s="296"/>
      <c r="V13" s="296"/>
      <c r="W13" s="296"/>
    </row>
    <row r="14" spans="1:23">
      <c r="A14" s="938" t="s">
        <v>1353</v>
      </c>
      <c r="B14" s="939">
        <v>39749</v>
      </c>
      <c r="C14" s="940" t="s">
        <v>497</v>
      </c>
      <c r="D14" s="941" t="s">
        <v>11</v>
      </c>
      <c r="E14" s="942" t="s">
        <v>12</v>
      </c>
      <c r="F14" s="943" t="s">
        <v>287</v>
      </c>
      <c r="G14" s="944">
        <v>15000000000</v>
      </c>
      <c r="H14" s="945" t="s">
        <v>13</v>
      </c>
      <c r="I14" s="946">
        <v>40156</v>
      </c>
      <c r="J14" s="947">
        <v>4</v>
      </c>
      <c r="K14" s="948">
        <v>15000000000</v>
      </c>
      <c r="L14" s="1408">
        <f t="shared" ref="L14:L38" si="0">IF($K14&lt;&gt;0,$G14-$K14,"")</f>
        <v>0</v>
      </c>
      <c r="M14" s="949" t="s">
        <v>1018</v>
      </c>
      <c r="N14" s="950">
        <v>40240</v>
      </c>
      <c r="O14" s="255" t="s">
        <v>1018</v>
      </c>
      <c r="P14" s="951" t="s">
        <v>1353</v>
      </c>
      <c r="Q14" s="1379" t="s">
        <v>1279</v>
      </c>
      <c r="R14" s="952">
        <v>183547824.16999999</v>
      </c>
      <c r="U14" s="936"/>
      <c r="V14" s="936"/>
      <c r="W14" s="936"/>
    </row>
    <row r="15" spans="1:23">
      <c r="A15" s="720"/>
      <c r="B15" s="49">
        <v>39749</v>
      </c>
      <c r="C15" s="50" t="s">
        <v>1654</v>
      </c>
      <c r="D15" s="51" t="s">
        <v>14</v>
      </c>
      <c r="E15" s="52" t="s">
        <v>15</v>
      </c>
      <c r="F15" s="53" t="s">
        <v>287</v>
      </c>
      <c r="G15" s="54">
        <v>3000000000</v>
      </c>
      <c r="H15" s="52" t="s">
        <v>13</v>
      </c>
      <c r="I15" s="55">
        <v>39981</v>
      </c>
      <c r="J15" s="56">
        <v>4</v>
      </c>
      <c r="K15" s="694">
        <v>3000000000</v>
      </c>
      <c r="L15" s="61">
        <f t="shared" si="0"/>
        <v>0</v>
      </c>
      <c r="M15" s="72" t="s">
        <v>1018</v>
      </c>
      <c r="N15" s="58">
        <v>40030</v>
      </c>
      <c r="O15" s="695" t="s">
        <v>1018</v>
      </c>
      <c r="P15" s="59"/>
      <c r="Q15" s="75" t="s">
        <v>1278</v>
      </c>
      <c r="R15" s="276">
        <v>136000000</v>
      </c>
      <c r="U15" s="936"/>
      <c r="V15" s="936"/>
      <c r="W15" s="936"/>
    </row>
    <row r="16" spans="1:23" s="1378" customFormat="1" ht="28.5" customHeight="1">
      <c r="A16" s="1336" t="s">
        <v>1413</v>
      </c>
      <c r="B16" s="1174">
        <v>39749</v>
      </c>
      <c r="C16" s="1368" t="s">
        <v>494</v>
      </c>
      <c r="D16" s="1368" t="s">
        <v>14</v>
      </c>
      <c r="E16" s="1175" t="s">
        <v>15</v>
      </c>
      <c r="F16" s="1176" t="s">
        <v>1192</v>
      </c>
      <c r="G16" s="1177">
        <v>25000000000</v>
      </c>
      <c r="H16" s="57" t="s">
        <v>13</v>
      </c>
      <c r="I16" s="1178" t="s">
        <v>1447</v>
      </c>
      <c r="J16" s="1179">
        <v>23</v>
      </c>
      <c r="K16" s="451">
        <v>25000000000</v>
      </c>
      <c r="L16" s="61">
        <f t="shared" si="0"/>
        <v>0</v>
      </c>
      <c r="M16" s="72" t="s">
        <v>1018</v>
      </c>
      <c r="N16" s="1180">
        <v>40568</v>
      </c>
      <c r="O16" s="1392" t="s">
        <v>1018</v>
      </c>
      <c r="P16" s="1181"/>
      <c r="Q16" s="248" t="s">
        <v>1279</v>
      </c>
      <c r="R16" s="276">
        <v>54621848.840000004</v>
      </c>
      <c r="U16" s="936"/>
      <c r="V16" s="936"/>
      <c r="W16" s="936"/>
    </row>
    <row r="17" spans="1:23">
      <c r="A17" s="720"/>
      <c r="B17" s="49">
        <v>39749</v>
      </c>
      <c r="C17" s="50" t="s">
        <v>1149</v>
      </c>
      <c r="D17" s="51" t="s">
        <v>14</v>
      </c>
      <c r="E17" s="52" t="s">
        <v>15</v>
      </c>
      <c r="F17" s="53" t="s">
        <v>287</v>
      </c>
      <c r="G17" s="54">
        <v>10000000000</v>
      </c>
      <c r="H17" s="52" t="s">
        <v>13</v>
      </c>
      <c r="I17" s="55">
        <v>39981</v>
      </c>
      <c r="J17" s="56">
        <v>4</v>
      </c>
      <c r="K17" s="694">
        <v>10000000000</v>
      </c>
      <c r="L17" s="61">
        <f t="shared" si="0"/>
        <v>0</v>
      </c>
      <c r="M17" s="72" t="s">
        <v>1018</v>
      </c>
      <c r="N17" s="58">
        <v>40016</v>
      </c>
      <c r="O17" s="695" t="s">
        <v>1018</v>
      </c>
      <c r="P17" s="59"/>
      <c r="Q17" s="75" t="s">
        <v>1278</v>
      </c>
      <c r="R17" s="276">
        <v>1100000000</v>
      </c>
      <c r="U17" s="936"/>
      <c r="V17" s="936"/>
      <c r="W17" s="936"/>
    </row>
    <row r="18" spans="1:23">
      <c r="A18" s="720"/>
      <c r="B18" s="49">
        <v>39749</v>
      </c>
      <c r="C18" s="50" t="s">
        <v>1655</v>
      </c>
      <c r="D18" s="51" t="s">
        <v>14</v>
      </c>
      <c r="E18" s="52" t="s">
        <v>15</v>
      </c>
      <c r="F18" s="53" t="s">
        <v>287</v>
      </c>
      <c r="G18" s="54">
        <v>25000000000</v>
      </c>
      <c r="H18" s="52" t="s">
        <v>13</v>
      </c>
      <c r="I18" s="55">
        <v>39981</v>
      </c>
      <c r="J18" s="56">
        <v>4</v>
      </c>
      <c r="K18" s="694">
        <v>25000000000</v>
      </c>
      <c r="L18" s="61">
        <f t="shared" si="0"/>
        <v>0</v>
      </c>
      <c r="M18" s="72" t="s">
        <v>1018</v>
      </c>
      <c r="N18" s="58">
        <v>40157</v>
      </c>
      <c r="O18" s="1392" t="s">
        <v>1018</v>
      </c>
      <c r="P18" s="59"/>
      <c r="Q18" s="1046" t="s">
        <v>1279</v>
      </c>
      <c r="R18" s="276">
        <v>936063469.11000001</v>
      </c>
      <c r="U18" s="936"/>
      <c r="V18" s="936"/>
      <c r="W18" s="936"/>
    </row>
    <row r="19" spans="1:23">
      <c r="A19" s="720"/>
      <c r="B19" s="49">
        <v>39749</v>
      </c>
      <c r="C19" s="50" t="s">
        <v>1656</v>
      </c>
      <c r="D19" s="51" t="s">
        <v>14</v>
      </c>
      <c r="E19" s="52" t="s">
        <v>15</v>
      </c>
      <c r="F19" s="53" t="s">
        <v>287</v>
      </c>
      <c r="G19" s="54">
        <v>10000000000</v>
      </c>
      <c r="H19" s="52" t="s">
        <v>13</v>
      </c>
      <c r="I19" s="55">
        <v>39981</v>
      </c>
      <c r="J19" s="56">
        <v>4</v>
      </c>
      <c r="K19" s="694">
        <v>10000000000</v>
      </c>
      <c r="L19" s="61">
        <f t="shared" si="0"/>
        <v>0</v>
      </c>
      <c r="M19" s="72" t="s">
        <v>1018</v>
      </c>
      <c r="N19" s="58">
        <v>40037</v>
      </c>
      <c r="O19" s="695" t="s">
        <v>1018</v>
      </c>
      <c r="P19" s="59"/>
      <c r="Q19" s="75" t="s">
        <v>1278</v>
      </c>
      <c r="R19" s="276">
        <v>950000000</v>
      </c>
      <c r="U19" s="936"/>
      <c r="V19" s="936"/>
      <c r="W19" s="936"/>
    </row>
    <row r="20" spans="1:23">
      <c r="A20" s="720"/>
      <c r="B20" s="49">
        <v>39749</v>
      </c>
      <c r="C20" s="50" t="s">
        <v>1657</v>
      </c>
      <c r="D20" s="51" t="s">
        <v>16</v>
      </c>
      <c r="E20" s="52" t="s">
        <v>17</v>
      </c>
      <c r="F20" s="53" t="s">
        <v>287</v>
      </c>
      <c r="G20" s="54">
        <v>2000000000</v>
      </c>
      <c r="H20" s="52" t="s">
        <v>13</v>
      </c>
      <c r="I20" s="55">
        <v>39981</v>
      </c>
      <c r="J20" s="56">
        <v>5</v>
      </c>
      <c r="K20" s="694">
        <v>2000000000</v>
      </c>
      <c r="L20" s="61">
        <f t="shared" si="0"/>
        <v>0</v>
      </c>
      <c r="M20" s="72" t="s">
        <v>1018</v>
      </c>
      <c r="N20" s="58">
        <v>40002</v>
      </c>
      <c r="O20" s="695" t="s">
        <v>1018</v>
      </c>
      <c r="P20" s="59">
        <v>9</v>
      </c>
      <c r="Q20" s="75" t="s">
        <v>1278</v>
      </c>
      <c r="R20" s="276">
        <v>60000000</v>
      </c>
      <c r="U20" s="936"/>
      <c r="V20" s="936"/>
      <c r="W20" s="936"/>
    </row>
    <row r="21" spans="1:23">
      <c r="A21" s="720"/>
      <c r="B21" s="49">
        <v>39749</v>
      </c>
      <c r="C21" s="50" t="s">
        <v>1658</v>
      </c>
      <c r="D21" s="51" t="s">
        <v>18</v>
      </c>
      <c r="E21" s="52" t="s">
        <v>19</v>
      </c>
      <c r="F21" s="53" t="s">
        <v>287</v>
      </c>
      <c r="G21" s="54">
        <v>25000000000</v>
      </c>
      <c r="H21" s="52" t="s">
        <v>13</v>
      </c>
      <c r="I21" s="55">
        <v>40170</v>
      </c>
      <c r="J21" s="62">
        <v>4</v>
      </c>
      <c r="K21" s="452">
        <v>25000000000</v>
      </c>
      <c r="L21" s="61">
        <f t="shared" si="0"/>
        <v>0</v>
      </c>
      <c r="M21" s="72" t="s">
        <v>1018</v>
      </c>
      <c r="N21" s="58">
        <v>40318</v>
      </c>
      <c r="O21" s="1392" t="s">
        <v>1018</v>
      </c>
      <c r="P21" s="168"/>
      <c r="Q21" s="75" t="s">
        <v>1279</v>
      </c>
      <c r="R21" s="276">
        <v>840374891.73000002</v>
      </c>
      <c r="U21" s="936"/>
      <c r="V21" s="936"/>
      <c r="W21" s="936"/>
    </row>
    <row r="22" spans="1:23">
      <c r="A22" s="720">
        <v>49</v>
      </c>
      <c r="B22" s="49">
        <v>39766</v>
      </c>
      <c r="C22" s="50" t="s">
        <v>1659</v>
      </c>
      <c r="D22" s="51" t="s">
        <v>20</v>
      </c>
      <c r="E22" s="52" t="s">
        <v>19</v>
      </c>
      <c r="F22" s="53" t="s">
        <v>287</v>
      </c>
      <c r="G22" s="54">
        <v>17000000</v>
      </c>
      <c r="H22" s="52" t="s">
        <v>13</v>
      </c>
      <c r="I22" s="55">
        <v>40813</v>
      </c>
      <c r="J22" s="62">
        <v>49</v>
      </c>
      <c r="K22" s="452">
        <v>17000000</v>
      </c>
      <c r="L22" s="61">
        <f t="shared" si="0"/>
        <v>0</v>
      </c>
      <c r="M22" s="72" t="s">
        <v>1018</v>
      </c>
      <c r="N22" s="58">
        <v>40842</v>
      </c>
      <c r="O22" s="1392" t="s">
        <v>1018</v>
      </c>
      <c r="P22" s="168"/>
      <c r="Q22" s="75" t="s">
        <v>1278</v>
      </c>
      <c r="R22" s="276">
        <v>125000</v>
      </c>
      <c r="U22" s="936"/>
      <c r="V22" s="936"/>
      <c r="W22" s="936"/>
    </row>
    <row r="23" spans="1:23">
      <c r="A23" s="720"/>
      <c r="B23" s="49">
        <v>39766</v>
      </c>
      <c r="C23" s="50" t="s">
        <v>1660</v>
      </c>
      <c r="D23" s="51" t="s">
        <v>21</v>
      </c>
      <c r="E23" s="52" t="s">
        <v>12</v>
      </c>
      <c r="F23" s="53" t="s">
        <v>287</v>
      </c>
      <c r="G23" s="54">
        <v>16369000</v>
      </c>
      <c r="H23" s="52" t="s">
        <v>13</v>
      </c>
      <c r="I23" s="55"/>
      <c r="J23" s="62"/>
      <c r="K23" s="452"/>
      <c r="L23" s="61" t="str">
        <f t="shared" si="0"/>
        <v/>
      </c>
      <c r="M23" s="72"/>
      <c r="N23" s="58"/>
      <c r="O23" s="1392"/>
      <c r="P23" s="168"/>
      <c r="Q23" s="75"/>
      <c r="R23" s="276"/>
      <c r="U23" s="936"/>
      <c r="V23" s="936"/>
      <c r="W23" s="936"/>
    </row>
    <row r="24" spans="1:23">
      <c r="A24" s="720">
        <v>14</v>
      </c>
      <c r="B24" s="49">
        <v>39766</v>
      </c>
      <c r="C24" s="50" t="s">
        <v>1661</v>
      </c>
      <c r="D24" s="51" t="s">
        <v>18</v>
      </c>
      <c r="E24" s="52" t="s">
        <v>19</v>
      </c>
      <c r="F24" s="53" t="s">
        <v>287</v>
      </c>
      <c r="G24" s="54">
        <v>298737000</v>
      </c>
      <c r="H24" s="52" t="s">
        <v>13</v>
      </c>
      <c r="I24" s="55"/>
      <c r="J24" s="62"/>
      <c r="K24" s="452"/>
      <c r="L24" s="61" t="str">
        <f t="shared" si="0"/>
        <v/>
      </c>
      <c r="M24" s="72"/>
      <c r="N24" s="58"/>
      <c r="O24" s="1392"/>
      <c r="P24" s="168"/>
      <c r="Q24" s="75"/>
      <c r="R24" s="276"/>
      <c r="U24" s="936"/>
      <c r="V24" s="936"/>
      <c r="W24" s="936"/>
    </row>
    <row r="25" spans="1:23">
      <c r="A25" s="720"/>
      <c r="B25" s="49">
        <v>39766</v>
      </c>
      <c r="C25" s="50" t="s">
        <v>1662</v>
      </c>
      <c r="D25" s="51" t="s">
        <v>22</v>
      </c>
      <c r="E25" s="52" t="s">
        <v>23</v>
      </c>
      <c r="F25" s="53" t="s">
        <v>287</v>
      </c>
      <c r="G25" s="54">
        <v>1576000000</v>
      </c>
      <c r="H25" s="52" t="s">
        <v>13</v>
      </c>
      <c r="I25" s="55">
        <v>39981</v>
      </c>
      <c r="J25" s="56">
        <v>4</v>
      </c>
      <c r="K25" s="694">
        <v>1576000000</v>
      </c>
      <c r="L25" s="61">
        <f t="shared" si="0"/>
        <v>0</v>
      </c>
      <c r="M25" s="72" t="s">
        <v>1018</v>
      </c>
      <c r="N25" s="58">
        <v>40051</v>
      </c>
      <c r="O25" s="1392" t="s">
        <v>1018</v>
      </c>
      <c r="P25" s="59"/>
      <c r="Q25" s="75" t="s">
        <v>1278</v>
      </c>
      <c r="R25" s="276">
        <v>87000000</v>
      </c>
      <c r="U25" s="936"/>
      <c r="V25" s="936"/>
      <c r="W25" s="936"/>
    </row>
    <row r="26" spans="1:23">
      <c r="A26" s="720"/>
      <c r="B26" s="49">
        <v>39766</v>
      </c>
      <c r="C26" s="50" t="s">
        <v>1663</v>
      </c>
      <c r="D26" s="51" t="s">
        <v>24</v>
      </c>
      <c r="E26" s="52" t="s">
        <v>25</v>
      </c>
      <c r="F26" s="53" t="s">
        <v>287</v>
      </c>
      <c r="G26" s="54">
        <v>3500000000</v>
      </c>
      <c r="H26" s="52" t="s">
        <v>13</v>
      </c>
      <c r="I26" s="55">
        <v>40632</v>
      </c>
      <c r="J26" s="62">
        <v>4</v>
      </c>
      <c r="K26" s="452">
        <v>3500000000</v>
      </c>
      <c r="L26" s="61">
        <f t="shared" si="0"/>
        <v>0</v>
      </c>
      <c r="M26" s="72" t="s">
        <v>1018</v>
      </c>
      <c r="N26" s="58">
        <v>40808</v>
      </c>
      <c r="O26" s="1392" t="s">
        <v>1018</v>
      </c>
      <c r="P26" s="168"/>
      <c r="Q26" s="75" t="s">
        <v>1279</v>
      </c>
      <c r="R26" s="276">
        <v>14069762.5</v>
      </c>
      <c r="U26" s="936"/>
      <c r="V26" s="936"/>
      <c r="W26" s="936"/>
    </row>
    <row r="27" spans="1:23" ht="28.5">
      <c r="A27" s="721" t="s">
        <v>1994</v>
      </c>
      <c r="B27" s="49">
        <v>39766</v>
      </c>
      <c r="C27" s="50" t="s">
        <v>1283</v>
      </c>
      <c r="D27" s="51" t="s">
        <v>26</v>
      </c>
      <c r="E27" s="52" t="s">
        <v>19</v>
      </c>
      <c r="F27" s="53" t="s">
        <v>395</v>
      </c>
      <c r="G27" s="54">
        <v>9000000</v>
      </c>
      <c r="H27" s="52" t="s">
        <v>13</v>
      </c>
      <c r="I27" s="55"/>
      <c r="J27" s="62"/>
      <c r="K27" s="452"/>
      <c r="L27" s="61" t="str">
        <f t="shared" si="0"/>
        <v/>
      </c>
      <c r="M27" s="72"/>
      <c r="N27" s="58"/>
      <c r="O27" s="1392"/>
      <c r="P27" s="168"/>
      <c r="Q27" s="75"/>
      <c r="R27" s="276"/>
      <c r="U27" s="936"/>
      <c r="V27" s="936"/>
      <c r="W27" s="936"/>
    </row>
    <row r="28" spans="1:23">
      <c r="A28" s="720"/>
      <c r="B28" s="49">
        <v>39766</v>
      </c>
      <c r="C28" s="50" t="s">
        <v>1664</v>
      </c>
      <c r="D28" s="51" t="s">
        <v>27</v>
      </c>
      <c r="E28" s="52" t="s">
        <v>28</v>
      </c>
      <c r="F28" s="53" t="s">
        <v>287</v>
      </c>
      <c r="G28" s="54">
        <v>200000000</v>
      </c>
      <c r="H28" s="52" t="s">
        <v>13</v>
      </c>
      <c r="I28" s="55">
        <v>39960</v>
      </c>
      <c r="J28" s="56">
        <v>4</v>
      </c>
      <c r="K28" s="452">
        <v>200000000</v>
      </c>
      <c r="L28" s="61">
        <f t="shared" si="0"/>
        <v>0</v>
      </c>
      <c r="M28" s="72" t="s">
        <v>1018</v>
      </c>
      <c r="N28" s="58">
        <v>40246</v>
      </c>
      <c r="O28" s="1392" t="s">
        <v>1018</v>
      </c>
      <c r="P28" s="59"/>
      <c r="Q28" s="75" t="s">
        <v>1279</v>
      </c>
      <c r="R28" s="276">
        <v>15388874.07</v>
      </c>
      <c r="U28" s="936"/>
      <c r="V28" s="936"/>
      <c r="W28" s="936"/>
    </row>
    <row r="29" spans="1:23">
      <c r="A29" s="720"/>
      <c r="B29" s="49">
        <v>39766</v>
      </c>
      <c r="C29" s="50" t="s">
        <v>1665</v>
      </c>
      <c r="D29" s="51" t="s">
        <v>29</v>
      </c>
      <c r="E29" s="52" t="s">
        <v>12</v>
      </c>
      <c r="F29" s="53" t="s">
        <v>287</v>
      </c>
      <c r="G29" s="54">
        <v>3133640000</v>
      </c>
      <c r="H29" s="52" t="s">
        <v>13</v>
      </c>
      <c r="I29" s="55">
        <v>39981</v>
      </c>
      <c r="J29" s="56">
        <v>4</v>
      </c>
      <c r="K29" s="694">
        <v>3133640000</v>
      </c>
      <c r="L29" s="61">
        <f t="shared" si="0"/>
        <v>0</v>
      </c>
      <c r="M29" s="72" t="s">
        <v>1018</v>
      </c>
      <c r="N29" s="58">
        <v>40016</v>
      </c>
      <c r="O29" s="695" t="s">
        <v>1018</v>
      </c>
      <c r="P29" s="59"/>
      <c r="Q29" s="75" t="s">
        <v>1278</v>
      </c>
      <c r="R29" s="276">
        <v>67010401.859999999</v>
      </c>
      <c r="U29" s="936"/>
      <c r="V29" s="936"/>
      <c r="W29" s="936"/>
    </row>
    <row r="30" spans="1:23" ht="28.5">
      <c r="A30" s="720">
        <v>119</v>
      </c>
      <c r="B30" s="49">
        <v>39766</v>
      </c>
      <c r="C30" s="51" t="s">
        <v>1666</v>
      </c>
      <c r="D30" s="51" t="s">
        <v>30</v>
      </c>
      <c r="E30" s="52" t="s">
        <v>31</v>
      </c>
      <c r="F30" s="53" t="s">
        <v>287</v>
      </c>
      <c r="G30" s="54">
        <v>151500000</v>
      </c>
      <c r="H30" s="52" t="s">
        <v>13</v>
      </c>
      <c r="I30" s="55">
        <v>41138</v>
      </c>
      <c r="J30" s="62">
        <v>119</v>
      </c>
      <c r="K30" s="452">
        <v>151500000</v>
      </c>
      <c r="L30" s="61">
        <f t="shared" si="0"/>
        <v>0</v>
      </c>
      <c r="M30" s="72" t="s">
        <v>1018</v>
      </c>
      <c r="N30" s="58"/>
      <c r="O30" s="1392"/>
      <c r="P30" s="168"/>
      <c r="Q30" s="75"/>
      <c r="R30" s="276"/>
      <c r="U30" s="936"/>
      <c r="V30" s="936"/>
      <c r="W30" s="936"/>
    </row>
    <row r="31" spans="1:23">
      <c r="A31" s="720"/>
      <c r="B31" s="49">
        <v>39766</v>
      </c>
      <c r="C31" s="50" t="s">
        <v>1667</v>
      </c>
      <c r="D31" s="51" t="s">
        <v>32</v>
      </c>
      <c r="E31" s="52" t="s">
        <v>33</v>
      </c>
      <c r="F31" s="53" t="s">
        <v>287</v>
      </c>
      <c r="G31" s="54">
        <v>214181000</v>
      </c>
      <c r="H31" s="52" t="s">
        <v>13</v>
      </c>
      <c r="I31" s="55">
        <v>40226</v>
      </c>
      <c r="J31" s="62">
        <v>5</v>
      </c>
      <c r="K31" s="452">
        <v>214181000</v>
      </c>
      <c r="L31" s="61">
        <f t="shared" si="0"/>
        <v>0</v>
      </c>
      <c r="M31" s="72" t="s">
        <v>1018</v>
      </c>
      <c r="N31" s="58">
        <v>40268</v>
      </c>
      <c r="O31" s="1392" t="s">
        <v>1018</v>
      </c>
      <c r="P31" s="168">
        <v>9</v>
      </c>
      <c r="Q31" s="75" t="s">
        <v>1278</v>
      </c>
      <c r="R31" s="276">
        <v>4500000</v>
      </c>
      <c r="U31" s="936"/>
      <c r="V31" s="936"/>
      <c r="W31" s="936"/>
    </row>
    <row r="32" spans="1:23">
      <c r="A32" s="720"/>
      <c r="B32" s="49">
        <v>39766</v>
      </c>
      <c r="C32" s="50" t="s">
        <v>1668</v>
      </c>
      <c r="D32" s="51" t="s">
        <v>34</v>
      </c>
      <c r="E32" s="52" t="s">
        <v>35</v>
      </c>
      <c r="F32" s="53" t="s">
        <v>287</v>
      </c>
      <c r="G32" s="54">
        <v>2250000000</v>
      </c>
      <c r="H32" s="52" t="s">
        <v>13</v>
      </c>
      <c r="I32" s="55">
        <v>40254</v>
      </c>
      <c r="J32" s="62">
        <v>4</v>
      </c>
      <c r="K32" s="452">
        <v>2250000000</v>
      </c>
      <c r="L32" s="61">
        <f t="shared" si="0"/>
        <v>0</v>
      </c>
      <c r="M32" s="72" t="s">
        <v>1018</v>
      </c>
      <c r="N32" s="58">
        <v>40304</v>
      </c>
      <c r="O32" s="1392" t="s">
        <v>1018</v>
      </c>
      <c r="P32" s="168"/>
      <c r="Q32" s="75" t="s">
        <v>1279</v>
      </c>
      <c r="R32" s="276">
        <v>181102043.40000001</v>
      </c>
      <c r="U32" s="936"/>
      <c r="V32" s="936"/>
      <c r="W32" s="936"/>
    </row>
    <row r="33" spans="1:23">
      <c r="A33" s="720"/>
      <c r="B33" s="49">
        <v>39766</v>
      </c>
      <c r="C33" s="50" t="s">
        <v>1282</v>
      </c>
      <c r="D33" s="51" t="s">
        <v>36</v>
      </c>
      <c r="E33" s="52" t="s">
        <v>37</v>
      </c>
      <c r="F33" s="53" t="s">
        <v>287</v>
      </c>
      <c r="G33" s="54">
        <v>3500000000</v>
      </c>
      <c r="H33" s="52" t="s">
        <v>13</v>
      </c>
      <c r="I33" s="55">
        <v>41003</v>
      </c>
      <c r="J33" s="62">
        <v>4</v>
      </c>
      <c r="K33" s="452">
        <v>3500000000</v>
      </c>
      <c r="L33" s="61">
        <f t="shared" si="0"/>
        <v>0</v>
      </c>
      <c r="M33" s="72" t="s">
        <v>1018</v>
      </c>
      <c r="N33" s="58">
        <v>41031</v>
      </c>
      <c r="O33" s="1392" t="s">
        <v>1018</v>
      </c>
      <c r="P33" s="168"/>
      <c r="Q33" s="75" t="s">
        <v>1278</v>
      </c>
      <c r="R33" s="276">
        <v>45000000</v>
      </c>
      <c r="U33" s="936"/>
      <c r="V33" s="936"/>
      <c r="W33" s="936"/>
    </row>
    <row r="34" spans="1:23">
      <c r="A34" s="720"/>
      <c r="B34" s="49">
        <v>39766</v>
      </c>
      <c r="C34" s="50" t="s">
        <v>1669</v>
      </c>
      <c r="D34" s="51" t="s">
        <v>38</v>
      </c>
      <c r="E34" s="52" t="s">
        <v>39</v>
      </c>
      <c r="F34" s="53" t="s">
        <v>287</v>
      </c>
      <c r="G34" s="54">
        <v>3555199000</v>
      </c>
      <c r="H34" s="52" t="s">
        <v>13</v>
      </c>
      <c r="I34" s="55">
        <v>39981</v>
      </c>
      <c r="J34" s="56">
        <v>4</v>
      </c>
      <c r="K34" s="694">
        <v>3555199000</v>
      </c>
      <c r="L34" s="61">
        <f t="shared" si="0"/>
        <v>0</v>
      </c>
      <c r="M34" s="72" t="s">
        <v>1018</v>
      </c>
      <c r="N34" s="58">
        <v>40150</v>
      </c>
      <c r="O34" s="1392" t="s">
        <v>1018</v>
      </c>
      <c r="P34" s="59"/>
      <c r="Q34" s="75" t="s">
        <v>1279</v>
      </c>
      <c r="R34" s="276">
        <v>146500064.55000001</v>
      </c>
      <c r="U34" s="936"/>
      <c r="V34" s="936"/>
      <c r="W34" s="936"/>
    </row>
    <row r="35" spans="1:23">
      <c r="A35" s="720"/>
      <c r="B35" s="49">
        <v>39766</v>
      </c>
      <c r="C35" s="50" t="s">
        <v>1670</v>
      </c>
      <c r="D35" s="51" t="s">
        <v>40</v>
      </c>
      <c r="E35" s="52" t="s">
        <v>41</v>
      </c>
      <c r="F35" s="53" t="s">
        <v>287</v>
      </c>
      <c r="G35" s="54">
        <v>866540000</v>
      </c>
      <c r="H35" s="52" t="s">
        <v>13</v>
      </c>
      <c r="I35" s="696">
        <v>40534</v>
      </c>
      <c r="J35" s="62">
        <v>4</v>
      </c>
      <c r="K35" s="452">
        <v>866540000</v>
      </c>
      <c r="L35" s="61">
        <f t="shared" si="0"/>
        <v>0</v>
      </c>
      <c r="M35" s="72" t="s">
        <v>1018</v>
      </c>
      <c r="N35" s="58">
        <v>40611</v>
      </c>
      <c r="O35" s="1392" t="s">
        <v>1018</v>
      </c>
      <c r="P35" s="168"/>
      <c r="Q35" s="75" t="s">
        <v>1278</v>
      </c>
      <c r="R35" s="276">
        <v>79700000</v>
      </c>
      <c r="U35" s="936"/>
      <c r="V35" s="936"/>
      <c r="W35" s="936"/>
    </row>
    <row r="36" spans="1:23">
      <c r="A36" s="720"/>
      <c r="B36" s="49">
        <v>39766</v>
      </c>
      <c r="C36" s="50" t="s">
        <v>1671</v>
      </c>
      <c r="D36" s="51" t="s">
        <v>42</v>
      </c>
      <c r="E36" s="52" t="s">
        <v>43</v>
      </c>
      <c r="F36" s="53" t="s">
        <v>287</v>
      </c>
      <c r="G36" s="54">
        <v>1398071000</v>
      </c>
      <c r="H36" s="52" t="s">
        <v>13</v>
      </c>
      <c r="I36" s="696">
        <v>40534</v>
      </c>
      <c r="J36" s="62">
        <v>4</v>
      </c>
      <c r="K36" s="452">
        <v>1398071000</v>
      </c>
      <c r="L36" s="61">
        <f t="shared" si="0"/>
        <v>0</v>
      </c>
      <c r="M36" s="72" t="s">
        <v>1018</v>
      </c>
      <c r="N36" s="58">
        <v>40562</v>
      </c>
      <c r="O36" s="1392" t="s">
        <v>1018</v>
      </c>
      <c r="P36" s="168"/>
      <c r="Q36" s="75" t="s">
        <v>1278</v>
      </c>
      <c r="R36" s="276">
        <v>49100000</v>
      </c>
      <c r="U36" s="936"/>
      <c r="V36" s="936"/>
      <c r="W36" s="936"/>
    </row>
    <row r="37" spans="1:23">
      <c r="A37" s="720"/>
      <c r="B37" s="49">
        <v>39766</v>
      </c>
      <c r="C37" s="50" t="s">
        <v>1672</v>
      </c>
      <c r="D37" s="51" t="s">
        <v>44</v>
      </c>
      <c r="E37" s="52" t="s">
        <v>43</v>
      </c>
      <c r="F37" s="53" t="s">
        <v>287</v>
      </c>
      <c r="G37" s="54">
        <v>2500000000</v>
      </c>
      <c r="H37" s="52" t="s">
        <v>13</v>
      </c>
      <c r="I37" s="696">
        <v>40632</v>
      </c>
      <c r="J37" s="62">
        <v>4</v>
      </c>
      <c r="K37" s="452">
        <v>2500000000</v>
      </c>
      <c r="L37" s="61">
        <f t="shared" si="0"/>
        <v>0</v>
      </c>
      <c r="M37" s="72" t="s">
        <v>1018</v>
      </c>
      <c r="N37" s="58">
        <v>40653</v>
      </c>
      <c r="O37" s="1392" t="s">
        <v>1018</v>
      </c>
      <c r="P37" s="168"/>
      <c r="Q37" s="75" t="s">
        <v>1278</v>
      </c>
      <c r="R37" s="276">
        <v>70000000</v>
      </c>
      <c r="U37" s="936"/>
      <c r="V37" s="936"/>
      <c r="W37" s="936"/>
    </row>
    <row r="38" spans="1:23" ht="28.5">
      <c r="A38" s="1416"/>
      <c r="B38" s="1489">
        <v>39766</v>
      </c>
      <c r="C38" s="1593" t="s">
        <v>1673</v>
      </c>
      <c r="D38" s="1569" t="s">
        <v>45</v>
      </c>
      <c r="E38" s="1439" t="s">
        <v>46</v>
      </c>
      <c r="F38" s="1571" t="s">
        <v>287</v>
      </c>
      <c r="G38" s="1536">
        <v>300000000</v>
      </c>
      <c r="H38" s="1439" t="s">
        <v>13</v>
      </c>
      <c r="I38" s="55">
        <v>39967</v>
      </c>
      <c r="J38" s="56">
        <v>4</v>
      </c>
      <c r="K38" s="452">
        <v>75000000</v>
      </c>
      <c r="L38" s="953">
        <f t="shared" si="0"/>
        <v>225000000</v>
      </c>
      <c r="M38" s="57" t="s">
        <v>287</v>
      </c>
      <c r="N38" s="1508">
        <v>40316</v>
      </c>
      <c r="O38" s="1476" t="s">
        <v>1018</v>
      </c>
      <c r="P38" s="1567"/>
      <c r="Q38" s="1448" t="s">
        <v>1279</v>
      </c>
      <c r="R38" s="1487">
        <v>5421615.2699999996</v>
      </c>
      <c r="U38" s="936"/>
      <c r="V38" s="936"/>
      <c r="W38" s="936"/>
    </row>
    <row r="39" spans="1:23" ht="28.5">
      <c r="A39" s="1420"/>
      <c r="B39" s="1599"/>
      <c r="C39" s="1598"/>
      <c r="D39" s="1574"/>
      <c r="E39" s="1440"/>
      <c r="F39" s="1572"/>
      <c r="G39" s="1608"/>
      <c r="H39" s="1440"/>
      <c r="I39" s="55">
        <v>40079</v>
      </c>
      <c r="J39" s="56">
        <v>4</v>
      </c>
      <c r="K39" s="452">
        <v>125000000</v>
      </c>
      <c r="L39" s="953">
        <v>100000000</v>
      </c>
      <c r="M39" s="57" t="s">
        <v>287</v>
      </c>
      <c r="N39" s="1591"/>
      <c r="O39" s="1485"/>
      <c r="P39" s="1592"/>
      <c r="Q39" s="1590"/>
      <c r="R39" s="1586"/>
      <c r="U39" s="936"/>
      <c r="V39" s="936"/>
      <c r="W39" s="936"/>
    </row>
    <row r="40" spans="1:23">
      <c r="A40" s="1417"/>
      <c r="B40" s="1490"/>
      <c r="C40" s="1594"/>
      <c r="D40" s="1570"/>
      <c r="E40" s="1441"/>
      <c r="F40" s="1573"/>
      <c r="G40" s="1537"/>
      <c r="H40" s="1441"/>
      <c r="I40" s="55">
        <v>40170</v>
      </c>
      <c r="J40" s="56">
        <v>4</v>
      </c>
      <c r="K40" s="452">
        <v>100000000</v>
      </c>
      <c r="L40" s="953">
        <v>0</v>
      </c>
      <c r="M40" s="57" t="s">
        <v>1018</v>
      </c>
      <c r="N40" s="1509"/>
      <c r="O40" s="1477"/>
      <c r="P40" s="1568"/>
      <c r="Q40" s="1449"/>
      <c r="R40" s="1488"/>
      <c r="U40" s="936"/>
      <c r="V40" s="936"/>
      <c r="W40" s="936"/>
    </row>
    <row r="41" spans="1:23" ht="28.5">
      <c r="A41" s="1416"/>
      <c r="B41" s="1489">
        <v>39766</v>
      </c>
      <c r="C41" s="1593" t="s">
        <v>1674</v>
      </c>
      <c r="D41" s="1569" t="s">
        <v>47</v>
      </c>
      <c r="E41" s="1439" t="s">
        <v>48</v>
      </c>
      <c r="F41" s="1571" t="s">
        <v>287</v>
      </c>
      <c r="G41" s="1536">
        <v>1400000000</v>
      </c>
      <c r="H41" s="1439" t="s">
        <v>13</v>
      </c>
      <c r="I41" s="55">
        <v>40996</v>
      </c>
      <c r="J41" s="62">
        <v>4</v>
      </c>
      <c r="K41" s="452">
        <v>700000000</v>
      </c>
      <c r="L41" s="61">
        <f t="shared" ref="L41:L49" si="1">IF($K41&lt;&gt;0,$G41-$K41,"")</f>
        <v>700000000</v>
      </c>
      <c r="M41" s="57" t="s">
        <v>287</v>
      </c>
      <c r="N41" s="1508">
        <v>41248</v>
      </c>
      <c r="O41" s="1476" t="s">
        <v>1018</v>
      </c>
      <c r="P41" s="1510"/>
      <c r="Q41" s="1448" t="s">
        <v>1974</v>
      </c>
      <c r="R41" s="1487">
        <v>7666419</v>
      </c>
      <c r="U41" s="936"/>
      <c r="V41" s="936"/>
      <c r="W41" s="936"/>
    </row>
    <row r="42" spans="1:23">
      <c r="A42" s="1417"/>
      <c r="B42" s="1490"/>
      <c r="C42" s="1594"/>
      <c r="D42" s="1570"/>
      <c r="E42" s="1441"/>
      <c r="F42" s="1573"/>
      <c r="G42" s="1537"/>
      <c r="H42" s="1441"/>
      <c r="I42" s="55">
        <v>41178</v>
      </c>
      <c r="J42" s="62">
        <v>4</v>
      </c>
      <c r="K42" s="452">
        <v>700000000</v>
      </c>
      <c r="L42" s="61">
        <v>0</v>
      </c>
      <c r="M42" s="57" t="s">
        <v>1018</v>
      </c>
      <c r="N42" s="1509"/>
      <c r="O42" s="1477"/>
      <c r="P42" s="1511"/>
      <c r="Q42" s="1449"/>
      <c r="R42" s="1488"/>
      <c r="U42" s="936"/>
      <c r="V42" s="936"/>
      <c r="W42" s="936"/>
    </row>
    <row r="43" spans="1:23" ht="28.5">
      <c r="A43" s="721" t="s">
        <v>1855</v>
      </c>
      <c r="B43" s="49">
        <v>39766</v>
      </c>
      <c r="C43" s="50" t="s">
        <v>1675</v>
      </c>
      <c r="D43" s="51" t="s">
        <v>49</v>
      </c>
      <c r="E43" s="52" t="s">
        <v>50</v>
      </c>
      <c r="F43" s="53" t="s">
        <v>287</v>
      </c>
      <c r="G43" s="54">
        <v>1715000000</v>
      </c>
      <c r="H43" s="52" t="s">
        <v>13</v>
      </c>
      <c r="I43" s="55">
        <v>40729</v>
      </c>
      <c r="J43" s="62">
        <v>44</v>
      </c>
      <c r="K43" s="452">
        <v>1715000000</v>
      </c>
      <c r="L43" s="61">
        <f t="shared" si="1"/>
        <v>0</v>
      </c>
      <c r="M43" s="72" t="s">
        <v>1018</v>
      </c>
      <c r="N43" s="58">
        <v>40729</v>
      </c>
      <c r="O43" s="1392" t="s">
        <v>1018</v>
      </c>
      <c r="P43" s="168">
        <v>44</v>
      </c>
      <c r="Q43" s="75" t="s">
        <v>1278</v>
      </c>
      <c r="R43" s="276">
        <v>3250000</v>
      </c>
      <c r="U43" s="936"/>
      <c r="V43" s="936"/>
      <c r="W43" s="936"/>
    </row>
    <row r="44" spans="1:23">
      <c r="A44" s="720"/>
      <c r="B44" s="49">
        <v>39766</v>
      </c>
      <c r="C44" s="50" t="s">
        <v>1676</v>
      </c>
      <c r="D44" s="51" t="s">
        <v>51</v>
      </c>
      <c r="E44" s="52" t="s">
        <v>52</v>
      </c>
      <c r="F44" s="53" t="s">
        <v>287</v>
      </c>
      <c r="G44" s="54">
        <v>6599000000</v>
      </c>
      <c r="H44" s="52" t="s">
        <v>13</v>
      </c>
      <c r="I44" s="55">
        <v>39981</v>
      </c>
      <c r="J44" s="56">
        <v>4</v>
      </c>
      <c r="K44" s="694">
        <v>6599000000</v>
      </c>
      <c r="L44" s="61">
        <f t="shared" si="1"/>
        <v>0</v>
      </c>
      <c r="M44" s="72" t="s">
        <v>1018</v>
      </c>
      <c r="N44" s="58">
        <v>40009</v>
      </c>
      <c r="O44" s="1392" t="s">
        <v>1018</v>
      </c>
      <c r="P44" s="59"/>
      <c r="Q44" s="75" t="s">
        <v>1278</v>
      </c>
      <c r="R44" s="276">
        <v>139000000</v>
      </c>
      <c r="U44" s="936"/>
      <c r="V44" s="936"/>
      <c r="W44" s="936"/>
    </row>
    <row r="45" spans="1:23">
      <c r="A45" s="720"/>
      <c r="B45" s="49">
        <v>39766</v>
      </c>
      <c r="C45" s="50" t="s">
        <v>1677</v>
      </c>
      <c r="D45" s="51" t="s">
        <v>53</v>
      </c>
      <c r="E45" s="52" t="s">
        <v>52</v>
      </c>
      <c r="F45" s="53" t="s">
        <v>287</v>
      </c>
      <c r="G45" s="54">
        <v>361172000</v>
      </c>
      <c r="H45" s="52" t="s">
        <v>13</v>
      </c>
      <c r="I45" s="55">
        <v>39925</v>
      </c>
      <c r="J45" s="56">
        <v>4</v>
      </c>
      <c r="K45" s="452">
        <v>361172000</v>
      </c>
      <c r="L45" s="61">
        <f t="shared" si="1"/>
        <v>0</v>
      </c>
      <c r="M45" s="72" t="s">
        <v>1018</v>
      </c>
      <c r="N45" s="58">
        <v>40162</v>
      </c>
      <c r="O45" s="1392" t="s">
        <v>1018</v>
      </c>
      <c r="P45" s="59"/>
      <c r="Q45" s="75" t="s">
        <v>1279</v>
      </c>
      <c r="R45" s="276">
        <v>9449980.5600000005</v>
      </c>
      <c r="U45" s="936"/>
      <c r="V45" s="936"/>
      <c r="W45" s="936"/>
    </row>
    <row r="46" spans="1:23">
      <c r="A46" s="720"/>
      <c r="B46" s="49">
        <v>39773</v>
      </c>
      <c r="C46" s="50" t="s">
        <v>1678</v>
      </c>
      <c r="D46" s="51" t="s">
        <v>54</v>
      </c>
      <c r="E46" s="52" t="s">
        <v>15</v>
      </c>
      <c r="F46" s="53" t="s">
        <v>287</v>
      </c>
      <c r="G46" s="54">
        <v>184011000</v>
      </c>
      <c r="H46" s="52" t="s">
        <v>13</v>
      </c>
      <c r="I46" s="55">
        <v>39960</v>
      </c>
      <c r="J46" s="56">
        <v>5</v>
      </c>
      <c r="K46" s="452">
        <v>184011000</v>
      </c>
      <c r="L46" s="61">
        <f t="shared" si="1"/>
        <v>0</v>
      </c>
      <c r="M46" s="72" t="s">
        <v>1018</v>
      </c>
      <c r="N46" s="58">
        <v>39988</v>
      </c>
      <c r="O46" s="1392" t="s">
        <v>1018</v>
      </c>
      <c r="P46" s="59">
        <v>9</v>
      </c>
      <c r="Q46" s="75" t="s">
        <v>1278</v>
      </c>
      <c r="R46" s="276">
        <v>2700000</v>
      </c>
      <c r="U46" s="936"/>
      <c r="V46" s="936"/>
      <c r="W46" s="936"/>
    </row>
    <row r="47" spans="1:23">
      <c r="A47" s="720"/>
      <c r="B47" s="49">
        <v>39773</v>
      </c>
      <c r="C47" s="50" t="s">
        <v>1679</v>
      </c>
      <c r="D47" s="51" t="s">
        <v>55</v>
      </c>
      <c r="E47" s="52" t="s">
        <v>56</v>
      </c>
      <c r="F47" s="53" t="s">
        <v>287</v>
      </c>
      <c r="G47" s="54">
        <v>25000000</v>
      </c>
      <c r="H47" s="52" t="s">
        <v>13</v>
      </c>
      <c r="I47" s="55">
        <v>39967</v>
      </c>
      <c r="J47" s="56">
        <v>4</v>
      </c>
      <c r="K47" s="694">
        <v>25000000</v>
      </c>
      <c r="L47" s="61">
        <f t="shared" si="1"/>
        <v>0</v>
      </c>
      <c r="M47" s="72" t="s">
        <v>1018</v>
      </c>
      <c r="N47" s="58">
        <v>39994</v>
      </c>
      <c r="O47" s="1392" t="s">
        <v>1018</v>
      </c>
      <c r="P47" s="59"/>
      <c r="Q47" s="75" t="s">
        <v>1278</v>
      </c>
      <c r="R47" s="276">
        <v>650000</v>
      </c>
      <c r="U47" s="936"/>
      <c r="V47" s="936"/>
      <c r="W47" s="936"/>
    </row>
    <row r="48" spans="1:23">
      <c r="A48" s="720"/>
      <c r="B48" s="49">
        <v>39773</v>
      </c>
      <c r="C48" s="50" t="s">
        <v>1680</v>
      </c>
      <c r="D48" s="51" t="s">
        <v>57</v>
      </c>
      <c r="E48" s="52" t="s">
        <v>58</v>
      </c>
      <c r="F48" s="53" t="s">
        <v>287</v>
      </c>
      <c r="G48" s="54">
        <v>27875000</v>
      </c>
      <c r="H48" s="52" t="s">
        <v>13</v>
      </c>
      <c r="I48" s="55">
        <v>40086</v>
      </c>
      <c r="J48" s="62">
        <v>5</v>
      </c>
      <c r="K48" s="452">
        <v>27875000</v>
      </c>
      <c r="L48" s="61">
        <f t="shared" si="1"/>
        <v>0</v>
      </c>
      <c r="M48" s="72" t="s">
        <v>1018</v>
      </c>
      <c r="N48" s="58">
        <v>40114</v>
      </c>
      <c r="O48" s="1392" t="s">
        <v>1018</v>
      </c>
      <c r="P48" s="168">
        <v>9</v>
      </c>
      <c r="Q48" s="75" t="s">
        <v>1278</v>
      </c>
      <c r="R48" s="276">
        <v>212000</v>
      </c>
      <c r="U48" s="936"/>
      <c r="V48" s="936"/>
      <c r="W48" s="936"/>
    </row>
    <row r="49" spans="1:23" ht="28.5">
      <c r="A49" s="1416"/>
      <c r="B49" s="1489">
        <v>39773</v>
      </c>
      <c r="C49" s="1593" t="s">
        <v>1681</v>
      </c>
      <c r="D49" s="1569" t="s">
        <v>59</v>
      </c>
      <c r="E49" s="1439" t="s">
        <v>19</v>
      </c>
      <c r="F49" s="1571" t="s">
        <v>287</v>
      </c>
      <c r="G49" s="1536">
        <v>400000000</v>
      </c>
      <c r="H49" s="1439" t="s">
        <v>13</v>
      </c>
      <c r="I49" s="55">
        <v>40177</v>
      </c>
      <c r="J49" s="62">
        <v>4</v>
      </c>
      <c r="K49" s="452">
        <v>200000000</v>
      </c>
      <c r="L49" s="61">
        <f t="shared" si="1"/>
        <v>200000000</v>
      </c>
      <c r="M49" s="72" t="s">
        <v>190</v>
      </c>
      <c r="N49" s="1508">
        <v>40275</v>
      </c>
      <c r="O49" s="1476" t="s">
        <v>1018</v>
      </c>
      <c r="P49" s="1510"/>
      <c r="Q49" s="1448" t="s">
        <v>1278</v>
      </c>
      <c r="R49" s="1487">
        <v>18500000</v>
      </c>
      <c r="U49" s="936"/>
      <c r="V49" s="936"/>
      <c r="W49" s="936"/>
    </row>
    <row r="50" spans="1:23">
      <c r="A50" s="1417"/>
      <c r="B50" s="1490"/>
      <c r="C50" s="1594"/>
      <c r="D50" s="1570"/>
      <c r="E50" s="1441"/>
      <c r="F50" s="1573"/>
      <c r="G50" s="1537"/>
      <c r="H50" s="1441"/>
      <c r="I50" s="55">
        <v>40240</v>
      </c>
      <c r="J50" s="62">
        <v>4</v>
      </c>
      <c r="K50" s="452">
        <v>200000000</v>
      </c>
      <c r="L50" s="61">
        <v>0</v>
      </c>
      <c r="M50" s="72" t="s">
        <v>1018</v>
      </c>
      <c r="N50" s="1509"/>
      <c r="O50" s="1477"/>
      <c r="P50" s="1511"/>
      <c r="Q50" s="1449"/>
      <c r="R50" s="1488"/>
      <c r="U50" s="936"/>
      <c r="V50" s="936"/>
      <c r="W50" s="936"/>
    </row>
    <row r="51" spans="1:23">
      <c r="A51" s="720"/>
      <c r="B51" s="49">
        <v>39773</v>
      </c>
      <c r="C51" s="50" t="s">
        <v>1970</v>
      </c>
      <c r="D51" s="51" t="s">
        <v>60</v>
      </c>
      <c r="E51" s="52" t="s">
        <v>39</v>
      </c>
      <c r="F51" s="53" t="s">
        <v>287</v>
      </c>
      <c r="G51" s="54">
        <v>41500000</v>
      </c>
      <c r="H51" s="52" t="s">
        <v>13</v>
      </c>
      <c r="I51" s="55">
        <v>40002</v>
      </c>
      <c r="J51" s="56">
        <v>5</v>
      </c>
      <c r="K51" s="452">
        <v>41500000</v>
      </c>
      <c r="L51" s="61">
        <v>0</v>
      </c>
      <c r="M51" s="72" t="s">
        <v>1018</v>
      </c>
      <c r="N51" s="58">
        <v>40865</v>
      </c>
      <c r="O51" s="1392" t="s">
        <v>1018</v>
      </c>
      <c r="P51" s="59"/>
      <c r="Q51" s="75" t="s">
        <v>1974</v>
      </c>
      <c r="R51" s="276">
        <v>30600</v>
      </c>
      <c r="U51" s="936"/>
      <c r="V51" s="936"/>
      <c r="W51" s="936"/>
    </row>
    <row r="52" spans="1:23">
      <c r="A52" s="720">
        <v>49</v>
      </c>
      <c r="B52" s="49">
        <v>39773</v>
      </c>
      <c r="C52" s="50" t="s">
        <v>1682</v>
      </c>
      <c r="D52" s="51" t="s">
        <v>61</v>
      </c>
      <c r="E52" s="52" t="s">
        <v>62</v>
      </c>
      <c r="F52" s="53" t="s">
        <v>287</v>
      </c>
      <c r="G52" s="54">
        <v>140000000</v>
      </c>
      <c r="H52" s="52" t="s">
        <v>13</v>
      </c>
      <c r="I52" s="55">
        <v>40813</v>
      </c>
      <c r="J52" s="62">
        <v>49</v>
      </c>
      <c r="K52" s="452">
        <v>140000000</v>
      </c>
      <c r="L52" s="61">
        <f t="shared" ref="L52:L92" si="2">IF($K52&lt;&gt;0,$G52-$K52,"")</f>
        <v>0</v>
      </c>
      <c r="M52" s="72" t="s">
        <v>1018</v>
      </c>
      <c r="N52" s="58">
        <v>40865</v>
      </c>
      <c r="O52" s="1392" t="s">
        <v>1018</v>
      </c>
      <c r="P52" s="168"/>
      <c r="Q52" s="75" t="s">
        <v>1974</v>
      </c>
      <c r="R52" s="276">
        <v>415000</v>
      </c>
      <c r="U52" s="936"/>
      <c r="V52" s="936"/>
      <c r="W52" s="936"/>
    </row>
    <row r="53" spans="1:23" s="100" customFormat="1" ht="28.5">
      <c r="A53" s="1416"/>
      <c r="B53" s="1489">
        <v>39773</v>
      </c>
      <c r="C53" s="1593" t="s">
        <v>1683</v>
      </c>
      <c r="D53" s="1600" t="s">
        <v>63</v>
      </c>
      <c r="E53" s="1439" t="s">
        <v>64</v>
      </c>
      <c r="F53" s="1499" t="s">
        <v>287</v>
      </c>
      <c r="G53" s="1554">
        <v>400000000</v>
      </c>
      <c r="H53" s="1439" t="s">
        <v>13</v>
      </c>
      <c r="I53" s="55">
        <v>40240</v>
      </c>
      <c r="J53" s="62">
        <v>4</v>
      </c>
      <c r="K53" s="452">
        <v>100000000</v>
      </c>
      <c r="L53" s="61">
        <f>G53-K53</f>
        <v>300000000</v>
      </c>
      <c r="M53" s="72" t="s">
        <v>190</v>
      </c>
      <c r="N53" s="1508">
        <v>40696</v>
      </c>
      <c r="O53" s="1476" t="s">
        <v>1018</v>
      </c>
      <c r="P53" s="1510"/>
      <c r="Q53" s="1448" t="s">
        <v>1279</v>
      </c>
      <c r="R53" s="1487">
        <v>20388842.059999999</v>
      </c>
      <c r="U53" s="936"/>
      <c r="V53" s="936"/>
      <c r="W53" s="936"/>
    </row>
    <row r="54" spans="1:23" s="100" customFormat="1" ht="28.5">
      <c r="A54" s="1420"/>
      <c r="B54" s="1599"/>
      <c r="C54" s="1598"/>
      <c r="D54" s="1601"/>
      <c r="E54" s="1440"/>
      <c r="F54" s="1631"/>
      <c r="G54" s="1560"/>
      <c r="H54" s="1440"/>
      <c r="I54" s="55">
        <v>40464</v>
      </c>
      <c r="J54" s="62">
        <v>4</v>
      </c>
      <c r="K54" s="452">
        <v>100000000</v>
      </c>
      <c r="L54" s="61">
        <f>G53-(K53+K54)</f>
        <v>200000000</v>
      </c>
      <c r="M54" s="72" t="s">
        <v>190</v>
      </c>
      <c r="N54" s="1591"/>
      <c r="O54" s="1485"/>
      <c r="P54" s="1616"/>
      <c r="Q54" s="1590"/>
      <c r="R54" s="1586"/>
      <c r="T54" s="1393"/>
      <c r="U54" s="936"/>
      <c r="V54" s="936"/>
      <c r="W54" s="936"/>
    </row>
    <row r="55" spans="1:23" s="100" customFormat="1" ht="16.5" customHeight="1">
      <c r="A55" s="1417"/>
      <c r="B55" s="1490"/>
      <c r="C55" s="1594"/>
      <c r="D55" s="1602"/>
      <c r="E55" s="1441"/>
      <c r="F55" s="1500"/>
      <c r="G55" s="1555"/>
      <c r="H55" s="1441"/>
      <c r="I55" s="954">
        <v>40541</v>
      </c>
      <c r="J55" s="955">
        <v>4</v>
      </c>
      <c r="K55" s="956">
        <v>200000000</v>
      </c>
      <c r="L55" s="1408">
        <v>0</v>
      </c>
      <c r="M55" s="1363" t="s">
        <v>1018</v>
      </c>
      <c r="N55" s="1509"/>
      <c r="O55" s="1477"/>
      <c r="P55" s="1511"/>
      <c r="Q55" s="1449"/>
      <c r="R55" s="1488"/>
      <c r="U55" s="936"/>
      <c r="V55" s="936"/>
      <c r="W55" s="936"/>
    </row>
    <row r="56" spans="1:23" s="100" customFormat="1">
      <c r="A56" s="721">
        <v>29</v>
      </c>
      <c r="B56" s="49">
        <v>39773</v>
      </c>
      <c r="C56" s="50" t="s">
        <v>1684</v>
      </c>
      <c r="D56" s="51" t="s">
        <v>65</v>
      </c>
      <c r="E56" s="52" t="s">
        <v>19</v>
      </c>
      <c r="F56" s="449" t="s">
        <v>1192</v>
      </c>
      <c r="G56" s="54">
        <v>195045000</v>
      </c>
      <c r="H56" s="52" t="s">
        <v>13</v>
      </c>
      <c r="I56" s="55">
        <v>41243</v>
      </c>
      <c r="J56" s="62">
        <v>4</v>
      </c>
      <c r="K56" s="452">
        <v>165983272</v>
      </c>
      <c r="L56" s="61">
        <f t="shared" si="2"/>
        <v>29061728</v>
      </c>
      <c r="M56" s="72" t="s">
        <v>1018</v>
      </c>
      <c r="N56" s="58">
        <v>41243</v>
      </c>
      <c r="O56" s="1392" t="s">
        <v>1018</v>
      </c>
      <c r="P56" s="168"/>
      <c r="Q56" s="75" t="s">
        <v>1278</v>
      </c>
      <c r="R56" s="276">
        <v>393120.78</v>
      </c>
      <c r="U56" s="936"/>
      <c r="V56" s="936"/>
      <c r="W56" s="936"/>
    </row>
    <row r="57" spans="1:23">
      <c r="A57" s="720"/>
      <c r="B57" s="49">
        <v>39773</v>
      </c>
      <c r="C57" s="50" t="s">
        <v>1685</v>
      </c>
      <c r="D57" s="51" t="s">
        <v>66</v>
      </c>
      <c r="E57" s="52" t="s">
        <v>19</v>
      </c>
      <c r="F57" s="53" t="s">
        <v>287</v>
      </c>
      <c r="G57" s="54">
        <v>40000000</v>
      </c>
      <c r="H57" s="52" t="s">
        <v>13</v>
      </c>
      <c r="I57" s="55">
        <v>40975</v>
      </c>
      <c r="J57" s="62">
        <v>4</v>
      </c>
      <c r="K57" s="452">
        <v>40000000</v>
      </c>
      <c r="L57" s="61">
        <f t="shared" si="2"/>
        <v>0</v>
      </c>
      <c r="M57" s="72" t="s">
        <v>1018</v>
      </c>
      <c r="N57" s="58"/>
      <c r="O57" s="1392"/>
      <c r="P57" s="168"/>
      <c r="Q57" s="75"/>
      <c r="R57" s="276"/>
      <c r="U57" s="936"/>
      <c r="V57" s="936"/>
      <c r="W57" s="936"/>
    </row>
    <row r="58" spans="1:23" ht="28.5">
      <c r="A58" s="721" t="s">
        <v>2051</v>
      </c>
      <c r="B58" s="49">
        <v>39773</v>
      </c>
      <c r="C58" s="50" t="s">
        <v>1686</v>
      </c>
      <c r="D58" s="51" t="s">
        <v>67</v>
      </c>
      <c r="E58" s="52" t="s">
        <v>25</v>
      </c>
      <c r="F58" s="53" t="s">
        <v>287</v>
      </c>
      <c r="G58" s="54">
        <v>52000000</v>
      </c>
      <c r="H58" s="52" t="s">
        <v>13</v>
      </c>
      <c r="I58" s="55">
        <v>41073</v>
      </c>
      <c r="J58" s="62">
        <v>85</v>
      </c>
      <c r="K58" s="452">
        <v>47665332</v>
      </c>
      <c r="L58" s="61">
        <v>0</v>
      </c>
      <c r="M58" s="72" t="s">
        <v>1018</v>
      </c>
      <c r="N58" s="58">
        <v>41143</v>
      </c>
      <c r="O58" s="1392" t="s">
        <v>1018</v>
      </c>
      <c r="P58" s="168"/>
      <c r="Q58" s="75" t="s">
        <v>1278</v>
      </c>
      <c r="R58" s="276">
        <v>2670000</v>
      </c>
      <c r="U58" s="936"/>
      <c r="V58" s="936"/>
      <c r="W58" s="936"/>
    </row>
    <row r="59" spans="1:23">
      <c r="A59" s="721"/>
      <c r="B59" s="49">
        <v>39773</v>
      </c>
      <c r="C59" s="50" t="s">
        <v>1687</v>
      </c>
      <c r="D59" s="51" t="s">
        <v>68</v>
      </c>
      <c r="E59" s="52" t="s">
        <v>69</v>
      </c>
      <c r="F59" s="53" t="s">
        <v>287</v>
      </c>
      <c r="G59" s="54">
        <v>35000000</v>
      </c>
      <c r="H59" s="52" t="s">
        <v>13</v>
      </c>
      <c r="I59" s="55"/>
      <c r="J59" s="62"/>
      <c r="K59" s="452"/>
      <c r="L59" s="61" t="str">
        <f t="shared" si="2"/>
        <v/>
      </c>
      <c r="M59" s="72"/>
      <c r="N59" s="58"/>
      <c r="O59" s="1392"/>
      <c r="P59" s="168"/>
      <c r="Q59" s="75"/>
      <c r="R59" s="276"/>
      <c r="U59" s="936"/>
      <c r="V59" s="936"/>
      <c r="W59" s="936"/>
    </row>
    <row r="60" spans="1:23" ht="28.5">
      <c r="A60" s="721" t="s">
        <v>2003</v>
      </c>
      <c r="B60" s="49">
        <v>39773</v>
      </c>
      <c r="C60" s="50" t="s">
        <v>1688</v>
      </c>
      <c r="D60" s="51" t="s">
        <v>70</v>
      </c>
      <c r="E60" s="52" t="s">
        <v>28</v>
      </c>
      <c r="F60" s="53" t="s">
        <v>287</v>
      </c>
      <c r="G60" s="54">
        <v>124000000</v>
      </c>
      <c r="H60" s="52" t="s">
        <v>13</v>
      </c>
      <c r="I60" s="55">
        <v>40996</v>
      </c>
      <c r="J60" s="62">
        <v>74</v>
      </c>
      <c r="K60" s="452">
        <v>108071914.8</v>
      </c>
      <c r="L60" s="61">
        <v>0</v>
      </c>
      <c r="M60" s="72" t="s">
        <v>1018</v>
      </c>
      <c r="N60" s="58"/>
      <c r="O60" s="1392"/>
      <c r="P60" s="168"/>
      <c r="Q60" s="75"/>
      <c r="R60" s="276"/>
      <c r="U60" s="936"/>
      <c r="V60" s="936"/>
      <c r="W60" s="936"/>
    </row>
    <row r="61" spans="1:23" ht="28.5">
      <c r="A61" s="721" t="s">
        <v>1886</v>
      </c>
      <c r="B61" s="49">
        <v>39773</v>
      </c>
      <c r="C61" s="50" t="s">
        <v>1689</v>
      </c>
      <c r="D61" s="51" t="s">
        <v>71</v>
      </c>
      <c r="E61" s="52" t="s">
        <v>28</v>
      </c>
      <c r="F61" s="53" t="s">
        <v>287</v>
      </c>
      <c r="G61" s="54">
        <v>38970000</v>
      </c>
      <c r="H61" s="52" t="s">
        <v>13</v>
      </c>
      <c r="I61" s="55">
        <v>40724</v>
      </c>
      <c r="J61" s="62">
        <v>47</v>
      </c>
      <c r="K61" s="452">
        <v>16250000</v>
      </c>
      <c r="L61" s="61">
        <v>0</v>
      </c>
      <c r="M61" s="72" t="s">
        <v>334</v>
      </c>
      <c r="N61" s="58" t="s">
        <v>334</v>
      </c>
      <c r="O61" s="1392" t="s">
        <v>334</v>
      </c>
      <c r="P61" s="168">
        <v>47</v>
      </c>
      <c r="Q61" s="832" t="s">
        <v>1221</v>
      </c>
      <c r="R61" s="276" t="s">
        <v>334</v>
      </c>
      <c r="U61" s="936"/>
      <c r="V61" s="936"/>
      <c r="W61" s="936"/>
    </row>
    <row r="62" spans="1:23">
      <c r="A62" s="721"/>
      <c r="B62" s="49">
        <v>39773</v>
      </c>
      <c r="C62" s="50" t="s">
        <v>1690</v>
      </c>
      <c r="D62" s="51" t="s">
        <v>72</v>
      </c>
      <c r="E62" s="52" t="s">
        <v>28</v>
      </c>
      <c r="F62" s="53" t="s">
        <v>287</v>
      </c>
      <c r="G62" s="54">
        <v>76898000</v>
      </c>
      <c r="H62" s="52" t="s">
        <v>13</v>
      </c>
      <c r="I62" s="55">
        <v>40401</v>
      </c>
      <c r="J62" s="62">
        <v>4</v>
      </c>
      <c r="K62" s="452">
        <v>76898000</v>
      </c>
      <c r="L62" s="61">
        <f t="shared" si="2"/>
        <v>0</v>
      </c>
      <c r="M62" s="72" t="s">
        <v>1018</v>
      </c>
      <c r="N62" s="58">
        <v>40422</v>
      </c>
      <c r="O62" s="1392" t="s">
        <v>1018</v>
      </c>
      <c r="P62" s="168">
        <v>9</v>
      </c>
      <c r="Q62" s="75" t="s">
        <v>1278</v>
      </c>
      <c r="R62" s="276">
        <v>3301647</v>
      </c>
      <c r="U62" s="936"/>
      <c r="V62" s="936"/>
      <c r="W62" s="936"/>
    </row>
    <row r="63" spans="1:23">
      <c r="A63" s="721"/>
      <c r="B63" s="49">
        <v>39773</v>
      </c>
      <c r="C63" s="50" t="s">
        <v>1691</v>
      </c>
      <c r="D63" s="51" t="s">
        <v>73</v>
      </c>
      <c r="E63" s="52" t="s">
        <v>28</v>
      </c>
      <c r="F63" s="53" t="s">
        <v>287</v>
      </c>
      <c r="G63" s="54">
        <v>24000000</v>
      </c>
      <c r="H63" s="52" t="s">
        <v>13</v>
      </c>
      <c r="I63" s="55">
        <v>40534</v>
      </c>
      <c r="J63" s="62">
        <v>4</v>
      </c>
      <c r="K63" s="452">
        <v>24000000</v>
      </c>
      <c r="L63" s="61">
        <f t="shared" si="2"/>
        <v>0</v>
      </c>
      <c r="M63" s="72" t="s">
        <v>1018</v>
      </c>
      <c r="N63" s="58">
        <v>40772</v>
      </c>
      <c r="O63" s="1392" t="s">
        <v>1018</v>
      </c>
      <c r="P63" s="168">
        <v>9</v>
      </c>
      <c r="Q63" s="75" t="s">
        <v>1278</v>
      </c>
      <c r="R63" s="276">
        <v>450000</v>
      </c>
      <c r="U63" s="936"/>
      <c r="V63" s="936"/>
      <c r="W63" s="936"/>
    </row>
    <row r="64" spans="1:23">
      <c r="A64" s="721"/>
      <c r="B64" s="49">
        <v>39773</v>
      </c>
      <c r="C64" s="50" t="s">
        <v>1692</v>
      </c>
      <c r="D64" s="51" t="s">
        <v>74</v>
      </c>
      <c r="E64" s="52" t="s">
        <v>19</v>
      </c>
      <c r="F64" s="53" t="s">
        <v>287</v>
      </c>
      <c r="G64" s="54">
        <v>19300000</v>
      </c>
      <c r="H64" s="52" t="s">
        <v>13</v>
      </c>
      <c r="I64" s="55">
        <v>40527</v>
      </c>
      <c r="J64" s="62">
        <v>4</v>
      </c>
      <c r="K64" s="452">
        <v>19300000</v>
      </c>
      <c r="L64" s="61">
        <f t="shared" si="2"/>
        <v>0</v>
      </c>
      <c r="M64" s="72" t="s">
        <v>1018</v>
      </c>
      <c r="N64" s="58">
        <v>40548</v>
      </c>
      <c r="O64" s="1392" t="s">
        <v>1018</v>
      </c>
      <c r="P64" s="168"/>
      <c r="Q64" s="75" t="s">
        <v>1278</v>
      </c>
      <c r="R64" s="276">
        <v>1003227</v>
      </c>
      <c r="U64" s="936"/>
      <c r="V64" s="936"/>
      <c r="W64" s="936"/>
    </row>
    <row r="65" spans="1:23">
      <c r="A65" s="721"/>
      <c r="B65" s="49">
        <v>39773</v>
      </c>
      <c r="C65" s="50" t="s">
        <v>1693</v>
      </c>
      <c r="D65" s="51" t="s">
        <v>75</v>
      </c>
      <c r="E65" s="52" t="s">
        <v>31</v>
      </c>
      <c r="F65" s="53" t="s">
        <v>287</v>
      </c>
      <c r="G65" s="54">
        <v>23393000</v>
      </c>
      <c r="H65" s="52" t="s">
        <v>13</v>
      </c>
      <c r="I65" s="55"/>
      <c r="J65" s="62"/>
      <c r="K65" s="452"/>
      <c r="L65" s="61" t="str">
        <f t="shared" si="2"/>
        <v/>
      </c>
      <c r="M65" s="72"/>
      <c r="N65" s="58"/>
      <c r="O65" s="1392"/>
      <c r="P65" s="168"/>
      <c r="Q65" s="75"/>
      <c r="R65" s="276"/>
      <c r="U65" s="936"/>
      <c r="V65" s="936"/>
      <c r="W65" s="936"/>
    </row>
    <row r="66" spans="1:23" ht="28.5">
      <c r="A66" s="1421"/>
      <c r="B66" s="1489">
        <v>39773</v>
      </c>
      <c r="C66" s="1593" t="s">
        <v>1694</v>
      </c>
      <c r="D66" s="1569" t="s">
        <v>16</v>
      </c>
      <c r="E66" s="1439" t="s">
        <v>17</v>
      </c>
      <c r="F66" s="1571" t="s">
        <v>287</v>
      </c>
      <c r="G66" s="1536">
        <v>154000000</v>
      </c>
      <c r="H66" s="1439" t="s">
        <v>13</v>
      </c>
      <c r="I66" s="55">
        <v>40191</v>
      </c>
      <c r="J66" s="62">
        <v>4</v>
      </c>
      <c r="K66" s="452">
        <v>50000000</v>
      </c>
      <c r="L66" s="61">
        <f t="shared" si="2"/>
        <v>104000000</v>
      </c>
      <c r="M66" s="72" t="s">
        <v>190</v>
      </c>
      <c r="N66" s="1508">
        <v>40575</v>
      </c>
      <c r="O66" s="1476" t="s">
        <v>1018</v>
      </c>
      <c r="P66" s="1510"/>
      <c r="Q66" s="1448" t="s">
        <v>1279</v>
      </c>
      <c r="R66" s="1487">
        <v>6202523.25</v>
      </c>
      <c r="U66" s="936"/>
      <c r="V66" s="936"/>
      <c r="W66" s="936"/>
    </row>
    <row r="67" spans="1:23">
      <c r="A67" s="1423"/>
      <c r="B67" s="1490"/>
      <c r="C67" s="1594"/>
      <c r="D67" s="1570"/>
      <c r="E67" s="1441"/>
      <c r="F67" s="1573"/>
      <c r="G67" s="1537"/>
      <c r="H67" s="1441"/>
      <c r="I67" s="55">
        <v>40345</v>
      </c>
      <c r="J67" s="62">
        <v>4</v>
      </c>
      <c r="K67" s="452">
        <v>104000000</v>
      </c>
      <c r="L67" s="61">
        <v>0</v>
      </c>
      <c r="M67" s="72" t="s">
        <v>1018</v>
      </c>
      <c r="N67" s="1509"/>
      <c r="O67" s="1477"/>
      <c r="P67" s="1511"/>
      <c r="Q67" s="1449"/>
      <c r="R67" s="1488"/>
      <c r="U67" s="936"/>
      <c r="V67" s="936"/>
      <c r="W67" s="936"/>
    </row>
    <row r="68" spans="1:23" ht="32.25" customHeight="1">
      <c r="A68" s="1421"/>
      <c r="B68" s="1489">
        <v>39773</v>
      </c>
      <c r="C68" s="1519" t="s">
        <v>1695</v>
      </c>
      <c r="D68" s="1600" t="s">
        <v>76</v>
      </c>
      <c r="E68" s="1439" t="s">
        <v>50</v>
      </c>
      <c r="F68" s="1499" t="s">
        <v>287</v>
      </c>
      <c r="G68" s="1554">
        <v>525000000</v>
      </c>
      <c r="H68" s="1439" t="s">
        <v>13</v>
      </c>
      <c r="I68" s="55">
        <v>40639</v>
      </c>
      <c r="J68" s="62">
        <v>4</v>
      </c>
      <c r="K68" s="452">
        <v>262500000</v>
      </c>
      <c r="L68" s="61">
        <f t="shared" si="2"/>
        <v>262500000</v>
      </c>
      <c r="M68" s="72" t="s">
        <v>190</v>
      </c>
      <c r="N68" s="1508">
        <v>40877</v>
      </c>
      <c r="O68" s="1476" t="s">
        <v>1018</v>
      </c>
      <c r="P68" s="1510"/>
      <c r="Q68" s="1448" t="s">
        <v>1279</v>
      </c>
      <c r="R68" s="1487">
        <v>3435005.65</v>
      </c>
      <c r="U68" s="936"/>
      <c r="V68" s="936"/>
      <c r="W68" s="936"/>
    </row>
    <row r="69" spans="1:23" ht="27" customHeight="1">
      <c r="A69" s="1423"/>
      <c r="B69" s="1490"/>
      <c r="C69" s="1520"/>
      <c r="D69" s="1602"/>
      <c r="E69" s="1441"/>
      <c r="F69" s="1500"/>
      <c r="G69" s="1555"/>
      <c r="H69" s="1441"/>
      <c r="I69" s="55">
        <v>40800</v>
      </c>
      <c r="J69" s="62">
        <v>4</v>
      </c>
      <c r="K69" s="452">
        <v>262500000</v>
      </c>
      <c r="L69" s="61">
        <f>L68-K69</f>
        <v>0</v>
      </c>
      <c r="M69" s="72" t="s">
        <v>1018</v>
      </c>
      <c r="N69" s="1509"/>
      <c r="O69" s="1477"/>
      <c r="P69" s="1511"/>
      <c r="Q69" s="1449"/>
      <c r="R69" s="1488"/>
      <c r="U69" s="936"/>
      <c r="V69" s="936"/>
      <c r="W69" s="936"/>
    </row>
    <row r="70" spans="1:23">
      <c r="A70" s="721"/>
      <c r="B70" s="49">
        <v>39773</v>
      </c>
      <c r="C70" s="50" t="s">
        <v>1696</v>
      </c>
      <c r="D70" s="51" t="s">
        <v>77</v>
      </c>
      <c r="E70" s="52" t="s">
        <v>78</v>
      </c>
      <c r="F70" s="53" t="s">
        <v>287</v>
      </c>
      <c r="G70" s="54">
        <v>215000000</v>
      </c>
      <c r="H70" s="52" t="s">
        <v>13</v>
      </c>
      <c r="I70" s="55">
        <v>40156</v>
      </c>
      <c r="J70" s="62">
        <v>4</v>
      </c>
      <c r="K70" s="452">
        <v>215000000</v>
      </c>
      <c r="L70" s="61">
        <f t="shared" si="2"/>
        <v>0</v>
      </c>
      <c r="M70" s="72" t="s">
        <v>1018</v>
      </c>
      <c r="N70" s="58">
        <v>40177</v>
      </c>
      <c r="O70" s="1392" t="s">
        <v>1018</v>
      </c>
      <c r="P70" s="168"/>
      <c r="Q70" s="75" t="s">
        <v>1278</v>
      </c>
      <c r="R70" s="276">
        <v>10000000</v>
      </c>
      <c r="U70" s="936"/>
      <c r="V70" s="936"/>
      <c r="W70" s="936"/>
    </row>
    <row r="71" spans="1:23">
      <c r="A71" s="721">
        <v>122</v>
      </c>
      <c r="B71" s="49">
        <v>39773</v>
      </c>
      <c r="C71" s="50" t="s">
        <v>1697</v>
      </c>
      <c r="D71" s="51" t="s">
        <v>79</v>
      </c>
      <c r="E71" s="52" t="s">
        <v>80</v>
      </c>
      <c r="F71" s="53" t="s">
        <v>287</v>
      </c>
      <c r="G71" s="54">
        <v>11350000</v>
      </c>
      <c r="H71" s="52" t="s">
        <v>13</v>
      </c>
      <c r="I71" s="55">
        <v>41144</v>
      </c>
      <c r="J71" s="62">
        <v>122</v>
      </c>
      <c r="K71" s="452">
        <v>10987793.689999999</v>
      </c>
      <c r="L71" s="61">
        <v>0</v>
      </c>
      <c r="M71" s="72" t="s">
        <v>1018</v>
      </c>
      <c r="N71" s="58">
        <v>41214</v>
      </c>
      <c r="O71" s="1392" t="s">
        <v>1018</v>
      </c>
      <c r="P71" s="168"/>
      <c r="Q71" s="75" t="s">
        <v>1278</v>
      </c>
      <c r="R71" s="276">
        <v>297500</v>
      </c>
      <c r="U71" s="936"/>
      <c r="V71" s="936"/>
      <c r="W71" s="936"/>
    </row>
    <row r="72" spans="1:23" ht="28.5">
      <c r="A72" s="721" t="s">
        <v>2052</v>
      </c>
      <c r="B72" s="49">
        <v>39773</v>
      </c>
      <c r="C72" s="50" t="s">
        <v>1698</v>
      </c>
      <c r="D72" s="51" t="s">
        <v>81</v>
      </c>
      <c r="E72" s="52" t="s">
        <v>23</v>
      </c>
      <c r="F72" s="53" t="s">
        <v>287</v>
      </c>
      <c r="G72" s="54">
        <v>104823000</v>
      </c>
      <c r="H72" s="52" t="s">
        <v>13</v>
      </c>
      <c r="I72" s="55">
        <v>41073</v>
      </c>
      <c r="J72" s="62">
        <v>86</v>
      </c>
      <c r="K72" s="452">
        <v>92254460.239999995</v>
      </c>
      <c r="L72" s="61">
        <v>0</v>
      </c>
      <c r="M72" s="72" t="s">
        <v>1018</v>
      </c>
      <c r="N72" s="58">
        <v>41108</v>
      </c>
      <c r="O72" s="1392" t="s">
        <v>1018</v>
      </c>
      <c r="P72" s="168"/>
      <c r="Q72" s="75" t="s">
        <v>1278</v>
      </c>
      <c r="R72" s="276">
        <v>9839273</v>
      </c>
      <c r="U72" s="936"/>
      <c r="V72" s="936"/>
      <c r="W72" s="936"/>
    </row>
    <row r="73" spans="1:23" ht="28.5">
      <c r="A73" s="721" t="s">
        <v>1979</v>
      </c>
      <c r="B73" s="49">
        <v>39773</v>
      </c>
      <c r="C73" s="51" t="s">
        <v>1977</v>
      </c>
      <c r="D73" s="51" t="s">
        <v>26</v>
      </c>
      <c r="E73" s="52" t="s">
        <v>19</v>
      </c>
      <c r="F73" s="53" t="s">
        <v>287</v>
      </c>
      <c r="G73" s="54">
        <v>67000000</v>
      </c>
      <c r="H73" s="52" t="s">
        <v>13</v>
      </c>
      <c r="I73" s="55">
        <v>41087</v>
      </c>
      <c r="J73" s="62">
        <v>4</v>
      </c>
      <c r="K73" s="452">
        <v>67000000</v>
      </c>
      <c r="L73" s="61">
        <f t="shared" si="2"/>
        <v>0</v>
      </c>
      <c r="M73" s="72" t="s">
        <v>1018</v>
      </c>
      <c r="N73" s="58">
        <v>41129</v>
      </c>
      <c r="O73" s="1392" t="s">
        <v>1018</v>
      </c>
      <c r="P73" s="168"/>
      <c r="Q73" s="75" t="s">
        <v>1278</v>
      </c>
      <c r="R73" s="276">
        <v>2189317.2000000002</v>
      </c>
      <c r="U73" s="936"/>
      <c r="V73" s="936"/>
      <c r="W73" s="936"/>
    </row>
    <row r="74" spans="1:23" s="100" customFormat="1" ht="28.5">
      <c r="A74" s="721" t="s">
        <v>1457</v>
      </c>
      <c r="B74" s="63">
        <v>39787</v>
      </c>
      <c r="C74" s="64" t="s">
        <v>1699</v>
      </c>
      <c r="D74" s="65" t="s">
        <v>87</v>
      </c>
      <c r="E74" s="52" t="s">
        <v>23</v>
      </c>
      <c r="F74" s="197" t="s">
        <v>1400</v>
      </c>
      <c r="G74" s="54">
        <v>89388000</v>
      </c>
      <c r="H74" s="67" t="s">
        <v>13</v>
      </c>
      <c r="I74" s="55"/>
      <c r="J74" s="56"/>
      <c r="K74" s="452"/>
      <c r="L74" s="61" t="str">
        <f t="shared" si="2"/>
        <v/>
      </c>
      <c r="M74" s="72"/>
      <c r="N74" s="198"/>
      <c r="O74" s="1392"/>
      <c r="P74" s="59"/>
      <c r="Q74" s="75"/>
      <c r="R74" s="276"/>
      <c r="U74" s="936"/>
      <c r="V74" s="936"/>
      <c r="W74" s="936"/>
    </row>
    <row r="75" spans="1:23">
      <c r="A75" s="721"/>
      <c r="B75" s="63">
        <v>39787</v>
      </c>
      <c r="C75" s="64" t="s">
        <v>1700</v>
      </c>
      <c r="D75" s="65" t="s">
        <v>22</v>
      </c>
      <c r="E75" s="52" t="s">
        <v>23</v>
      </c>
      <c r="F75" s="66" t="s">
        <v>287</v>
      </c>
      <c r="G75" s="54">
        <v>196000000</v>
      </c>
      <c r="H75" s="67" t="s">
        <v>13</v>
      </c>
      <c r="I75" s="55">
        <v>40982</v>
      </c>
      <c r="J75" s="56">
        <v>4</v>
      </c>
      <c r="K75" s="452">
        <v>196000000</v>
      </c>
      <c r="L75" s="61">
        <f t="shared" si="2"/>
        <v>0</v>
      </c>
      <c r="M75" s="72" t="s">
        <v>1018</v>
      </c>
      <c r="N75" s="198">
        <v>41031</v>
      </c>
      <c r="O75" s="1392" t="s">
        <v>1018</v>
      </c>
      <c r="P75" s="59"/>
      <c r="Q75" s="75" t="s">
        <v>1278</v>
      </c>
      <c r="R75" s="276">
        <v>1518072</v>
      </c>
      <c r="U75" s="936"/>
      <c r="V75" s="936"/>
      <c r="W75" s="936"/>
    </row>
    <row r="76" spans="1:23">
      <c r="A76" s="721"/>
      <c r="B76" s="63">
        <v>39787</v>
      </c>
      <c r="C76" s="64" t="s">
        <v>1701</v>
      </c>
      <c r="D76" s="65" t="s">
        <v>88</v>
      </c>
      <c r="E76" s="52" t="s">
        <v>23</v>
      </c>
      <c r="F76" s="66" t="s">
        <v>287</v>
      </c>
      <c r="G76" s="54">
        <v>193000000</v>
      </c>
      <c r="H76" s="67" t="s">
        <v>13</v>
      </c>
      <c r="I76" s="55">
        <v>40870</v>
      </c>
      <c r="J76" s="56">
        <v>4</v>
      </c>
      <c r="K76" s="452">
        <v>193000000</v>
      </c>
      <c r="L76" s="61">
        <f t="shared" si="2"/>
        <v>0</v>
      </c>
      <c r="M76" s="72" t="s">
        <v>1018</v>
      </c>
      <c r="N76" s="198">
        <v>40898</v>
      </c>
      <c r="O76" s="1392" t="s">
        <v>1018</v>
      </c>
      <c r="P76" s="59"/>
      <c r="Q76" s="75" t="s">
        <v>1278</v>
      </c>
      <c r="R76" s="276">
        <v>900000</v>
      </c>
      <c r="U76" s="936"/>
      <c r="V76" s="936"/>
      <c r="W76" s="936"/>
    </row>
    <row r="77" spans="1:23">
      <c r="A77" s="721"/>
      <c r="B77" s="63">
        <v>39787</v>
      </c>
      <c r="C77" s="64" t="s">
        <v>1702</v>
      </c>
      <c r="D77" s="65" t="s">
        <v>89</v>
      </c>
      <c r="E77" s="52" t="s">
        <v>25</v>
      </c>
      <c r="F77" s="66" t="s">
        <v>287</v>
      </c>
      <c r="G77" s="54">
        <v>180000000</v>
      </c>
      <c r="H77" s="67" t="s">
        <v>13</v>
      </c>
      <c r="I77" s="55"/>
      <c r="J77" s="56"/>
      <c r="K77" s="452"/>
      <c r="L77" s="61" t="str">
        <f t="shared" si="2"/>
        <v/>
      </c>
      <c r="M77" s="72"/>
      <c r="N77" s="198"/>
      <c r="O77" s="1392"/>
      <c r="P77" s="59"/>
      <c r="Q77" s="75"/>
      <c r="R77" s="276"/>
      <c r="U77" s="936"/>
      <c r="V77" s="936"/>
      <c r="W77" s="936"/>
    </row>
    <row r="78" spans="1:23">
      <c r="A78" s="721"/>
      <c r="B78" s="63">
        <v>39787</v>
      </c>
      <c r="C78" s="64" t="s">
        <v>1703</v>
      </c>
      <c r="D78" s="65" t="s">
        <v>90</v>
      </c>
      <c r="E78" s="67" t="s">
        <v>91</v>
      </c>
      <c r="F78" s="66" t="s">
        <v>287</v>
      </c>
      <c r="G78" s="54">
        <v>75000000</v>
      </c>
      <c r="H78" s="67" t="s">
        <v>13</v>
      </c>
      <c r="I78" s="55">
        <v>40065</v>
      </c>
      <c r="J78" s="56">
        <v>4</v>
      </c>
      <c r="K78" s="452">
        <v>75000000</v>
      </c>
      <c r="L78" s="61">
        <f t="shared" si="2"/>
        <v>0</v>
      </c>
      <c r="M78" s="72" t="s">
        <v>1018</v>
      </c>
      <c r="N78" s="198">
        <v>40170</v>
      </c>
      <c r="O78" s="1392" t="s">
        <v>1018</v>
      </c>
      <c r="P78" s="59"/>
      <c r="Q78" s="75" t="s">
        <v>1278</v>
      </c>
      <c r="R78" s="276">
        <v>950000</v>
      </c>
      <c r="U78" s="936"/>
      <c r="V78" s="936"/>
      <c r="W78" s="936"/>
    </row>
    <row r="79" spans="1:23">
      <c r="A79" s="721">
        <v>50</v>
      </c>
      <c r="B79" s="63">
        <v>39787</v>
      </c>
      <c r="C79" s="64" t="s">
        <v>1704</v>
      </c>
      <c r="D79" s="65" t="s">
        <v>92</v>
      </c>
      <c r="E79" s="52" t="s">
        <v>35</v>
      </c>
      <c r="F79" s="66" t="s">
        <v>287</v>
      </c>
      <c r="G79" s="54">
        <v>34000000</v>
      </c>
      <c r="H79" s="67" t="s">
        <v>13</v>
      </c>
      <c r="I79" s="55">
        <v>40813</v>
      </c>
      <c r="J79" s="56">
        <v>50</v>
      </c>
      <c r="K79" s="452">
        <v>34000000</v>
      </c>
      <c r="L79" s="61">
        <f t="shared" si="2"/>
        <v>0</v>
      </c>
      <c r="M79" s="72" t="s">
        <v>1018</v>
      </c>
      <c r="N79" s="198">
        <v>40865</v>
      </c>
      <c r="O79" s="1392" t="s">
        <v>1018</v>
      </c>
      <c r="P79" s="59"/>
      <c r="Q79" s="75" t="s">
        <v>1974</v>
      </c>
      <c r="R79" s="276">
        <v>637071</v>
      </c>
      <c r="U79" s="936"/>
      <c r="V79" s="936"/>
      <c r="W79" s="936"/>
    </row>
    <row r="80" spans="1:23">
      <c r="A80" s="721"/>
      <c r="B80" s="63">
        <v>39787</v>
      </c>
      <c r="C80" s="64" t="s">
        <v>1705</v>
      </c>
      <c r="D80" s="65" t="s">
        <v>93</v>
      </c>
      <c r="E80" s="52" t="s">
        <v>19</v>
      </c>
      <c r="F80" s="66" t="s">
        <v>287</v>
      </c>
      <c r="G80" s="54">
        <v>1700000</v>
      </c>
      <c r="H80" s="67" t="s">
        <v>13</v>
      </c>
      <c r="I80" s="55">
        <v>40072</v>
      </c>
      <c r="J80" s="56">
        <v>4</v>
      </c>
      <c r="K80" s="452">
        <v>1700000</v>
      </c>
      <c r="L80" s="61">
        <f t="shared" si="2"/>
        <v>0</v>
      </c>
      <c r="M80" s="72" t="s">
        <v>1018</v>
      </c>
      <c r="N80" s="198">
        <v>40100</v>
      </c>
      <c r="O80" s="1392" t="s">
        <v>1018</v>
      </c>
      <c r="P80" s="59"/>
      <c r="Q80" s="75" t="s">
        <v>1278</v>
      </c>
      <c r="R80" s="276">
        <v>63363.9</v>
      </c>
      <c r="U80" s="936"/>
      <c r="V80" s="936"/>
      <c r="W80" s="936"/>
    </row>
    <row r="81" spans="1:23">
      <c r="A81" s="721"/>
      <c r="B81" s="63">
        <v>39787</v>
      </c>
      <c r="C81" s="64" t="s">
        <v>1706</v>
      </c>
      <c r="D81" s="65" t="s">
        <v>94</v>
      </c>
      <c r="E81" s="67" t="s">
        <v>95</v>
      </c>
      <c r="F81" s="66" t="s">
        <v>287</v>
      </c>
      <c r="G81" s="54">
        <v>90000000</v>
      </c>
      <c r="H81" s="67" t="s">
        <v>13</v>
      </c>
      <c r="I81" s="55">
        <v>39903</v>
      </c>
      <c r="J81" s="56">
        <v>5</v>
      </c>
      <c r="K81" s="452">
        <v>90000000</v>
      </c>
      <c r="L81" s="61">
        <f t="shared" si="2"/>
        <v>0</v>
      </c>
      <c r="M81" s="72" t="s">
        <v>1018</v>
      </c>
      <c r="N81" s="198">
        <v>39953</v>
      </c>
      <c r="O81" s="695" t="s">
        <v>1018</v>
      </c>
      <c r="P81" s="59">
        <v>9</v>
      </c>
      <c r="Q81" s="75" t="s">
        <v>1278</v>
      </c>
      <c r="R81" s="276">
        <v>1200000</v>
      </c>
      <c r="U81" s="936"/>
      <c r="V81" s="936"/>
      <c r="W81" s="936"/>
    </row>
    <row r="82" spans="1:23" ht="28.5">
      <c r="A82" s="1421">
        <v>49</v>
      </c>
      <c r="B82" s="1540">
        <v>39787</v>
      </c>
      <c r="C82" s="1538" t="s">
        <v>1707</v>
      </c>
      <c r="D82" s="1542" t="s">
        <v>96</v>
      </c>
      <c r="E82" s="1439" t="s">
        <v>31</v>
      </c>
      <c r="F82" s="1534" t="s">
        <v>287</v>
      </c>
      <c r="G82" s="1554">
        <v>38235000</v>
      </c>
      <c r="H82" s="1497" t="s">
        <v>13</v>
      </c>
      <c r="I82" s="55">
        <v>40170</v>
      </c>
      <c r="J82" s="56">
        <v>5</v>
      </c>
      <c r="K82" s="452">
        <v>15000000</v>
      </c>
      <c r="L82" s="61">
        <f t="shared" si="2"/>
        <v>23235000</v>
      </c>
      <c r="M82" s="72" t="s">
        <v>190</v>
      </c>
      <c r="N82" s="1617">
        <v>40865</v>
      </c>
      <c r="O82" s="1476" t="s">
        <v>1018</v>
      </c>
      <c r="P82" s="1567"/>
      <c r="Q82" s="1448" t="s">
        <v>1974</v>
      </c>
      <c r="R82" s="1487">
        <v>2794422</v>
      </c>
      <c r="U82" s="936"/>
      <c r="V82" s="936"/>
      <c r="W82" s="936"/>
    </row>
    <row r="83" spans="1:23" ht="23.25" customHeight="1">
      <c r="A83" s="1423"/>
      <c r="B83" s="1541"/>
      <c r="C83" s="1539"/>
      <c r="D83" s="1543"/>
      <c r="E83" s="1441"/>
      <c r="F83" s="1535"/>
      <c r="G83" s="1555"/>
      <c r="H83" s="1498"/>
      <c r="I83" s="55">
        <v>40738</v>
      </c>
      <c r="J83" s="56">
        <v>49</v>
      </c>
      <c r="K83" s="452">
        <v>23235000</v>
      </c>
      <c r="L83" s="61">
        <v>0</v>
      </c>
      <c r="M83" s="72" t="s">
        <v>1018</v>
      </c>
      <c r="N83" s="1618"/>
      <c r="O83" s="1477"/>
      <c r="P83" s="1568"/>
      <c r="Q83" s="1449"/>
      <c r="R83" s="1488"/>
      <c r="U83" s="936"/>
      <c r="V83" s="936"/>
      <c r="W83" s="936"/>
    </row>
    <row r="84" spans="1:23" ht="28.5">
      <c r="A84" s="1421"/>
      <c r="B84" s="1540">
        <v>39787</v>
      </c>
      <c r="C84" s="1619" t="s">
        <v>1708</v>
      </c>
      <c r="D84" s="1552" t="s">
        <v>97</v>
      </c>
      <c r="E84" s="1439" t="s">
        <v>31</v>
      </c>
      <c r="F84" s="1550" t="s">
        <v>287</v>
      </c>
      <c r="G84" s="1536">
        <v>83094000</v>
      </c>
      <c r="H84" s="1497" t="s">
        <v>13</v>
      </c>
      <c r="I84" s="55">
        <v>40380</v>
      </c>
      <c r="J84" s="56">
        <v>4</v>
      </c>
      <c r="K84" s="452">
        <v>41547000</v>
      </c>
      <c r="L84" s="61">
        <f t="shared" si="2"/>
        <v>41547000</v>
      </c>
      <c r="M84" s="72" t="s">
        <v>190</v>
      </c>
      <c r="N84" s="1617">
        <v>40597</v>
      </c>
      <c r="O84" s="1476" t="s">
        <v>1018</v>
      </c>
      <c r="P84" s="1567"/>
      <c r="Q84" s="1448" t="s">
        <v>1278</v>
      </c>
      <c r="R84" s="1487">
        <v>4450000</v>
      </c>
      <c r="U84" s="936"/>
      <c r="V84" s="936"/>
      <c r="W84" s="936"/>
    </row>
    <row r="85" spans="1:23">
      <c r="A85" s="1423"/>
      <c r="B85" s="1541"/>
      <c r="C85" s="1620"/>
      <c r="D85" s="1553"/>
      <c r="E85" s="1441"/>
      <c r="F85" s="1551"/>
      <c r="G85" s="1537"/>
      <c r="H85" s="1498"/>
      <c r="I85" s="55">
        <v>40527</v>
      </c>
      <c r="J85" s="56">
        <v>4</v>
      </c>
      <c r="K85" s="452">
        <v>41547000</v>
      </c>
      <c r="L85" s="61">
        <v>0</v>
      </c>
      <c r="M85" s="72" t="s">
        <v>1018</v>
      </c>
      <c r="N85" s="1618"/>
      <c r="O85" s="1477"/>
      <c r="P85" s="1568"/>
      <c r="Q85" s="1449"/>
      <c r="R85" s="1488"/>
      <c r="U85" s="936"/>
      <c r="V85" s="936"/>
      <c r="W85" s="936"/>
    </row>
    <row r="86" spans="1:23">
      <c r="A86" s="721">
        <v>198</v>
      </c>
      <c r="B86" s="63">
        <v>39787</v>
      </c>
      <c r="C86" s="64" t="s">
        <v>1709</v>
      </c>
      <c r="D86" s="65" t="s">
        <v>98</v>
      </c>
      <c r="E86" s="52" t="s">
        <v>58</v>
      </c>
      <c r="F86" s="66" t="s">
        <v>287</v>
      </c>
      <c r="G86" s="54">
        <v>9950000</v>
      </c>
      <c r="H86" s="67" t="s">
        <v>13</v>
      </c>
      <c r="I86" s="55"/>
      <c r="J86" s="56"/>
      <c r="K86" s="452"/>
      <c r="L86" s="61"/>
      <c r="M86" s="72"/>
      <c r="N86" s="198"/>
      <c r="O86" s="1392"/>
      <c r="P86" s="59"/>
      <c r="Q86" s="75"/>
      <c r="R86" s="276"/>
      <c r="U86" s="936"/>
      <c r="V86" s="936"/>
      <c r="W86" s="936"/>
    </row>
    <row r="87" spans="1:23">
      <c r="A87" s="721"/>
      <c r="B87" s="63">
        <v>39787</v>
      </c>
      <c r="C87" s="64" t="s">
        <v>1710</v>
      </c>
      <c r="D87" s="65" t="s">
        <v>99</v>
      </c>
      <c r="E87" s="52" t="s">
        <v>19</v>
      </c>
      <c r="F87" s="66" t="s">
        <v>287</v>
      </c>
      <c r="G87" s="54">
        <v>306546000</v>
      </c>
      <c r="H87" s="67" t="s">
        <v>13</v>
      </c>
      <c r="I87" s="55">
        <v>40541</v>
      </c>
      <c r="J87" s="56">
        <v>4</v>
      </c>
      <c r="K87" s="452">
        <v>306546000</v>
      </c>
      <c r="L87" s="61">
        <f t="shared" si="2"/>
        <v>0</v>
      </c>
      <c r="M87" s="72" t="s">
        <v>1018</v>
      </c>
      <c r="N87" s="198">
        <v>40569</v>
      </c>
      <c r="O87" s="1392" t="s">
        <v>1018</v>
      </c>
      <c r="P87" s="59">
        <v>9</v>
      </c>
      <c r="Q87" s="75" t="s">
        <v>1278</v>
      </c>
      <c r="R87" s="276">
        <v>14500000</v>
      </c>
      <c r="U87" s="936"/>
      <c r="V87" s="936"/>
      <c r="W87" s="936"/>
    </row>
    <row r="88" spans="1:23" ht="28.5">
      <c r="A88" s="721" t="s">
        <v>1578</v>
      </c>
      <c r="B88" s="63">
        <v>39787</v>
      </c>
      <c r="C88" s="64" t="s">
        <v>1711</v>
      </c>
      <c r="D88" s="65" t="s">
        <v>100</v>
      </c>
      <c r="E88" s="52" t="s">
        <v>80</v>
      </c>
      <c r="F88" s="66" t="s">
        <v>287</v>
      </c>
      <c r="G88" s="54">
        <v>347000000</v>
      </c>
      <c r="H88" s="67" t="s">
        <v>13</v>
      </c>
      <c r="I88" s="55">
        <v>40451</v>
      </c>
      <c r="J88" s="56">
        <v>26</v>
      </c>
      <c r="K88" s="452">
        <v>130179218.75</v>
      </c>
      <c r="L88" s="61">
        <v>0</v>
      </c>
      <c r="M88" s="72" t="s">
        <v>1018</v>
      </c>
      <c r="N88" s="198">
        <v>40451</v>
      </c>
      <c r="O88" s="1392" t="s">
        <v>1018</v>
      </c>
      <c r="P88" s="59">
        <v>26</v>
      </c>
      <c r="Q88" s="75" t="s">
        <v>1278</v>
      </c>
      <c r="R88" s="276">
        <v>400000</v>
      </c>
      <c r="U88" s="936"/>
      <c r="V88" s="936"/>
      <c r="W88" s="936"/>
    </row>
    <row r="89" spans="1:23">
      <c r="A89" s="721">
        <v>50</v>
      </c>
      <c r="B89" s="63">
        <v>39787</v>
      </c>
      <c r="C89" s="64" t="s">
        <v>1712</v>
      </c>
      <c r="D89" s="65" t="s">
        <v>101</v>
      </c>
      <c r="E89" s="67" t="s">
        <v>102</v>
      </c>
      <c r="F89" s="66" t="s">
        <v>287</v>
      </c>
      <c r="G89" s="54">
        <v>58000000</v>
      </c>
      <c r="H89" s="67" t="s">
        <v>13</v>
      </c>
      <c r="I89" s="55">
        <v>40773</v>
      </c>
      <c r="J89" s="56">
        <v>50</v>
      </c>
      <c r="K89" s="452">
        <v>58000000</v>
      </c>
      <c r="L89" s="61">
        <f t="shared" si="2"/>
        <v>0</v>
      </c>
      <c r="M89" s="72" t="s">
        <v>1018</v>
      </c>
      <c r="N89" s="198">
        <v>40807</v>
      </c>
      <c r="O89" s="1392" t="s">
        <v>1018</v>
      </c>
      <c r="P89" s="59"/>
      <c r="Q89" s="75" t="s">
        <v>1278</v>
      </c>
      <c r="R89" s="276">
        <v>6436364</v>
      </c>
      <c r="U89" s="936"/>
      <c r="V89" s="936"/>
      <c r="W89" s="936"/>
    </row>
    <row r="90" spans="1:23">
      <c r="A90" s="721"/>
      <c r="B90" s="63">
        <v>39787</v>
      </c>
      <c r="C90" s="64" t="s">
        <v>1713</v>
      </c>
      <c r="D90" s="65" t="s">
        <v>26</v>
      </c>
      <c r="E90" s="52" t="s">
        <v>19</v>
      </c>
      <c r="F90" s="66" t="s">
        <v>287</v>
      </c>
      <c r="G90" s="54">
        <v>258000000</v>
      </c>
      <c r="H90" s="67" t="s">
        <v>13</v>
      </c>
      <c r="I90" s="697"/>
      <c r="J90" s="918"/>
      <c r="K90" s="452"/>
      <c r="L90" s="61" t="str">
        <f t="shared" si="2"/>
        <v/>
      </c>
      <c r="M90" s="72"/>
      <c r="N90" s="198"/>
      <c r="O90" s="1392"/>
      <c r="P90" s="59"/>
      <c r="Q90" s="75"/>
      <c r="R90" s="276"/>
      <c r="U90" s="936"/>
      <c r="V90" s="936"/>
      <c r="W90" s="936"/>
    </row>
    <row r="91" spans="1:23">
      <c r="A91" s="721">
        <v>131</v>
      </c>
      <c r="B91" s="63">
        <v>39787</v>
      </c>
      <c r="C91" s="64" t="s">
        <v>1714</v>
      </c>
      <c r="D91" s="65" t="s">
        <v>29</v>
      </c>
      <c r="E91" s="52" t="s">
        <v>12</v>
      </c>
      <c r="F91" s="66" t="s">
        <v>287</v>
      </c>
      <c r="G91" s="54">
        <v>42750000</v>
      </c>
      <c r="H91" s="698" t="s">
        <v>13</v>
      </c>
      <c r="I91" s="55">
        <v>41183</v>
      </c>
      <c r="J91" s="56">
        <v>131</v>
      </c>
      <c r="K91" s="452">
        <v>42750000</v>
      </c>
      <c r="L91" s="61">
        <f t="shared" si="2"/>
        <v>0</v>
      </c>
      <c r="M91" s="72" t="s">
        <v>334</v>
      </c>
      <c r="N91" s="198" t="s">
        <v>334</v>
      </c>
      <c r="O91" s="1392" t="s">
        <v>334</v>
      </c>
      <c r="P91" s="59"/>
      <c r="Q91" s="75" t="s">
        <v>1221</v>
      </c>
      <c r="R91" s="276" t="s">
        <v>334</v>
      </c>
      <c r="U91" s="936"/>
      <c r="V91" s="936"/>
      <c r="W91" s="936"/>
    </row>
    <row r="92" spans="1:23" ht="28.5">
      <c r="A92" s="1421"/>
      <c r="B92" s="1540">
        <v>39787</v>
      </c>
      <c r="C92" s="1538" t="s">
        <v>1715</v>
      </c>
      <c r="D92" s="1542" t="s">
        <v>103</v>
      </c>
      <c r="E92" s="1439" t="s">
        <v>19</v>
      </c>
      <c r="F92" s="1534" t="s">
        <v>287</v>
      </c>
      <c r="G92" s="1554">
        <v>130000000</v>
      </c>
      <c r="H92" s="1497" t="s">
        <v>13</v>
      </c>
      <c r="I92" s="55">
        <v>40051</v>
      </c>
      <c r="J92" s="56">
        <v>4</v>
      </c>
      <c r="K92" s="452">
        <v>97500000</v>
      </c>
      <c r="L92" s="61">
        <f t="shared" si="2"/>
        <v>32500000</v>
      </c>
      <c r="M92" s="57" t="s">
        <v>287</v>
      </c>
      <c r="N92" s="1501">
        <v>40114</v>
      </c>
      <c r="O92" s="1476" t="s">
        <v>1018</v>
      </c>
      <c r="P92" s="1567">
        <v>9</v>
      </c>
      <c r="Q92" s="1448" t="s">
        <v>1278</v>
      </c>
      <c r="R92" s="1487">
        <v>1307000</v>
      </c>
      <c r="U92" s="936"/>
      <c r="V92" s="936"/>
      <c r="W92" s="936"/>
    </row>
    <row r="93" spans="1:23">
      <c r="A93" s="1423"/>
      <c r="B93" s="1541"/>
      <c r="C93" s="1539"/>
      <c r="D93" s="1543"/>
      <c r="E93" s="1441"/>
      <c r="F93" s="1535"/>
      <c r="G93" s="1555"/>
      <c r="H93" s="1498"/>
      <c r="I93" s="55">
        <v>40058</v>
      </c>
      <c r="J93" s="56">
        <v>4</v>
      </c>
      <c r="K93" s="919">
        <v>32500000</v>
      </c>
      <c r="L93" s="61">
        <v>0</v>
      </c>
      <c r="M93" s="57" t="s">
        <v>1018</v>
      </c>
      <c r="N93" s="1503"/>
      <c r="O93" s="1477"/>
      <c r="P93" s="1568"/>
      <c r="Q93" s="1449"/>
      <c r="R93" s="1488"/>
      <c r="U93" s="936"/>
      <c r="V93" s="936"/>
      <c r="W93" s="936"/>
    </row>
    <row r="94" spans="1:23" ht="28.5">
      <c r="A94" s="721" t="s">
        <v>2053</v>
      </c>
      <c r="B94" s="63">
        <v>39787</v>
      </c>
      <c r="C94" s="64" t="s">
        <v>1716</v>
      </c>
      <c r="D94" s="65" t="s">
        <v>104</v>
      </c>
      <c r="E94" s="52" t="s">
        <v>43</v>
      </c>
      <c r="F94" s="66" t="s">
        <v>287</v>
      </c>
      <c r="G94" s="54">
        <v>37000000</v>
      </c>
      <c r="H94" s="698" t="s">
        <v>13</v>
      </c>
      <c r="I94" s="55">
        <v>41073</v>
      </c>
      <c r="J94" s="56">
        <v>89</v>
      </c>
      <c r="K94" s="452">
        <v>35084143.700000003</v>
      </c>
      <c r="L94" s="61">
        <v>0</v>
      </c>
      <c r="M94" s="72" t="s">
        <v>1018</v>
      </c>
      <c r="N94" s="198"/>
      <c r="O94" s="1392"/>
      <c r="P94" s="59"/>
      <c r="Q94" s="75"/>
      <c r="R94" s="276"/>
      <c r="U94" s="936"/>
      <c r="V94" s="936"/>
      <c r="W94" s="936"/>
    </row>
    <row r="95" spans="1:23" ht="28.5">
      <c r="A95" s="721" t="s">
        <v>2004</v>
      </c>
      <c r="B95" s="63">
        <v>39787</v>
      </c>
      <c r="C95" s="64" t="s">
        <v>1717</v>
      </c>
      <c r="D95" s="65" t="s">
        <v>105</v>
      </c>
      <c r="E95" s="52" t="s">
        <v>80</v>
      </c>
      <c r="F95" s="66" t="s">
        <v>287</v>
      </c>
      <c r="G95" s="54">
        <v>65000000</v>
      </c>
      <c r="H95" s="67" t="s">
        <v>13</v>
      </c>
      <c r="I95" s="55">
        <v>40996</v>
      </c>
      <c r="J95" s="920">
        <v>75</v>
      </c>
      <c r="K95" s="452">
        <v>55926477.75</v>
      </c>
      <c r="L95" s="61">
        <v>0</v>
      </c>
      <c r="M95" s="72" t="s">
        <v>1018</v>
      </c>
      <c r="N95" s="198"/>
      <c r="O95" s="1392"/>
      <c r="P95" s="59"/>
      <c r="Q95" s="75"/>
      <c r="R95" s="276"/>
      <c r="U95" s="936"/>
      <c r="V95" s="936"/>
      <c r="W95" s="936"/>
    </row>
    <row r="96" spans="1:23">
      <c r="A96" s="721" t="s">
        <v>1901</v>
      </c>
      <c r="B96" s="63">
        <v>39787</v>
      </c>
      <c r="C96" s="64" t="s">
        <v>1718</v>
      </c>
      <c r="D96" s="65" t="s">
        <v>36</v>
      </c>
      <c r="E96" s="52" t="s">
        <v>37</v>
      </c>
      <c r="F96" s="66" t="s">
        <v>1193</v>
      </c>
      <c r="G96" s="54">
        <v>69000000</v>
      </c>
      <c r="H96" s="67" t="s">
        <v>13</v>
      </c>
      <c r="I96" s="55"/>
      <c r="J96" s="56"/>
      <c r="K96" s="452"/>
      <c r="L96" s="61" t="str">
        <f t="shared" ref="L96:L107" si="3">IF($K96&lt;&gt;0,$G96-$K96,"")</f>
        <v/>
      </c>
      <c r="M96" s="72"/>
      <c r="N96" s="198"/>
      <c r="O96" s="1392"/>
      <c r="P96" s="59"/>
      <c r="Q96" s="75"/>
      <c r="R96" s="276"/>
      <c r="U96" s="936"/>
      <c r="V96" s="936"/>
      <c r="W96" s="936"/>
    </row>
    <row r="97" spans="1:23">
      <c r="A97" s="721"/>
      <c r="B97" s="63">
        <v>39787</v>
      </c>
      <c r="C97" s="64" t="s">
        <v>1719</v>
      </c>
      <c r="D97" s="65" t="s">
        <v>106</v>
      </c>
      <c r="E97" s="67" t="s">
        <v>107</v>
      </c>
      <c r="F97" s="66" t="s">
        <v>287</v>
      </c>
      <c r="G97" s="54">
        <v>70000000</v>
      </c>
      <c r="H97" s="67" t="s">
        <v>13</v>
      </c>
      <c r="I97" s="55">
        <v>41129</v>
      </c>
      <c r="J97" s="56">
        <v>4</v>
      </c>
      <c r="K97" s="452">
        <v>70000000</v>
      </c>
      <c r="L97" s="61">
        <f t="shared" si="3"/>
        <v>0</v>
      </c>
      <c r="M97" s="72" t="s">
        <v>1018</v>
      </c>
      <c r="N97" s="198"/>
      <c r="O97" s="1392"/>
      <c r="P97" s="59"/>
      <c r="Q97" s="75"/>
      <c r="R97" s="276"/>
      <c r="U97" s="936"/>
      <c r="V97" s="936"/>
      <c r="W97" s="936"/>
    </row>
    <row r="98" spans="1:23">
      <c r="A98" s="721">
        <v>12</v>
      </c>
      <c r="B98" s="63">
        <v>39787</v>
      </c>
      <c r="C98" s="64" t="s">
        <v>1720</v>
      </c>
      <c r="D98" s="65" t="s">
        <v>108</v>
      </c>
      <c r="E98" s="67" t="s">
        <v>109</v>
      </c>
      <c r="F98" s="66" t="s">
        <v>1193</v>
      </c>
      <c r="G98" s="54">
        <v>935000000</v>
      </c>
      <c r="H98" s="67" t="s">
        <v>13</v>
      </c>
      <c r="I98" s="55"/>
      <c r="J98" s="56"/>
      <c r="K98" s="452"/>
      <c r="L98" s="61" t="str">
        <f t="shared" si="3"/>
        <v/>
      </c>
      <c r="M98" s="72"/>
      <c r="N98" s="198"/>
      <c r="O98" s="1392"/>
      <c r="P98" s="59"/>
      <c r="Q98" s="75"/>
      <c r="R98" s="276"/>
      <c r="U98" s="936"/>
      <c r="V98" s="936"/>
      <c r="W98" s="936"/>
    </row>
    <row r="99" spans="1:23">
      <c r="A99" s="721"/>
      <c r="B99" s="63">
        <v>39787</v>
      </c>
      <c r="C99" s="64" t="s">
        <v>1721</v>
      </c>
      <c r="D99" s="65" t="s">
        <v>110</v>
      </c>
      <c r="E99" s="67" t="s">
        <v>111</v>
      </c>
      <c r="F99" s="66" t="s">
        <v>287</v>
      </c>
      <c r="G99" s="54">
        <v>21750000</v>
      </c>
      <c r="H99" s="67" t="s">
        <v>13</v>
      </c>
      <c r="I99" s="55"/>
      <c r="J99" s="56"/>
      <c r="K99" s="452"/>
      <c r="L99" s="61" t="str">
        <f t="shared" si="3"/>
        <v/>
      </c>
      <c r="M99" s="72"/>
      <c r="N99" s="198"/>
      <c r="O99" s="1392"/>
      <c r="P99" s="59"/>
      <c r="Q99" s="75"/>
      <c r="R99" s="276"/>
      <c r="U99" s="936"/>
      <c r="V99" s="936"/>
      <c r="W99" s="936"/>
    </row>
    <row r="100" spans="1:23">
      <c r="A100" s="721">
        <v>130</v>
      </c>
      <c r="B100" s="63">
        <v>39787</v>
      </c>
      <c r="C100" s="64" t="s">
        <v>1722</v>
      </c>
      <c r="D100" s="65" t="s">
        <v>112</v>
      </c>
      <c r="E100" s="52" t="s">
        <v>43</v>
      </c>
      <c r="F100" s="66" t="s">
        <v>287</v>
      </c>
      <c r="G100" s="54">
        <v>7225000</v>
      </c>
      <c r="H100" s="67" t="s">
        <v>13</v>
      </c>
      <c r="I100" s="55">
        <v>41178</v>
      </c>
      <c r="J100" s="56">
        <v>130</v>
      </c>
      <c r="K100" s="452">
        <v>3000000</v>
      </c>
      <c r="L100" s="61">
        <v>0</v>
      </c>
      <c r="M100" s="72" t="s">
        <v>334</v>
      </c>
      <c r="N100" s="198" t="s">
        <v>334</v>
      </c>
      <c r="O100" s="1392" t="s">
        <v>334</v>
      </c>
      <c r="P100" s="59">
        <v>130</v>
      </c>
      <c r="Q100" s="75" t="s">
        <v>1221</v>
      </c>
      <c r="R100" s="276" t="s">
        <v>334</v>
      </c>
      <c r="U100" s="936"/>
      <c r="V100" s="936"/>
      <c r="W100" s="936"/>
    </row>
    <row r="101" spans="1:23">
      <c r="A101" s="721"/>
      <c r="B101" s="63">
        <v>39787</v>
      </c>
      <c r="C101" s="64" t="s">
        <v>1723</v>
      </c>
      <c r="D101" s="65" t="s">
        <v>113</v>
      </c>
      <c r="E101" s="52" t="s">
        <v>19</v>
      </c>
      <c r="F101" s="66" t="s">
        <v>287</v>
      </c>
      <c r="G101" s="54">
        <v>28000000</v>
      </c>
      <c r="H101" s="67" t="s">
        <v>13</v>
      </c>
      <c r="I101" s="55">
        <v>39903</v>
      </c>
      <c r="J101" s="56">
        <v>4</v>
      </c>
      <c r="K101" s="452">
        <v>28000000</v>
      </c>
      <c r="L101" s="61">
        <f t="shared" si="3"/>
        <v>0</v>
      </c>
      <c r="M101" s="72" t="s">
        <v>1018</v>
      </c>
      <c r="N101" s="198">
        <v>40865</v>
      </c>
      <c r="O101" s="1392" t="s">
        <v>1018</v>
      </c>
      <c r="P101" s="59"/>
      <c r="Q101" s="75" t="s">
        <v>1974</v>
      </c>
      <c r="R101" s="276">
        <v>1703984</v>
      </c>
      <c r="U101" s="936"/>
      <c r="V101" s="936"/>
      <c r="W101" s="936"/>
    </row>
    <row r="102" spans="1:23">
      <c r="A102" s="721">
        <v>120</v>
      </c>
      <c r="B102" s="63">
        <v>39787</v>
      </c>
      <c r="C102" s="64" t="s">
        <v>1281</v>
      </c>
      <c r="D102" s="65" t="s">
        <v>114</v>
      </c>
      <c r="E102" s="52" t="s">
        <v>12</v>
      </c>
      <c r="F102" s="66" t="s">
        <v>287</v>
      </c>
      <c r="G102" s="54">
        <v>31260000</v>
      </c>
      <c r="H102" s="67" t="s">
        <v>13</v>
      </c>
      <c r="I102" s="55">
        <v>41144</v>
      </c>
      <c r="J102" s="56">
        <v>120</v>
      </c>
      <c r="K102" s="452">
        <v>28365685.050000001</v>
      </c>
      <c r="L102" s="61">
        <v>0</v>
      </c>
      <c r="M102" s="72" t="s">
        <v>1018</v>
      </c>
      <c r="N102" s="198">
        <v>41171</v>
      </c>
      <c r="O102" s="1392" t="s">
        <v>1018</v>
      </c>
      <c r="P102" s="59"/>
      <c r="Q102" s="75" t="s">
        <v>1278</v>
      </c>
      <c r="R102" s="276">
        <v>939920</v>
      </c>
      <c r="U102" s="936"/>
      <c r="V102" s="936"/>
      <c r="W102" s="936"/>
    </row>
    <row r="103" spans="1:23">
      <c r="A103" s="721">
        <v>50</v>
      </c>
      <c r="B103" s="63">
        <v>39787</v>
      </c>
      <c r="C103" s="870" t="s">
        <v>1724</v>
      </c>
      <c r="D103" s="65" t="s">
        <v>116</v>
      </c>
      <c r="E103" s="52" t="s">
        <v>17</v>
      </c>
      <c r="F103" s="66" t="s">
        <v>287</v>
      </c>
      <c r="G103" s="54">
        <v>10000000</v>
      </c>
      <c r="H103" s="67" t="s">
        <v>13</v>
      </c>
      <c r="I103" s="55">
        <v>40780</v>
      </c>
      <c r="J103" s="56">
        <v>50</v>
      </c>
      <c r="K103" s="452">
        <v>10000000</v>
      </c>
      <c r="L103" s="61">
        <f t="shared" si="3"/>
        <v>0</v>
      </c>
      <c r="M103" s="72" t="s">
        <v>1018</v>
      </c>
      <c r="N103" s="198">
        <v>40835</v>
      </c>
      <c r="O103" s="1392" t="s">
        <v>1018</v>
      </c>
      <c r="P103" s="59"/>
      <c r="Q103" s="75" t="s">
        <v>1278</v>
      </c>
      <c r="R103" s="276">
        <v>2525000</v>
      </c>
      <c r="U103" s="936"/>
      <c r="V103" s="936"/>
      <c r="W103" s="936"/>
    </row>
    <row r="104" spans="1:23">
      <c r="A104" s="721">
        <v>49</v>
      </c>
      <c r="B104" s="63">
        <v>39787</v>
      </c>
      <c r="C104" s="64" t="s">
        <v>1725</v>
      </c>
      <c r="D104" s="65" t="s">
        <v>117</v>
      </c>
      <c r="E104" s="67" t="s">
        <v>102</v>
      </c>
      <c r="F104" s="66" t="s">
        <v>287</v>
      </c>
      <c r="G104" s="54">
        <v>9550000</v>
      </c>
      <c r="H104" s="67" t="s">
        <v>13</v>
      </c>
      <c r="I104" s="55">
        <v>40745</v>
      </c>
      <c r="J104" s="56">
        <v>49</v>
      </c>
      <c r="K104" s="452">
        <v>9550000</v>
      </c>
      <c r="L104" s="61">
        <f t="shared" si="3"/>
        <v>0</v>
      </c>
      <c r="M104" s="72" t="s">
        <v>1018</v>
      </c>
      <c r="N104" s="198"/>
      <c r="O104" s="1392"/>
      <c r="P104" s="59"/>
      <c r="Q104" s="75"/>
      <c r="R104" s="276"/>
      <c r="U104" s="936"/>
      <c r="V104" s="936"/>
      <c r="W104" s="936"/>
    </row>
    <row r="105" spans="1:23" ht="28.5">
      <c r="A105" s="721" t="s">
        <v>1985</v>
      </c>
      <c r="B105" s="63">
        <v>39787</v>
      </c>
      <c r="C105" s="64" t="s">
        <v>1986</v>
      </c>
      <c r="D105" s="65" t="s">
        <v>1059</v>
      </c>
      <c r="E105" s="52" t="s">
        <v>46</v>
      </c>
      <c r="F105" s="66" t="s">
        <v>287</v>
      </c>
      <c r="G105" s="54">
        <v>36842000</v>
      </c>
      <c r="H105" s="67" t="s">
        <v>13</v>
      </c>
      <c r="I105" s="55">
        <v>40891</v>
      </c>
      <c r="J105" s="56">
        <v>4</v>
      </c>
      <c r="K105" s="452">
        <v>36842000</v>
      </c>
      <c r="L105" s="61">
        <f t="shared" si="3"/>
        <v>0</v>
      </c>
      <c r="M105" s="72" t="s">
        <v>1018</v>
      </c>
      <c r="N105" s="198"/>
      <c r="O105" s="1392"/>
      <c r="P105" s="59"/>
      <c r="Q105" s="75"/>
      <c r="R105" s="276"/>
      <c r="U105" s="936"/>
      <c r="V105" s="936"/>
      <c r="W105" s="936"/>
    </row>
    <row r="106" spans="1:23" s="100" customFormat="1" ht="28.5">
      <c r="A106" s="721" t="s">
        <v>1579</v>
      </c>
      <c r="B106" s="63">
        <v>39787</v>
      </c>
      <c r="C106" s="64" t="s">
        <v>1726</v>
      </c>
      <c r="D106" s="65" t="s">
        <v>118</v>
      </c>
      <c r="E106" s="52" t="s">
        <v>58</v>
      </c>
      <c r="F106" s="66" t="s">
        <v>287</v>
      </c>
      <c r="G106" s="54">
        <v>37000000</v>
      </c>
      <c r="H106" s="67" t="s">
        <v>13</v>
      </c>
      <c r="I106" s="55">
        <v>40451</v>
      </c>
      <c r="J106" s="56">
        <v>32</v>
      </c>
      <c r="K106" s="921">
        <v>12119637.369999999</v>
      </c>
      <c r="L106" s="61">
        <v>0</v>
      </c>
      <c r="M106" s="72" t="s">
        <v>1018</v>
      </c>
      <c r="N106" s="198">
        <v>40451</v>
      </c>
      <c r="O106" s="1392" t="s">
        <v>1018</v>
      </c>
      <c r="P106" s="59">
        <v>32</v>
      </c>
      <c r="Q106" s="75" t="s">
        <v>1278</v>
      </c>
      <c r="R106" s="276">
        <v>40000</v>
      </c>
      <c r="U106" s="936"/>
      <c r="V106" s="936"/>
      <c r="W106" s="936"/>
    </row>
    <row r="107" spans="1:23">
      <c r="A107" s="721"/>
      <c r="B107" s="63">
        <v>39787</v>
      </c>
      <c r="C107" s="64" t="s">
        <v>1727</v>
      </c>
      <c r="D107" s="65" t="s">
        <v>119</v>
      </c>
      <c r="E107" s="52" t="s">
        <v>46</v>
      </c>
      <c r="F107" s="66" t="s">
        <v>287</v>
      </c>
      <c r="G107" s="54">
        <v>20649000</v>
      </c>
      <c r="H107" s="67" t="s">
        <v>13</v>
      </c>
      <c r="I107" s="55"/>
      <c r="J107" s="56"/>
      <c r="K107" s="452"/>
      <c r="L107" s="61" t="str">
        <f t="shared" si="3"/>
        <v/>
      </c>
      <c r="M107" s="72"/>
      <c r="N107" s="198"/>
      <c r="O107" s="1392"/>
      <c r="P107" s="59"/>
      <c r="Q107" s="75"/>
      <c r="R107" s="276"/>
      <c r="U107" s="936"/>
      <c r="V107" s="936"/>
      <c r="W107" s="936"/>
    </row>
    <row r="108" spans="1:23">
      <c r="A108" s="721"/>
      <c r="B108" s="63">
        <v>39787</v>
      </c>
      <c r="C108" s="64" t="s">
        <v>1728</v>
      </c>
      <c r="D108" s="65" t="s">
        <v>120</v>
      </c>
      <c r="E108" s="52" t="s">
        <v>31</v>
      </c>
      <c r="F108" s="66" t="s">
        <v>287</v>
      </c>
      <c r="G108" s="54">
        <v>7000000</v>
      </c>
      <c r="H108" s="67" t="s">
        <v>13</v>
      </c>
      <c r="I108" s="55">
        <v>40009</v>
      </c>
      <c r="J108" s="56">
        <v>4</v>
      </c>
      <c r="K108" s="452">
        <v>7000000</v>
      </c>
      <c r="L108" s="61">
        <v>0</v>
      </c>
      <c r="M108" s="72" t="s">
        <v>1018</v>
      </c>
      <c r="N108" s="198">
        <v>40058</v>
      </c>
      <c r="O108" s="1392" t="s">
        <v>1018</v>
      </c>
      <c r="P108" s="59"/>
      <c r="Q108" s="75" t="s">
        <v>1278</v>
      </c>
      <c r="R108" s="276">
        <v>225000</v>
      </c>
      <c r="U108" s="936"/>
      <c r="V108" s="936"/>
      <c r="W108" s="936"/>
    </row>
    <row r="109" spans="1:23">
      <c r="A109" s="721">
        <v>55</v>
      </c>
      <c r="B109" s="63">
        <v>39787</v>
      </c>
      <c r="C109" s="64" t="s">
        <v>1729</v>
      </c>
      <c r="D109" s="65" t="s">
        <v>121</v>
      </c>
      <c r="E109" s="52" t="s">
        <v>58</v>
      </c>
      <c r="F109" s="66" t="s">
        <v>287</v>
      </c>
      <c r="G109" s="54">
        <v>5800000</v>
      </c>
      <c r="H109" s="67" t="s">
        <v>13</v>
      </c>
      <c r="I109" s="55"/>
      <c r="J109" s="56"/>
      <c r="K109" s="452"/>
      <c r="L109" s="61" t="str">
        <f t="shared" ref="L109:L143" si="4">IF($K109&lt;&gt;0,$G109-$K109,"")</f>
        <v/>
      </c>
      <c r="M109" s="72"/>
      <c r="N109" s="198"/>
      <c r="O109" s="1392"/>
      <c r="P109" s="59"/>
      <c r="Q109" s="75"/>
      <c r="R109" s="276"/>
      <c r="U109" s="936"/>
      <c r="V109" s="936"/>
      <c r="W109" s="936"/>
    </row>
    <row r="110" spans="1:23">
      <c r="A110" s="721" t="s">
        <v>2118</v>
      </c>
      <c r="B110" s="63">
        <v>39787</v>
      </c>
      <c r="C110" s="64" t="s">
        <v>1730</v>
      </c>
      <c r="D110" s="65" t="s">
        <v>122</v>
      </c>
      <c r="E110" s="52" t="s">
        <v>28</v>
      </c>
      <c r="F110" s="66" t="s">
        <v>1192</v>
      </c>
      <c r="G110" s="54">
        <v>303000000</v>
      </c>
      <c r="H110" s="67" t="s">
        <v>13</v>
      </c>
      <c r="I110" s="55">
        <v>41135</v>
      </c>
      <c r="J110" s="56">
        <v>118</v>
      </c>
      <c r="K110" s="452">
        <v>113338080.75</v>
      </c>
      <c r="L110" s="61">
        <v>0</v>
      </c>
      <c r="M110" s="72" t="s">
        <v>1018</v>
      </c>
      <c r="N110" s="198">
        <v>41171</v>
      </c>
      <c r="O110" s="1392" t="s">
        <v>1018</v>
      </c>
      <c r="P110" s="59"/>
      <c r="Q110" s="75" t="s">
        <v>1278</v>
      </c>
      <c r="R110" s="276">
        <v>825000</v>
      </c>
      <c r="U110" s="936"/>
      <c r="V110" s="936"/>
      <c r="W110" s="936"/>
    </row>
    <row r="111" spans="1:23">
      <c r="A111" s="721">
        <v>50</v>
      </c>
      <c r="B111" s="63">
        <v>39787</v>
      </c>
      <c r="C111" s="64" t="s">
        <v>1731</v>
      </c>
      <c r="D111" s="65" t="s">
        <v>123</v>
      </c>
      <c r="E111" s="52" t="s">
        <v>19</v>
      </c>
      <c r="F111" s="66" t="s">
        <v>287</v>
      </c>
      <c r="G111" s="54">
        <v>13500000</v>
      </c>
      <c r="H111" s="67" t="s">
        <v>13</v>
      </c>
      <c r="I111" s="55">
        <v>40766</v>
      </c>
      <c r="J111" s="56">
        <v>50</v>
      </c>
      <c r="K111" s="452">
        <v>13500000</v>
      </c>
      <c r="L111" s="61">
        <f t="shared" si="4"/>
        <v>0</v>
      </c>
      <c r="M111" s="72" t="s">
        <v>1018</v>
      </c>
      <c r="N111" s="198">
        <v>40814</v>
      </c>
      <c r="O111" s="1392" t="s">
        <v>1018</v>
      </c>
      <c r="P111" s="59"/>
      <c r="Q111" s="75" t="s">
        <v>1278</v>
      </c>
      <c r="R111" s="276">
        <v>560000</v>
      </c>
      <c r="U111" s="936"/>
      <c r="V111" s="936"/>
      <c r="W111" s="936"/>
    </row>
    <row r="112" spans="1:23">
      <c r="A112" s="721"/>
      <c r="B112" s="308">
        <v>39794</v>
      </c>
      <c r="C112" s="309" t="s">
        <v>1732</v>
      </c>
      <c r="D112" s="310" t="s">
        <v>124</v>
      </c>
      <c r="E112" s="311" t="s">
        <v>125</v>
      </c>
      <c r="F112" s="699" t="s">
        <v>287</v>
      </c>
      <c r="G112" s="54">
        <v>100000000</v>
      </c>
      <c r="H112" s="311" t="s">
        <v>13</v>
      </c>
      <c r="I112" s="55">
        <v>39903</v>
      </c>
      <c r="J112" s="56">
        <v>4</v>
      </c>
      <c r="K112" s="452">
        <v>100000000</v>
      </c>
      <c r="L112" s="61">
        <f t="shared" si="4"/>
        <v>0</v>
      </c>
      <c r="M112" s="72" t="s">
        <v>1018</v>
      </c>
      <c r="N112" s="315">
        <v>39941</v>
      </c>
      <c r="O112" s="700" t="s">
        <v>1018</v>
      </c>
      <c r="P112" s="59"/>
      <c r="Q112" s="75" t="s">
        <v>1278</v>
      </c>
      <c r="R112" s="276">
        <v>1200000</v>
      </c>
      <c r="U112" s="936"/>
      <c r="V112" s="936"/>
      <c r="W112" s="936"/>
    </row>
    <row r="113" spans="1:23">
      <c r="A113" s="721">
        <v>35</v>
      </c>
      <c r="B113" s="308">
        <v>39794</v>
      </c>
      <c r="C113" s="309" t="s">
        <v>1733</v>
      </c>
      <c r="D113" s="310" t="s">
        <v>1040</v>
      </c>
      <c r="E113" s="52" t="s">
        <v>12</v>
      </c>
      <c r="F113" s="699" t="s">
        <v>287</v>
      </c>
      <c r="G113" s="54">
        <v>41279000</v>
      </c>
      <c r="H113" s="311" t="s">
        <v>13</v>
      </c>
      <c r="I113" s="55">
        <v>40571</v>
      </c>
      <c r="J113" s="922">
        <v>35</v>
      </c>
      <c r="K113" s="452">
        <v>41279000</v>
      </c>
      <c r="L113" s="61">
        <f t="shared" si="4"/>
        <v>0</v>
      </c>
      <c r="M113" s="72" t="s">
        <v>334</v>
      </c>
      <c r="N113" s="313" t="s">
        <v>334</v>
      </c>
      <c r="O113" s="1392" t="s">
        <v>334</v>
      </c>
      <c r="P113" s="314">
        <v>35</v>
      </c>
      <c r="Q113" s="75" t="s">
        <v>1221</v>
      </c>
      <c r="R113" s="276" t="s">
        <v>334</v>
      </c>
      <c r="U113" s="936"/>
      <c r="V113" s="936"/>
      <c r="W113" s="936"/>
    </row>
    <row r="114" spans="1:23">
      <c r="A114" s="721">
        <v>208</v>
      </c>
      <c r="B114" s="308">
        <v>39794</v>
      </c>
      <c r="C114" s="309" t="s">
        <v>1734</v>
      </c>
      <c r="D114" s="310" t="s">
        <v>27</v>
      </c>
      <c r="E114" s="52" t="s">
        <v>28</v>
      </c>
      <c r="F114" s="699" t="s">
        <v>287</v>
      </c>
      <c r="G114" s="54">
        <v>6500000</v>
      </c>
      <c r="H114" s="311" t="s">
        <v>13</v>
      </c>
      <c r="I114" s="55">
        <v>41320</v>
      </c>
      <c r="J114" s="922">
        <v>208</v>
      </c>
      <c r="K114" s="452">
        <v>6500000</v>
      </c>
      <c r="L114" s="61">
        <f t="shared" si="4"/>
        <v>0</v>
      </c>
      <c r="M114" s="72" t="s">
        <v>1018</v>
      </c>
      <c r="N114" s="313"/>
      <c r="O114" s="1392"/>
      <c r="P114" s="314"/>
      <c r="Q114" s="75"/>
      <c r="R114" s="276"/>
      <c r="U114" s="936"/>
      <c r="V114" s="936"/>
      <c r="W114" s="936"/>
    </row>
    <row r="115" spans="1:23">
      <c r="A115" s="721"/>
      <c r="B115" s="308">
        <v>39794</v>
      </c>
      <c r="C115" s="309" t="s">
        <v>1735</v>
      </c>
      <c r="D115" s="310" t="s">
        <v>126</v>
      </c>
      <c r="E115" s="52" t="s">
        <v>19</v>
      </c>
      <c r="F115" s="699" t="s">
        <v>287</v>
      </c>
      <c r="G115" s="54">
        <v>235000000</v>
      </c>
      <c r="H115" s="311" t="s">
        <v>13</v>
      </c>
      <c r="I115" s="55">
        <v>40170</v>
      </c>
      <c r="J115" s="922">
        <v>5</v>
      </c>
      <c r="K115" s="452">
        <v>235000000</v>
      </c>
      <c r="L115" s="61">
        <f t="shared" si="4"/>
        <v>0</v>
      </c>
      <c r="M115" s="72" t="s">
        <v>1018</v>
      </c>
      <c r="N115" s="313">
        <v>40345</v>
      </c>
      <c r="O115" s="1392" t="s">
        <v>1018</v>
      </c>
      <c r="P115" s="314">
        <v>9</v>
      </c>
      <c r="Q115" s="75" t="s">
        <v>1278</v>
      </c>
      <c r="R115" s="276">
        <v>6820000</v>
      </c>
      <c r="U115" s="936"/>
      <c r="V115" s="936"/>
      <c r="W115" s="936"/>
    </row>
    <row r="116" spans="1:23" ht="28.5">
      <c r="A116" s="721" t="s">
        <v>2054</v>
      </c>
      <c r="B116" s="308">
        <v>39794</v>
      </c>
      <c r="C116" s="309" t="s">
        <v>1736</v>
      </c>
      <c r="D116" s="310" t="s">
        <v>127</v>
      </c>
      <c r="E116" s="52" t="s">
        <v>43</v>
      </c>
      <c r="F116" s="699" t="s">
        <v>287</v>
      </c>
      <c r="G116" s="54">
        <v>25223000</v>
      </c>
      <c r="H116" s="311" t="s">
        <v>13</v>
      </c>
      <c r="I116" s="55">
        <v>41073</v>
      </c>
      <c r="J116" s="922">
        <v>88</v>
      </c>
      <c r="K116" s="452">
        <v>21594228.789999999</v>
      </c>
      <c r="L116" s="61">
        <v>0</v>
      </c>
      <c r="M116" s="72" t="s">
        <v>1018</v>
      </c>
      <c r="N116" s="313">
        <v>41108</v>
      </c>
      <c r="O116" s="1392" t="s">
        <v>1018</v>
      </c>
      <c r="P116" s="314"/>
      <c r="Q116" s="75" t="s">
        <v>1278</v>
      </c>
      <c r="R116" s="276">
        <v>860326</v>
      </c>
      <c r="U116" s="936"/>
      <c r="V116" s="936"/>
      <c r="W116" s="936"/>
    </row>
    <row r="117" spans="1:23" ht="28.5">
      <c r="A117" s="721" t="s">
        <v>1853</v>
      </c>
      <c r="B117" s="308">
        <v>39794</v>
      </c>
      <c r="C117" s="310" t="s">
        <v>1854</v>
      </c>
      <c r="D117" s="310" t="s">
        <v>128</v>
      </c>
      <c r="E117" s="311" t="s">
        <v>129</v>
      </c>
      <c r="F117" s="699" t="s">
        <v>287</v>
      </c>
      <c r="G117" s="54">
        <v>330000000</v>
      </c>
      <c r="H117" s="311" t="s">
        <v>13</v>
      </c>
      <c r="I117" s="55">
        <v>40676</v>
      </c>
      <c r="J117" s="922">
        <v>43</v>
      </c>
      <c r="K117" s="452">
        <f>G117</f>
        <v>330000000</v>
      </c>
      <c r="L117" s="61">
        <f t="shared" si="4"/>
        <v>0</v>
      </c>
      <c r="M117" s="72" t="s">
        <v>1018</v>
      </c>
      <c r="N117" s="313"/>
      <c r="O117" s="1392"/>
      <c r="P117" s="314"/>
      <c r="Q117" s="75"/>
      <c r="R117" s="276"/>
      <c r="U117" s="936"/>
      <c r="V117" s="936"/>
      <c r="W117" s="936"/>
    </row>
    <row r="118" spans="1:23" ht="28.5">
      <c r="A118" s="1421"/>
      <c r="B118" s="1513">
        <v>39794</v>
      </c>
      <c r="C118" s="1614" t="s">
        <v>1737</v>
      </c>
      <c r="D118" s="1638" t="s">
        <v>130</v>
      </c>
      <c r="E118" s="1472" t="s">
        <v>131</v>
      </c>
      <c r="F118" s="1621" t="s">
        <v>287</v>
      </c>
      <c r="G118" s="1536">
        <v>300000000</v>
      </c>
      <c r="H118" s="1472" t="s">
        <v>13</v>
      </c>
      <c r="I118" s="55">
        <v>40289</v>
      </c>
      <c r="J118" s="922">
        <v>4</v>
      </c>
      <c r="K118" s="452">
        <v>200000000</v>
      </c>
      <c r="L118" s="61">
        <f t="shared" si="4"/>
        <v>100000000</v>
      </c>
      <c r="M118" s="72" t="s">
        <v>190</v>
      </c>
      <c r="N118" s="1625">
        <v>40562</v>
      </c>
      <c r="O118" s="1476" t="s">
        <v>1018</v>
      </c>
      <c r="P118" s="1623"/>
      <c r="Q118" s="1448" t="s">
        <v>1278</v>
      </c>
      <c r="R118" s="1487">
        <v>5269179.3600000003</v>
      </c>
      <c r="U118" s="936"/>
      <c r="V118" s="936"/>
      <c r="W118" s="936"/>
    </row>
    <row r="119" spans="1:23">
      <c r="A119" s="1423"/>
      <c r="B119" s="1514"/>
      <c r="C119" s="1615"/>
      <c r="D119" s="1639"/>
      <c r="E119" s="1473"/>
      <c r="F119" s="1622"/>
      <c r="G119" s="1537"/>
      <c r="H119" s="1473"/>
      <c r="I119" s="55">
        <v>40534</v>
      </c>
      <c r="J119" s="922">
        <v>4</v>
      </c>
      <c r="K119" s="452">
        <v>100000000</v>
      </c>
      <c r="L119" s="61">
        <v>0</v>
      </c>
      <c r="M119" s="72" t="s">
        <v>1018</v>
      </c>
      <c r="N119" s="1626"/>
      <c r="O119" s="1477"/>
      <c r="P119" s="1624"/>
      <c r="Q119" s="1449"/>
      <c r="R119" s="1488"/>
      <c r="U119" s="936"/>
      <c r="V119" s="936"/>
      <c r="W119" s="936"/>
    </row>
    <row r="120" spans="1:23">
      <c r="A120" s="721"/>
      <c r="B120" s="308">
        <v>39794</v>
      </c>
      <c r="C120" s="309" t="s">
        <v>1738</v>
      </c>
      <c r="D120" s="310" t="s">
        <v>14</v>
      </c>
      <c r="E120" s="52" t="s">
        <v>15</v>
      </c>
      <c r="F120" s="699" t="s">
        <v>287</v>
      </c>
      <c r="G120" s="54">
        <v>120000000</v>
      </c>
      <c r="H120" s="311" t="s">
        <v>13</v>
      </c>
      <c r="I120" s="55">
        <v>39903</v>
      </c>
      <c r="J120" s="56">
        <v>4</v>
      </c>
      <c r="K120" s="452">
        <v>120000000</v>
      </c>
      <c r="L120" s="61">
        <f t="shared" si="4"/>
        <v>0</v>
      </c>
      <c r="M120" s="72" t="s">
        <v>1018</v>
      </c>
      <c r="N120" s="313">
        <v>40247</v>
      </c>
      <c r="O120" s="1392" t="s">
        <v>1018</v>
      </c>
      <c r="P120" s="59"/>
      <c r="Q120" s="75" t="s">
        <v>1279</v>
      </c>
      <c r="R120" s="276">
        <v>11150939.74</v>
      </c>
      <c r="U120" s="936"/>
      <c r="V120" s="936"/>
      <c r="W120" s="936"/>
    </row>
    <row r="121" spans="1:23">
      <c r="A121" s="721"/>
      <c r="B121" s="308">
        <v>39794</v>
      </c>
      <c r="C121" s="309" t="s">
        <v>1739</v>
      </c>
      <c r="D121" s="310" t="s">
        <v>132</v>
      </c>
      <c r="E121" s="52" t="s">
        <v>69</v>
      </c>
      <c r="F121" s="699" t="s">
        <v>287</v>
      </c>
      <c r="G121" s="54">
        <v>18400000</v>
      </c>
      <c r="H121" s="311" t="s">
        <v>13</v>
      </c>
      <c r="I121" s="55">
        <v>41262</v>
      </c>
      <c r="J121" s="922">
        <v>4</v>
      </c>
      <c r="K121" s="452">
        <v>18400000</v>
      </c>
      <c r="L121" s="61">
        <f t="shared" si="4"/>
        <v>0</v>
      </c>
      <c r="M121" s="72" t="s">
        <v>1018</v>
      </c>
      <c r="N121" s="313">
        <v>41290</v>
      </c>
      <c r="O121" s="1392" t="s">
        <v>1018</v>
      </c>
      <c r="P121" s="314"/>
      <c r="Q121" s="75" t="s">
        <v>1278</v>
      </c>
      <c r="R121" s="276">
        <v>256257</v>
      </c>
      <c r="U121" s="936"/>
      <c r="V121" s="936"/>
      <c r="W121" s="936"/>
    </row>
    <row r="122" spans="1:23">
      <c r="A122" s="721">
        <v>214</v>
      </c>
      <c r="B122" s="308">
        <v>39794</v>
      </c>
      <c r="C122" s="309" t="s">
        <v>1740</v>
      </c>
      <c r="D122" s="310" t="s">
        <v>133</v>
      </c>
      <c r="E122" s="311" t="s">
        <v>134</v>
      </c>
      <c r="F122" s="699" t="s">
        <v>287</v>
      </c>
      <c r="G122" s="54">
        <v>300000000</v>
      </c>
      <c r="H122" s="311" t="s">
        <v>13</v>
      </c>
      <c r="I122" s="55"/>
      <c r="J122" s="922"/>
      <c r="K122" s="452"/>
      <c r="L122" s="61" t="str">
        <f t="shared" si="4"/>
        <v/>
      </c>
      <c r="M122" s="72"/>
      <c r="N122" s="313"/>
      <c r="O122" s="1392"/>
      <c r="P122" s="314"/>
      <c r="Q122" s="75"/>
      <c r="R122" s="276"/>
      <c r="U122" s="936"/>
      <c r="V122" s="936"/>
      <c r="W122" s="936"/>
    </row>
    <row r="123" spans="1:23">
      <c r="A123" s="721"/>
      <c r="B123" s="308">
        <v>39794</v>
      </c>
      <c r="C123" s="309" t="s">
        <v>1741</v>
      </c>
      <c r="D123" s="310" t="s">
        <v>42</v>
      </c>
      <c r="E123" s="311" t="s">
        <v>125</v>
      </c>
      <c r="F123" s="699" t="s">
        <v>287</v>
      </c>
      <c r="G123" s="54">
        <v>21500000</v>
      </c>
      <c r="H123" s="311" t="s">
        <v>13</v>
      </c>
      <c r="I123" s="55">
        <v>41164</v>
      </c>
      <c r="J123" s="922">
        <v>4</v>
      </c>
      <c r="K123" s="452">
        <v>21500000</v>
      </c>
      <c r="L123" s="61">
        <f t="shared" si="4"/>
        <v>0</v>
      </c>
      <c r="M123" s="72" t="s">
        <v>1018</v>
      </c>
      <c r="N123" s="313">
        <v>41164</v>
      </c>
      <c r="O123" s="1392" t="s">
        <v>1018</v>
      </c>
      <c r="P123" s="314"/>
      <c r="Q123" s="75" t="s">
        <v>1278</v>
      </c>
      <c r="R123" s="276">
        <v>1800000</v>
      </c>
      <c r="U123" s="936"/>
      <c r="V123" s="936"/>
      <c r="W123" s="936"/>
    </row>
    <row r="124" spans="1:23">
      <c r="A124" s="721"/>
      <c r="B124" s="308">
        <v>39794</v>
      </c>
      <c r="C124" s="309" t="s">
        <v>1742</v>
      </c>
      <c r="D124" s="310" t="s">
        <v>135</v>
      </c>
      <c r="E124" s="311" t="s">
        <v>136</v>
      </c>
      <c r="F124" s="699" t="s">
        <v>287</v>
      </c>
      <c r="G124" s="54">
        <v>75000000</v>
      </c>
      <c r="H124" s="311" t="s">
        <v>13</v>
      </c>
      <c r="I124" s="55">
        <v>40121</v>
      </c>
      <c r="J124" s="922">
        <v>4</v>
      </c>
      <c r="K124" s="452">
        <v>75000000</v>
      </c>
      <c r="L124" s="61">
        <f t="shared" si="4"/>
        <v>0</v>
      </c>
      <c r="M124" s="72" t="s">
        <v>1018</v>
      </c>
      <c r="N124" s="313">
        <v>40141</v>
      </c>
      <c r="O124" s="1392" t="s">
        <v>1018</v>
      </c>
      <c r="P124" s="314"/>
      <c r="Q124" s="75" t="s">
        <v>1278</v>
      </c>
      <c r="R124" s="276">
        <v>2650000</v>
      </c>
      <c r="U124" s="936"/>
      <c r="V124" s="936"/>
      <c r="W124" s="936"/>
    </row>
    <row r="125" spans="1:23" ht="28.5">
      <c r="A125" s="721" t="s">
        <v>1979</v>
      </c>
      <c r="B125" s="308">
        <v>39794</v>
      </c>
      <c r="C125" s="310" t="s">
        <v>1978</v>
      </c>
      <c r="D125" s="310" t="s">
        <v>26</v>
      </c>
      <c r="E125" s="52" t="s">
        <v>19</v>
      </c>
      <c r="F125" s="699" t="s">
        <v>287</v>
      </c>
      <c r="G125" s="54">
        <v>55000000</v>
      </c>
      <c r="H125" s="311" t="s">
        <v>13</v>
      </c>
      <c r="I125" s="55">
        <v>41087</v>
      </c>
      <c r="J125" s="922">
        <v>4</v>
      </c>
      <c r="K125" s="452">
        <v>55000000</v>
      </c>
      <c r="L125" s="61">
        <f t="shared" si="4"/>
        <v>0</v>
      </c>
      <c r="M125" s="72" t="s">
        <v>1018</v>
      </c>
      <c r="N125" s="313"/>
      <c r="O125" s="1392"/>
      <c r="P125" s="314"/>
      <c r="Q125" s="75"/>
      <c r="R125" s="276"/>
      <c r="U125" s="936"/>
      <c r="V125" s="936"/>
      <c r="W125" s="936"/>
    </row>
    <row r="126" spans="1:23">
      <c r="A126" s="721"/>
      <c r="B126" s="308">
        <v>39794</v>
      </c>
      <c r="C126" s="309" t="s">
        <v>1743</v>
      </c>
      <c r="D126" s="310" t="s">
        <v>137</v>
      </c>
      <c r="E126" s="52" t="s">
        <v>12</v>
      </c>
      <c r="F126" s="699" t="s">
        <v>287</v>
      </c>
      <c r="G126" s="54">
        <v>52372000</v>
      </c>
      <c r="H126" s="311" t="s">
        <v>13</v>
      </c>
      <c r="I126" s="55"/>
      <c r="J126" s="922"/>
      <c r="K126" s="452"/>
      <c r="L126" s="61" t="str">
        <f t="shared" si="4"/>
        <v/>
      </c>
      <c r="M126" s="72"/>
      <c r="N126" s="313"/>
      <c r="O126" s="1392"/>
      <c r="P126" s="314"/>
      <c r="Q126" s="75"/>
      <c r="R126" s="276"/>
      <c r="U126" s="936"/>
      <c r="V126" s="936"/>
      <c r="W126" s="936"/>
    </row>
    <row r="127" spans="1:23">
      <c r="A127" s="721"/>
      <c r="B127" s="308">
        <v>39794</v>
      </c>
      <c r="C127" s="309" t="s">
        <v>1744</v>
      </c>
      <c r="D127" s="310" t="s">
        <v>92</v>
      </c>
      <c r="E127" s="52" t="s">
        <v>35</v>
      </c>
      <c r="F127" s="699" t="s">
        <v>287</v>
      </c>
      <c r="G127" s="54">
        <v>125198000</v>
      </c>
      <c r="H127" s="311" t="s">
        <v>13</v>
      </c>
      <c r="I127" s="55">
        <v>39938</v>
      </c>
      <c r="J127" s="56">
        <v>4</v>
      </c>
      <c r="K127" s="452">
        <v>125198000</v>
      </c>
      <c r="L127" s="61">
        <f t="shared" si="4"/>
        <v>0</v>
      </c>
      <c r="M127" s="72" t="s">
        <v>1018</v>
      </c>
      <c r="N127" s="313">
        <v>40338</v>
      </c>
      <c r="O127" s="1392" t="s">
        <v>1018</v>
      </c>
      <c r="P127" s="59"/>
      <c r="Q127" s="75" t="s">
        <v>1279</v>
      </c>
      <c r="R127" s="276">
        <v>2857914.52</v>
      </c>
      <c r="U127" s="936"/>
      <c r="V127" s="936"/>
      <c r="W127" s="936"/>
    </row>
    <row r="128" spans="1:23">
      <c r="A128" s="721"/>
      <c r="B128" s="308">
        <v>39794</v>
      </c>
      <c r="C128" s="309" t="s">
        <v>1745</v>
      </c>
      <c r="D128" s="310" t="s">
        <v>128</v>
      </c>
      <c r="E128" s="311" t="s">
        <v>129</v>
      </c>
      <c r="F128" s="699" t="s">
        <v>287</v>
      </c>
      <c r="G128" s="54">
        <v>45220000</v>
      </c>
      <c r="H128" s="311" t="s">
        <v>13</v>
      </c>
      <c r="I128" s="55">
        <v>40247</v>
      </c>
      <c r="J128" s="922">
        <v>5</v>
      </c>
      <c r="K128" s="452">
        <v>45220000</v>
      </c>
      <c r="L128" s="61">
        <f t="shared" si="4"/>
        <v>0</v>
      </c>
      <c r="M128" s="72" t="s">
        <v>1018</v>
      </c>
      <c r="N128" s="313">
        <v>40429</v>
      </c>
      <c r="O128" s="1392" t="s">
        <v>1018</v>
      </c>
      <c r="P128" s="314">
        <v>9</v>
      </c>
      <c r="Q128" s="75" t="s">
        <v>1278</v>
      </c>
      <c r="R128" s="276">
        <v>4753984.55</v>
      </c>
      <c r="U128" s="936"/>
      <c r="V128" s="936"/>
      <c r="W128" s="936"/>
    </row>
    <row r="129" spans="1:23">
      <c r="A129" s="721">
        <v>50</v>
      </c>
      <c r="B129" s="308">
        <v>39794</v>
      </c>
      <c r="C129" s="309" t="s">
        <v>1746</v>
      </c>
      <c r="D129" s="310" t="s">
        <v>138</v>
      </c>
      <c r="E129" s="52" t="s">
        <v>39</v>
      </c>
      <c r="F129" s="699" t="s">
        <v>287</v>
      </c>
      <c r="G129" s="54">
        <v>76458000</v>
      </c>
      <c r="H129" s="311" t="s">
        <v>13</v>
      </c>
      <c r="I129" s="55">
        <v>40808</v>
      </c>
      <c r="J129" s="922">
        <v>50</v>
      </c>
      <c r="K129" s="452">
        <v>76458000</v>
      </c>
      <c r="L129" s="61">
        <f t="shared" si="4"/>
        <v>0</v>
      </c>
      <c r="M129" s="72" t="s">
        <v>1018</v>
      </c>
      <c r="N129" s="313"/>
      <c r="O129" s="1392"/>
      <c r="P129" s="314"/>
      <c r="Q129" s="75"/>
      <c r="R129" s="276"/>
      <c r="U129" s="936"/>
      <c r="V129" s="936"/>
      <c r="W129" s="936"/>
    </row>
    <row r="130" spans="1:23" ht="28.5">
      <c r="A130" s="721" t="s">
        <v>2005</v>
      </c>
      <c r="B130" s="308">
        <v>39794</v>
      </c>
      <c r="C130" s="309" t="s">
        <v>1747</v>
      </c>
      <c r="D130" s="310" t="s">
        <v>26</v>
      </c>
      <c r="E130" s="52" t="s">
        <v>19</v>
      </c>
      <c r="F130" s="699" t="s">
        <v>287</v>
      </c>
      <c r="G130" s="54">
        <v>62158000</v>
      </c>
      <c r="H130" s="311" t="s">
        <v>13</v>
      </c>
      <c r="I130" s="55">
        <v>40996</v>
      </c>
      <c r="J130" s="922">
        <v>76</v>
      </c>
      <c r="K130" s="452">
        <v>57766994.159999996</v>
      </c>
      <c r="L130" s="61">
        <v>0</v>
      </c>
      <c r="M130" s="72" t="s">
        <v>1018</v>
      </c>
      <c r="N130" s="313">
        <v>41080</v>
      </c>
      <c r="O130" s="1392" t="s">
        <v>1018</v>
      </c>
      <c r="P130" s="314"/>
      <c r="Q130" s="75" t="s">
        <v>1278</v>
      </c>
      <c r="R130" s="276">
        <v>760000</v>
      </c>
      <c r="U130" s="936"/>
      <c r="V130" s="936"/>
      <c r="W130" s="936"/>
    </row>
    <row r="131" spans="1:23" ht="28.5">
      <c r="A131" s="1421"/>
      <c r="B131" s="1513">
        <v>39794</v>
      </c>
      <c r="C131" s="1515" t="s">
        <v>1748</v>
      </c>
      <c r="D131" s="1517" t="s">
        <v>139</v>
      </c>
      <c r="E131" s="1439" t="s">
        <v>39</v>
      </c>
      <c r="F131" s="1544" t="s">
        <v>287</v>
      </c>
      <c r="G131" s="1554">
        <v>16019000</v>
      </c>
      <c r="H131" s="1472" t="s">
        <v>13</v>
      </c>
      <c r="I131" s="55">
        <v>41227</v>
      </c>
      <c r="J131" s="922">
        <v>4</v>
      </c>
      <c r="K131" s="452">
        <v>1600000</v>
      </c>
      <c r="L131" s="61">
        <f t="shared" si="4"/>
        <v>14419000</v>
      </c>
      <c r="M131" s="72" t="s">
        <v>190</v>
      </c>
      <c r="N131" s="1625"/>
      <c r="O131" s="1476"/>
      <c r="P131" s="1623"/>
      <c r="Q131" s="1448"/>
      <c r="R131" s="1487"/>
      <c r="U131" s="936"/>
      <c r="V131" s="936"/>
      <c r="W131" s="936"/>
    </row>
    <row r="132" spans="1:23" ht="28.5">
      <c r="A132" s="1423"/>
      <c r="B132" s="1514"/>
      <c r="C132" s="1516"/>
      <c r="D132" s="1518"/>
      <c r="E132" s="1441"/>
      <c r="F132" s="1545"/>
      <c r="G132" s="1555"/>
      <c r="H132" s="1473"/>
      <c r="I132" s="55">
        <v>41325</v>
      </c>
      <c r="J132" s="922">
        <v>4</v>
      </c>
      <c r="K132" s="452">
        <v>1600000</v>
      </c>
      <c r="L132" s="61">
        <f>L131-K132</f>
        <v>12819000</v>
      </c>
      <c r="M132" s="72" t="s">
        <v>190</v>
      </c>
      <c r="N132" s="1626"/>
      <c r="O132" s="1477"/>
      <c r="P132" s="1624"/>
      <c r="Q132" s="1449"/>
      <c r="R132" s="1488"/>
      <c r="U132" s="936"/>
      <c r="V132" s="936"/>
      <c r="W132" s="936"/>
    </row>
    <row r="133" spans="1:23" s="100" customFormat="1" ht="28.5">
      <c r="A133" s="721">
        <v>22</v>
      </c>
      <c r="B133" s="308">
        <v>39794</v>
      </c>
      <c r="C133" s="309" t="s">
        <v>1749</v>
      </c>
      <c r="D133" s="310" t="s">
        <v>140</v>
      </c>
      <c r="E133" s="311" t="s">
        <v>134</v>
      </c>
      <c r="F133" s="312" t="s">
        <v>1400</v>
      </c>
      <c r="G133" s="54">
        <v>74426000</v>
      </c>
      <c r="H133" s="311" t="s">
        <v>13</v>
      </c>
      <c r="I133" s="55"/>
      <c r="J133" s="922"/>
      <c r="K133" s="452"/>
      <c r="L133" s="61" t="str">
        <f t="shared" si="4"/>
        <v/>
      </c>
      <c r="M133" s="72"/>
      <c r="N133" s="313"/>
      <c r="O133" s="1392"/>
      <c r="P133" s="314"/>
      <c r="Q133" s="75"/>
      <c r="R133" s="276"/>
      <c r="U133" s="936"/>
      <c r="V133" s="936"/>
      <c r="W133" s="936"/>
    </row>
    <row r="134" spans="1:23" ht="28.5">
      <c r="A134" s="1421"/>
      <c r="B134" s="1513">
        <v>39794</v>
      </c>
      <c r="C134" s="1515" t="s">
        <v>1750</v>
      </c>
      <c r="D134" s="1517" t="s">
        <v>141</v>
      </c>
      <c r="E134" s="1439" t="s">
        <v>41</v>
      </c>
      <c r="F134" s="1544" t="s">
        <v>287</v>
      </c>
      <c r="G134" s="1554">
        <v>95000000</v>
      </c>
      <c r="H134" s="1472" t="s">
        <v>13</v>
      </c>
      <c r="I134" s="55">
        <v>40905</v>
      </c>
      <c r="J134" s="922">
        <v>4</v>
      </c>
      <c r="K134" s="452">
        <v>23750000</v>
      </c>
      <c r="L134" s="61">
        <f t="shared" si="4"/>
        <v>71250000</v>
      </c>
      <c r="M134" s="72" t="s">
        <v>190</v>
      </c>
      <c r="N134" s="1625">
        <v>41108</v>
      </c>
      <c r="O134" s="1476" t="s">
        <v>1018</v>
      </c>
      <c r="P134" s="1623"/>
      <c r="Q134" s="1448" t="s">
        <v>1278</v>
      </c>
      <c r="R134" s="1487">
        <v>755000</v>
      </c>
      <c r="U134" s="936"/>
      <c r="V134" s="936"/>
      <c r="W134" s="936"/>
    </row>
    <row r="135" spans="1:23" ht="22.5" customHeight="1">
      <c r="A135" s="1423"/>
      <c r="B135" s="1514"/>
      <c r="C135" s="1516"/>
      <c r="D135" s="1518"/>
      <c r="E135" s="1441"/>
      <c r="F135" s="1545"/>
      <c r="G135" s="1555"/>
      <c r="H135" s="1473"/>
      <c r="I135" s="55">
        <v>41080</v>
      </c>
      <c r="J135" s="922">
        <v>4</v>
      </c>
      <c r="K135" s="452">
        <v>71250000</v>
      </c>
      <c r="L135" s="61">
        <f>L134-K135</f>
        <v>0</v>
      </c>
      <c r="M135" s="72" t="s">
        <v>1018</v>
      </c>
      <c r="N135" s="1626"/>
      <c r="O135" s="1477"/>
      <c r="P135" s="1624"/>
      <c r="Q135" s="1449"/>
      <c r="R135" s="1488"/>
      <c r="U135" s="936"/>
      <c r="V135" s="936"/>
      <c r="W135" s="936"/>
    </row>
    <row r="136" spans="1:23">
      <c r="A136" s="721"/>
      <c r="B136" s="308">
        <v>39794</v>
      </c>
      <c r="C136" s="309" t="s">
        <v>1751</v>
      </c>
      <c r="D136" s="310" t="s">
        <v>142</v>
      </c>
      <c r="E136" s="52" t="s">
        <v>64</v>
      </c>
      <c r="F136" s="699" t="s">
        <v>287</v>
      </c>
      <c r="G136" s="54">
        <v>10000000</v>
      </c>
      <c r="H136" s="311" t="s">
        <v>13</v>
      </c>
      <c r="I136" s="55">
        <v>40275</v>
      </c>
      <c r="J136" s="922">
        <v>4</v>
      </c>
      <c r="K136" s="452">
        <v>10000000</v>
      </c>
      <c r="L136" s="61">
        <f t="shared" si="4"/>
        <v>0</v>
      </c>
      <c r="M136" s="72" t="s">
        <v>1018</v>
      </c>
      <c r="N136" s="313">
        <v>40275</v>
      </c>
      <c r="O136" s="1392" t="s">
        <v>1018</v>
      </c>
      <c r="P136" s="314"/>
      <c r="Q136" s="75" t="s">
        <v>1278</v>
      </c>
      <c r="R136" s="276">
        <v>1488046.41</v>
      </c>
      <c r="U136" s="936"/>
      <c r="V136" s="936"/>
      <c r="W136" s="936"/>
    </row>
    <row r="137" spans="1:23">
      <c r="A137" s="721"/>
      <c r="B137" s="308">
        <v>39794</v>
      </c>
      <c r="C137" s="309" t="s">
        <v>1752</v>
      </c>
      <c r="D137" s="310" t="s">
        <v>143</v>
      </c>
      <c r="E137" s="311" t="s">
        <v>131</v>
      </c>
      <c r="F137" s="699" t="s">
        <v>287</v>
      </c>
      <c r="G137" s="54">
        <v>150000000</v>
      </c>
      <c r="H137" s="311" t="s">
        <v>13</v>
      </c>
      <c r="I137" s="55">
        <v>40618</v>
      </c>
      <c r="J137" s="922">
        <v>4</v>
      </c>
      <c r="K137" s="452">
        <v>150000000</v>
      </c>
      <c r="L137" s="61">
        <f t="shared" si="4"/>
        <v>0</v>
      </c>
      <c r="M137" s="72" t="s">
        <v>1018</v>
      </c>
      <c r="N137" s="313">
        <v>40646</v>
      </c>
      <c r="O137" s="1392" t="s">
        <v>1018</v>
      </c>
      <c r="P137" s="314">
        <v>9</v>
      </c>
      <c r="Q137" s="75" t="s">
        <v>1278</v>
      </c>
      <c r="R137" s="276">
        <v>1000000</v>
      </c>
      <c r="U137" s="936"/>
      <c r="V137" s="936"/>
      <c r="W137" s="936"/>
    </row>
    <row r="138" spans="1:23">
      <c r="A138" s="721"/>
      <c r="B138" s="308">
        <v>39794</v>
      </c>
      <c r="C138" s="309" t="s">
        <v>1753</v>
      </c>
      <c r="D138" s="310" t="s">
        <v>144</v>
      </c>
      <c r="E138" s="311" t="s">
        <v>145</v>
      </c>
      <c r="F138" s="699" t="s">
        <v>287</v>
      </c>
      <c r="G138" s="54">
        <v>4227000</v>
      </c>
      <c r="H138" s="311" t="s">
        <v>13</v>
      </c>
      <c r="I138" s="55">
        <v>41241</v>
      </c>
      <c r="J138" s="922">
        <v>4</v>
      </c>
      <c r="K138" s="452">
        <v>4227000</v>
      </c>
      <c r="L138" s="61">
        <f t="shared" si="4"/>
        <v>0</v>
      </c>
      <c r="M138" s="72" t="s">
        <v>1018</v>
      </c>
      <c r="N138" s="313">
        <v>41271</v>
      </c>
      <c r="O138" s="1392" t="s">
        <v>1018</v>
      </c>
      <c r="P138" s="314"/>
      <c r="Q138" s="75" t="s">
        <v>1278</v>
      </c>
      <c r="R138" s="276">
        <v>95000</v>
      </c>
      <c r="U138" s="936"/>
      <c r="V138" s="936"/>
      <c r="W138" s="936"/>
    </row>
    <row r="139" spans="1:23">
      <c r="A139" s="721">
        <v>50</v>
      </c>
      <c r="B139" s="308">
        <v>39794</v>
      </c>
      <c r="C139" s="309" t="s">
        <v>1754</v>
      </c>
      <c r="D139" s="310" t="s">
        <v>146</v>
      </c>
      <c r="E139" s="52" t="s">
        <v>12</v>
      </c>
      <c r="F139" s="699" t="s">
        <v>287</v>
      </c>
      <c r="G139" s="54">
        <v>20500000</v>
      </c>
      <c r="H139" s="311" t="s">
        <v>13</v>
      </c>
      <c r="I139" s="55">
        <v>40808</v>
      </c>
      <c r="J139" s="922">
        <v>50</v>
      </c>
      <c r="K139" s="452">
        <v>20500000</v>
      </c>
      <c r="L139" s="61">
        <f t="shared" si="4"/>
        <v>0</v>
      </c>
      <c r="M139" s="72" t="s">
        <v>1018</v>
      </c>
      <c r="N139" s="313">
        <v>40856</v>
      </c>
      <c r="O139" s="1392" t="s">
        <v>1018</v>
      </c>
      <c r="P139" s="314"/>
      <c r="Q139" s="75" t="s">
        <v>1278</v>
      </c>
      <c r="R139" s="276">
        <v>225157</v>
      </c>
      <c r="U139" s="936"/>
      <c r="V139" s="936"/>
      <c r="W139" s="936"/>
    </row>
    <row r="140" spans="1:23">
      <c r="A140" s="721"/>
      <c r="B140" s="308">
        <v>39794</v>
      </c>
      <c r="C140" s="309" t="s">
        <v>1755</v>
      </c>
      <c r="D140" s="310" t="s">
        <v>147</v>
      </c>
      <c r="E140" s="52" t="s">
        <v>39</v>
      </c>
      <c r="F140" s="699" t="s">
        <v>287</v>
      </c>
      <c r="G140" s="54">
        <v>71000000</v>
      </c>
      <c r="H140" s="311" t="s">
        <v>13</v>
      </c>
      <c r="I140" s="55">
        <v>41254</v>
      </c>
      <c r="J140" s="922">
        <v>4</v>
      </c>
      <c r="K140" s="452">
        <v>71000000</v>
      </c>
      <c r="L140" s="61">
        <f t="shared" si="4"/>
        <v>0</v>
      </c>
      <c r="M140" s="72" t="s">
        <v>1018</v>
      </c>
      <c r="N140" s="313"/>
      <c r="O140" s="1392"/>
      <c r="P140" s="314"/>
      <c r="Q140" s="75"/>
      <c r="R140" s="276"/>
      <c r="U140" s="936"/>
      <c r="V140" s="936"/>
      <c r="W140" s="936"/>
    </row>
    <row r="141" spans="1:23">
      <c r="A141" s="721">
        <v>176</v>
      </c>
      <c r="B141" s="308">
        <v>39794</v>
      </c>
      <c r="C141" s="309" t="s">
        <v>2229</v>
      </c>
      <c r="D141" s="310" t="s">
        <v>90</v>
      </c>
      <c r="E141" s="311" t="s">
        <v>91</v>
      </c>
      <c r="F141" s="699" t="s">
        <v>287</v>
      </c>
      <c r="G141" s="54">
        <v>7000000</v>
      </c>
      <c r="H141" s="311" t="s">
        <v>13</v>
      </c>
      <c r="I141" s="55">
        <v>41243</v>
      </c>
      <c r="J141" s="922">
        <v>176</v>
      </c>
      <c r="K141" s="452">
        <v>7000000</v>
      </c>
      <c r="L141" s="61">
        <f t="shared" si="4"/>
        <v>0</v>
      </c>
      <c r="M141" s="72" t="s">
        <v>1018</v>
      </c>
      <c r="N141" s="313"/>
      <c r="O141" s="1392"/>
      <c r="P141" s="314"/>
      <c r="Q141" s="75"/>
      <c r="R141" s="276"/>
      <c r="U141" s="936"/>
      <c r="V141" s="936"/>
      <c r="W141" s="936"/>
    </row>
    <row r="142" spans="1:23">
      <c r="A142" s="721"/>
      <c r="B142" s="308">
        <v>39794</v>
      </c>
      <c r="C142" s="309" t="s">
        <v>1756</v>
      </c>
      <c r="D142" s="310" t="s">
        <v>149</v>
      </c>
      <c r="E142" s="52" t="s">
        <v>17</v>
      </c>
      <c r="F142" s="699" t="s">
        <v>287</v>
      </c>
      <c r="G142" s="54">
        <v>15000000</v>
      </c>
      <c r="H142" s="311" t="s">
        <v>13</v>
      </c>
      <c r="I142" s="55">
        <v>40135</v>
      </c>
      <c r="J142" s="922">
        <v>4</v>
      </c>
      <c r="K142" s="452">
        <v>15000000</v>
      </c>
      <c r="L142" s="61">
        <f t="shared" si="4"/>
        <v>0</v>
      </c>
      <c r="M142" s="72" t="s">
        <v>1018</v>
      </c>
      <c r="N142" s="313">
        <v>40163</v>
      </c>
      <c r="O142" s="1392" t="s">
        <v>1018</v>
      </c>
      <c r="P142" s="314"/>
      <c r="Q142" s="75" t="s">
        <v>1278</v>
      </c>
      <c r="R142" s="276">
        <v>560000</v>
      </c>
      <c r="U142" s="936"/>
      <c r="V142" s="936"/>
      <c r="W142" s="936"/>
    </row>
    <row r="143" spans="1:23">
      <c r="A143" s="721"/>
      <c r="B143" s="68">
        <v>39801</v>
      </c>
      <c r="C143" s="487" t="s">
        <v>1757</v>
      </c>
      <c r="D143" s="69" t="s">
        <v>150</v>
      </c>
      <c r="E143" s="71" t="s">
        <v>151</v>
      </c>
      <c r="F143" s="70" t="s">
        <v>287</v>
      </c>
      <c r="G143" s="54">
        <v>27000000</v>
      </c>
      <c r="H143" s="71" t="s">
        <v>13</v>
      </c>
      <c r="I143" s="55"/>
      <c r="J143" s="1069"/>
      <c r="K143" s="452"/>
      <c r="L143" s="61" t="str">
        <f t="shared" si="4"/>
        <v/>
      </c>
      <c r="M143" s="72"/>
      <c r="N143" s="73"/>
      <c r="O143" s="1392"/>
      <c r="P143" s="74"/>
      <c r="Q143" s="75"/>
      <c r="R143" s="276"/>
      <c r="U143" s="936"/>
      <c r="V143" s="936"/>
      <c r="W143" s="936"/>
    </row>
    <row r="144" spans="1:23">
      <c r="A144" s="721">
        <v>181</v>
      </c>
      <c r="B144" s="68">
        <v>39801</v>
      </c>
      <c r="C144" s="487" t="s">
        <v>1758</v>
      </c>
      <c r="D144" s="69" t="s">
        <v>152</v>
      </c>
      <c r="E144" s="52" t="s">
        <v>19</v>
      </c>
      <c r="F144" s="70" t="s">
        <v>287</v>
      </c>
      <c r="G144" s="54">
        <v>15600000</v>
      </c>
      <c r="H144" s="71" t="s">
        <v>13</v>
      </c>
      <c r="I144" s="55">
        <v>41254</v>
      </c>
      <c r="J144" s="1069"/>
      <c r="K144" s="452">
        <v>11181456</v>
      </c>
      <c r="L144" s="61">
        <v>0</v>
      </c>
      <c r="M144" s="72" t="s">
        <v>1018</v>
      </c>
      <c r="N144" s="73"/>
      <c r="O144" s="1392"/>
      <c r="P144" s="74"/>
      <c r="Q144" s="75"/>
      <c r="R144" s="276"/>
      <c r="U144" s="936"/>
      <c r="V144" s="936"/>
      <c r="W144" s="936"/>
    </row>
    <row r="145" spans="1:23">
      <c r="A145" s="721"/>
      <c r="B145" s="68">
        <v>39801</v>
      </c>
      <c r="C145" s="487" t="s">
        <v>1759</v>
      </c>
      <c r="D145" s="69" t="s">
        <v>42</v>
      </c>
      <c r="E145" s="52" t="s">
        <v>25</v>
      </c>
      <c r="F145" s="70" t="s">
        <v>287</v>
      </c>
      <c r="G145" s="54">
        <v>967870000</v>
      </c>
      <c r="H145" s="71" t="s">
        <v>13</v>
      </c>
      <c r="I145" s="55"/>
      <c r="J145" s="1069"/>
      <c r="K145" s="452"/>
      <c r="L145" s="61" t="str">
        <f t="shared" ref="L145:L177" si="5">IF($K145&lt;&gt;0,$G145-$K145,"")</f>
        <v/>
      </c>
      <c r="M145" s="72"/>
      <c r="N145" s="73"/>
      <c r="O145" s="1392"/>
      <c r="P145" s="74"/>
      <c r="Q145" s="75"/>
      <c r="R145" s="276"/>
      <c r="U145" s="936"/>
      <c r="V145" s="936"/>
      <c r="W145" s="936"/>
    </row>
    <row r="146" spans="1:23">
      <c r="A146" s="721">
        <v>70</v>
      </c>
      <c r="B146" s="68">
        <v>39801</v>
      </c>
      <c r="C146" s="487" t="s">
        <v>1760</v>
      </c>
      <c r="D146" s="69" t="s">
        <v>153</v>
      </c>
      <c r="E146" s="52" t="s">
        <v>41</v>
      </c>
      <c r="F146" s="70" t="s">
        <v>287</v>
      </c>
      <c r="G146" s="54">
        <v>30000000</v>
      </c>
      <c r="H146" s="71" t="s">
        <v>13</v>
      </c>
      <c r="I146" s="55"/>
      <c r="J146" s="1069"/>
      <c r="K146" s="452"/>
      <c r="L146" s="61" t="str">
        <f t="shared" si="5"/>
        <v/>
      </c>
      <c r="M146" s="72"/>
      <c r="N146" s="73"/>
      <c r="O146" s="1392"/>
      <c r="P146" s="74"/>
      <c r="Q146" s="75"/>
      <c r="R146" s="276"/>
      <c r="U146" s="936"/>
      <c r="V146" s="936"/>
      <c r="W146" s="936"/>
    </row>
    <row r="147" spans="1:23">
      <c r="A147" s="721"/>
      <c r="B147" s="68">
        <v>39801</v>
      </c>
      <c r="C147" s="487" t="s">
        <v>1761</v>
      </c>
      <c r="D147" s="69" t="s">
        <v>154</v>
      </c>
      <c r="E147" s="52" t="s">
        <v>39</v>
      </c>
      <c r="F147" s="70" t="s">
        <v>287</v>
      </c>
      <c r="G147" s="54">
        <v>17680000</v>
      </c>
      <c r="H147" s="71" t="s">
        <v>13</v>
      </c>
      <c r="I147" s="55"/>
      <c r="J147" s="1069"/>
      <c r="K147" s="452"/>
      <c r="L147" s="61" t="str">
        <f t="shared" si="5"/>
        <v/>
      </c>
      <c r="M147" s="72"/>
      <c r="N147" s="73"/>
      <c r="O147" s="1392"/>
      <c r="P147" s="74"/>
      <c r="Q147" s="75"/>
      <c r="R147" s="276"/>
      <c r="U147" s="936"/>
      <c r="V147" s="936"/>
      <c r="W147" s="936"/>
    </row>
    <row r="148" spans="1:23">
      <c r="A148" s="721">
        <v>206</v>
      </c>
      <c r="B148" s="68">
        <v>39801</v>
      </c>
      <c r="C148" s="487" t="s">
        <v>1762</v>
      </c>
      <c r="D148" s="69" t="s">
        <v>212</v>
      </c>
      <c r="E148" s="52" t="s">
        <v>37</v>
      </c>
      <c r="F148" s="70" t="s">
        <v>287</v>
      </c>
      <c r="G148" s="54">
        <v>50000000</v>
      </c>
      <c r="H148" s="71" t="s">
        <v>13</v>
      </c>
      <c r="I148" s="55">
        <v>41320</v>
      </c>
      <c r="J148" s="1069">
        <v>206</v>
      </c>
      <c r="K148" s="452">
        <v>50000000</v>
      </c>
      <c r="L148" s="61">
        <f t="shared" si="5"/>
        <v>0</v>
      </c>
      <c r="M148" s="72" t="s">
        <v>1018</v>
      </c>
      <c r="N148" s="73">
        <v>41320</v>
      </c>
      <c r="O148" s="1392" t="s">
        <v>1018</v>
      </c>
      <c r="P148" s="74">
        <v>206</v>
      </c>
      <c r="Q148" s="75" t="s">
        <v>1278</v>
      </c>
      <c r="R148" s="276">
        <v>15000</v>
      </c>
      <c r="U148" s="936"/>
      <c r="V148" s="936"/>
      <c r="W148" s="936"/>
    </row>
    <row r="149" spans="1:23">
      <c r="A149" s="721"/>
      <c r="B149" s="68">
        <v>39801</v>
      </c>
      <c r="C149" s="487" t="s">
        <v>1763</v>
      </c>
      <c r="D149" s="69" t="s">
        <v>213</v>
      </c>
      <c r="E149" s="67" t="s">
        <v>102</v>
      </c>
      <c r="F149" s="70" t="s">
        <v>287</v>
      </c>
      <c r="G149" s="54">
        <v>35000000</v>
      </c>
      <c r="H149" s="71" t="s">
        <v>13</v>
      </c>
      <c r="I149" s="55">
        <v>41220</v>
      </c>
      <c r="J149" s="1069">
        <v>4</v>
      </c>
      <c r="K149" s="452">
        <v>35000000</v>
      </c>
      <c r="L149" s="61">
        <f t="shared" si="5"/>
        <v>0</v>
      </c>
      <c r="M149" s="72" t="s">
        <v>1018</v>
      </c>
      <c r="N149" s="73">
        <v>41283</v>
      </c>
      <c r="O149" s="1392" t="s">
        <v>1018</v>
      </c>
      <c r="P149" s="74"/>
      <c r="Q149" s="75" t="s">
        <v>1278</v>
      </c>
      <c r="R149" s="276">
        <v>1006100</v>
      </c>
      <c r="U149" s="936"/>
      <c r="V149" s="936"/>
      <c r="W149" s="936"/>
    </row>
    <row r="150" spans="1:23">
      <c r="A150" s="721"/>
      <c r="B150" s="68">
        <v>39801</v>
      </c>
      <c r="C150" s="487" t="s">
        <v>1764</v>
      </c>
      <c r="D150" s="69" t="s">
        <v>214</v>
      </c>
      <c r="E150" s="311" t="s">
        <v>131</v>
      </c>
      <c r="F150" s="70" t="s">
        <v>287</v>
      </c>
      <c r="G150" s="54">
        <v>10000000</v>
      </c>
      <c r="H150" s="71" t="s">
        <v>13</v>
      </c>
      <c r="I150" s="55">
        <v>41271</v>
      </c>
      <c r="J150" s="1069">
        <v>4</v>
      </c>
      <c r="K150" s="452">
        <v>10000000</v>
      </c>
      <c r="L150" s="61">
        <f t="shared" si="5"/>
        <v>0</v>
      </c>
      <c r="M150" s="72" t="s">
        <v>1018</v>
      </c>
      <c r="N150" s="73">
        <v>41297</v>
      </c>
      <c r="O150" s="1392" t="s">
        <v>1018</v>
      </c>
      <c r="P150" s="74"/>
      <c r="Q150" s="75" t="s">
        <v>1278</v>
      </c>
      <c r="R150" s="276">
        <v>58479</v>
      </c>
      <c r="U150" s="936"/>
      <c r="V150" s="936"/>
      <c r="W150" s="936"/>
    </row>
    <row r="151" spans="1:23">
      <c r="A151" s="721">
        <v>49</v>
      </c>
      <c r="B151" s="68">
        <v>39801</v>
      </c>
      <c r="C151" s="487" t="s">
        <v>1765</v>
      </c>
      <c r="D151" s="69" t="s">
        <v>215</v>
      </c>
      <c r="E151" s="52" t="s">
        <v>19</v>
      </c>
      <c r="F151" s="70" t="s">
        <v>287</v>
      </c>
      <c r="G151" s="54">
        <v>8500000</v>
      </c>
      <c r="H151" s="71" t="s">
        <v>13</v>
      </c>
      <c r="I151" s="55">
        <v>40759</v>
      </c>
      <c r="J151" s="1069">
        <v>49</v>
      </c>
      <c r="K151" s="452">
        <v>8500000</v>
      </c>
      <c r="L151" s="61">
        <f t="shared" si="5"/>
        <v>0</v>
      </c>
      <c r="M151" s="72" t="s">
        <v>1018</v>
      </c>
      <c r="N151" s="73">
        <v>40800</v>
      </c>
      <c r="O151" s="1392" t="s">
        <v>1018</v>
      </c>
      <c r="P151" s="74"/>
      <c r="Q151" s="75" t="s">
        <v>1278</v>
      </c>
      <c r="R151" s="276">
        <v>315000</v>
      </c>
      <c r="U151" s="936"/>
      <c r="V151" s="936"/>
      <c r="W151" s="936"/>
    </row>
    <row r="152" spans="1:23" ht="28.5">
      <c r="A152" s="721" t="s">
        <v>2101</v>
      </c>
      <c r="B152" s="68">
        <v>39801</v>
      </c>
      <c r="C152" s="487" t="s">
        <v>1766</v>
      </c>
      <c r="D152" s="69" t="s">
        <v>216</v>
      </c>
      <c r="E152" s="311" t="s">
        <v>131</v>
      </c>
      <c r="F152" s="70" t="s">
        <v>287</v>
      </c>
      <c r="G152" s="54">
        <v>25000000</v>
      </c>
      <c r="H152" s="71" t="s">
        <v>13</v>
      </c>
      <c r="I152" s="55">
        <v>41122</v>
      </c>
      <c r="J152" s="1069">
        <v>116</v>
      </c>
      <c r="K152" s="452">
        <v>25000000</v>
      </c>
      <c r="L152" s="61">
        <f t="shared" si="5"/>
        <v>0</v>
      </c>
      <c r="M152" s="72" t="s">
        <v>1018</v>
      </c>
      <c r="N152" s="73">
        <v>41122</v>
      </c>
      <c r="O152" s="1392" t="s">
        <v>1018</v>
      </c>
      <c r="P152" s="74">
        <v>116</v>
      </c>
      <c r="Q152" s="75" t="s">
        <v>1278</v>
      </c>
      <c r="R152" s="276">
        <v>1189813</v>
      </c>
      <c r="U152" s="936"/>
      <c r="V152" s="936"/>
      <c r="W152" s="936"/>
    </row>
    <row r="153" spans="1:23">
      <c r="A153" s="721"/>
      <c r="B153" s="68">
        <v>39801</v>
      </c>
      <c r="C153" s="487" t="s">
        <v>1767</v>
      </c>
      <c r="D153" s="69" t="s">
        <v>16</v>
      </c>
      <c r="E153" s="52" t="s">
        <v>17</v>
      </c>
      <c r="F153" s="70" t="s">
        <v>287</v>
      </c>
      <c r="G153" s="54">
        <v>22000000</v>
      </c>
      <c r="H153" s="71" t="s">
        <v>13</v>
      </c>
      <c r="I153" s="55">
        <v>40141</v>
      </c>
      <c r="J153" s="1069">
        <v>4</v>
      </c>
      <c r="K153" s="452">
        <v>22000000</v>
      </c>
      <c r="L153" s="61">
        <f t="shared" si="5"/>
        <v>0</v>
      </c>
      <c r="M153" s="72" t="s">
        <v>1018</v>
      </c>
      <c r="N153" s="73">
        <v>40163</v>
      </c>
      <c r="O153" s="1392" t="s">
        <v>1018</v>
      </c>
      <c r="P153" s="74"/>
      <c r="Q153" s="75" t="s">
        <v>1278</v>
      </c>
      <c r="R153" s="276">
        <v>568700</v>
      </c>
      <c r="U153" s="936"/>
      <c r="V153" s="936"/>
      <c r="W153" s="936"/>
    </row>
    <row r="154" spans="1:23" ht="28.5">
      <c r="A154" s="721" t="s">
        <v>1873</v>
      </c>
      <c r="B154" s="68">
        <v>39801</v>
      </c>
      <c r="C154" s="487" t="s">
        <v>1768</v>
      </c>
      <c r="D154" s="69" t="s">
        <v>217</v>
      </c>
      <c r="E154" s="67" t="s">
        <v>95</v>
      </c>
      <c r="F154" s="70" t="s">
        <v>287</v>
      </c>
      <c r="G154" s="54">
        <v>300000000</v>
      </c>
      <c r="H154" s="71" t="s">
        <v>13</v>
      </c>
      <c r="I154" s="55">
        <v>40697</v>
      </c>
      <c r="J154" s="1069"/>
      <c r="K154" s="452">
        <v>300000000</v>
      </c>
      <c r="L154" s="61">
        <f t="shared" si="5"/>
        <v>0</v>
      </c>
      <c r="M154" s="72" t="s">
        <v>1018</v>
      </c>
      <c r="N154" s="73">
        <v>40697</v>
      </c>
      <c r="O154" s="1392" t="s">
        <v>1018</v>
      </c>
      <c r="P154" s="74">
        <v>45</v>
      </c>
      <c r="Q154" s="75" t="s">
        <v>1278</v>
      </c>
      <c r="R154" s="276">
        <v>6900000</v>
      </c>
      <c r="U154" s="936"/>
      <c r="V154" s="936"/>
      <c r="W154" s="936"/>
    </row>
    <row r="155" spans="1:23" ht="28.5">
      <c r="A155" s="721" t="s">
        <v>2035</v>
      </c>
      <c r="B155" s="68">
        <v>39801</v>
      </c>
      <c r="C155" s="487" t="s">
        <v>1769</v>
      </c>
      <c r="D155" s="69" t="s">
        <v>218</v>
      </c>
      <c r="E155" s="52" t="s">
        <v>64</v>
      </c>
      <c r="F155" s="70" t="s">
        <v>287</v>
      </c>
      <c r="G155" s="54">
        <v>5448000</v>
      </c>
      <c r="H155" s="71" t="s">
        <v>13</v>
      </c>
      <c r="I155" s="55">
        <v>41018</v>
      </c>
      <c r="J155" s="1069">
        <v>81</v>
      </c>
      <c r="K155" s="452">
        <v>5448000</v>
      </c>
      <c r="L155" s="61">
        <f t="shared" si="5"/>
        <v>0</v>
      </c>
      <c r="M155" s="72" t="s">
        <v>1018</v>
      </c>
      <c r="N155" s="73">
        <v>41018</v>
      </c>
      <c r="O155" s="1392" t="s">
        <v>1018</v>
      </c>
      <c r="P155" s="74">
        <v>81</v>
      </c>
      <c r="Q155" s="75" t="s">
        <v>1278</v>
      </c>
      <c r="R155" s="276">
        <v>792783</v>
      </c>
      <c r="U155" s="936"/>
      <c r="V155" s="936"/>
      <c r="W155" s="936"/>
    </row>
    <row r="156" spans="1:23">
      <c r="A156" s="721">
        <v>50</v>
      </c>
      <c r="B156" s="68">
        <v>39801</v>
      </c>
      <c r="C156" s="487" t="s">
        <v>1770</v>
      </c>
      <c r="D156" s="69" t="s">
        <v>219</v>
      </c>
      <c r="E156" s="71" t="s">
        <v>220</v>
      </c>
      <c r="F156" s="70" t="s">
        <v>287</v>
      </c>
      <c r="G156" s="54">
        <v>64450000</v>
      </c>
      <c r="H156" s="71" t="s">
        <v>13</v>
      </c>
      <c r="I156" s="55">
        <v>40794</v>
      </c>
      <c r="J156" s="1069">
        <v>50</v>
      </c>
      <c r="K156" s="452">
        <v>64450000</v>
      </c>
      <c r="L156" s="61">
        <f t="shared" si="5"/>
        <v>0</v>
      </c>
      <c r="M156" s="72" t="s">
        <v>1018</v>
      </c>
      <c r="N156" s="73">
        <v>40865</v>
      </c>
      <c r="O156" s="1392" t="s">
        <v>1018</v>
      </c>
      <c r="P156" s="74"/>
      <c r="Q156" s="75" t="s">
        <v>1974</v>
      </c>
      <c r="R156" s="276">
        <v>143677</v>
      </c>
      <c r="U156" s="936"/>
      <c r="V156" s="936"/>
      <c r="W156" s="936"/>
    </row>
    <row r="157" spans="1:23" ht="28.5">
      <c r="A157" s="721" t="s">
        <v>1939</v>
      </c>
      <c r="B157" s="68">
        <v>39801</v>
      </c>
      <c r="C157" s="487" t="s">
        <v>1771</v>
      </c>
      <c r="D157" s="69" t="s">
        <v>221</v>
      </c>
      <c r="E157" s="52" t="s">
        <v>19</v>
      </c>
      <c r="F157" s="70" t="s">
        <v>287</v>
      </c>
      <c r="G157" s="54">
        <v>4000000</v>
      </c>
      <c r="H157" s="71" t="s">
        <v>13</v>
      </c>
      <c r="I157" s="55">
        <v>40837</v>
      </c>
      <c r="J157" s="1069">
        <v>64</v>
      </c>
      <c r="K157" s="452">
        <v>2800000</v>
      </c>
      <c r="L157" s="61">
        <v>0</v>
      </c>
      <c r="M157" s="72" t="s">
        <v>334</v>
      </c>
      <c r="N157" s="58" t="s">
        <v>334</v>
      </c>
      <c r="O157" s="1392" t="s">
        <v>334</v>
      </c>
      <c r="P157" s="168">
        <v>64</v>
      </c>
      <c r="Q157" s="832" t="s">
        <v>1221</v>
      </c>
      <c r="R157" s="276" t="s">
        <v>334</v>
      </c>
      <c r="U157" s="936"/>
      <c r="V157" s="936"/>
      <c r="W157" s="936"/>
    </row>
    <row r="158" spans="1:23" ht="28.5">
      <c r="A158" s="721" t="s">
        <v>2006</v>
      </c>
      <c r="B158" s="68">
        <v>39801</v>
      </c>
      <c r="C158" s="487" t="s">
        <v>1772</v>
      </c>
      <c r="D158" s="69" t="s">
        <v>222</v>
      </c>
      <c r="E158" s="52" t="s">
        <v>58</v>
      </c>
      <c r="F158" s="70" t="s">
        <v>287</v>
      </c>
      <c r="G158" s="54">
        <v>50000000</v>
      </c>
      <c r="H158" s="71" t="s">
        <v>13</v>
      </c>
      <c r="I158" s="55">
        <v>40996</v>
      </c>
      <c r="J158" s="1069">
        <v>77</v>
      </c>
      <c r="K158" s="452">
        <v>40404700</v>
      </c>
      <c r="L158" s="61">
        <v>0</v>
      </c>
      <c r="M158" s="72" t="s">
        <v>1018</v>
      </c>
      <c r="N158" s="73">
        <v>41059</v>
      </c>
      <c r="O158" s="1392" t="s">
        <v>1018</v>
      </c>
      <c r="P158" s="74"/>
      <c r="Q158" s="75" t="s">
        <v>1278</v>
      </c>
      <c r="R158" s="276">
        <v>55000</v>
      </c>
      <c r="U158" s="936"/>
      <c r="V158" s="936"/>
      <c r="W158" s="936"/>
    </row>
    <row r="159" spans="1:23">
      <c r="A159" s="1421">
        <v>50</v>
      </c>
      <c r="B159" s="1548">
        <v>39801</v>
      </c>
      <c r="C159" s="1530" t="s">
        <v>1773</v>
      </c>
      <c r="D159" s="1532" t="s">
        <v>223</v>
      </c>
      <c r="E159" s="1472" t="s">
        <v>125</v>
      </c>
      <c r="F159" s="1504" t="s">
        <v>287</v>
      </c>
      <c r="G159" s="1554">
        <v>25000000</v>
      </c>
      <c r="H159" s="1452" t="s">
        <v>13</v>
      </c>
      <c r="I159" s="55">
        <v>40492</v>
      </c>
      <c r="J159" s="1069">
        <v>4</v>
      </c>
      <c r="K159" s="452">
        <v>6250000</v>
      </c>
      <c r="L159" s="61">
        <f>IF($K159&lt;&gt;0,$G159-$K159,"")</f>
        <v>18750000</v>
      </c>
      <c r="M159" s="1521" t="s">
        <v>1018</v>
      </c>
      <c r="N159" s="1634">
        <v>40865</v>
      </c>
      <c r="O159" s="1476" t="s">
        <v>1018</v>
      </c>
      <c r="P159" s="1636"/>
      <c r="Q159" s="1448" t="s">
        <v>1974</v>
      </c>
      <c r="R159" s="1487">
        <v>1750551</v>
      </c>
      <c r="U159" s="936"/>
      <c r="V159" s="936"/>
      <c r="W159" s="936"/>
    </row>
    <row r="160" spans="1:23" s="100" customFormat="1">
      <c r="A160" s="1423"/>
      <c r="B160" s="1549"/>
      <c r="C160" s="1531"/>
      <c r="D160" s="1533"/>
      <c r="E160" s="1473"/>
      <c r="F160" s="1505"/>
      <c r="G160" s="1555"/>
      <c r="H160" s="1453"/>
      <c r="I160" s="55">
        <v>40780</v>
      </c>
      <c r="J160" s="1069">
        <v>50</v>
      </c>
      <c r="K160" s="452">
        <v>18750000</v>
      </c>
      <c r="L160" s="61">
        <f>L159-K160</f>
        <v>0</v>
      </c>
      <c r="M160" s="1522"/>
      <c r="N160" s="1635"/>
      <c r="O160" s="1477"/>
      <c r="P160" s="1637"/>
      <c r="Q160" s="1449"/>
      <c r="R160" s="1488"/>
      <c r="U160" s="936"/>
      <c r="V160" s="936"/>
      <c r="W160" s="936"/>
    </row>
    <row r="161" spans="1:23" ht="28.5">
      <c r="A161" s="721" t="s">
        <v>2065</v>
      </c>
      <c r="B161" s="68">
        <v>39801</v>
      </c>
      <c r="C161" s="487" t="s">
        <v>1774</v>
      </c>
      <c r="D161" s="69" t="s">
        <v>24</v>
      </c>
      <c r="E161" s="52" t="s">
        <v>25</v>
      </c>
      <c r="F161" s="70" t="s">
        <v>287</v>
      </c>
      <c r="G161" s="54">
        <v>48200000</v>
      </c>
      <c r="H161" s="71" t="s">
        <v>13</v>
      </c>
      <c r="I161" s="55">
        <v>41087</v>
      </c>
      <c r="J161" s="1069">
        <v>92</v>
      </c>
      <c r="K161" s="452">
        <v>42757786.200000003</v>
      </c>
      <c r="L161" s="61">
        <v>0</v>
      </c>
      <c r="M161" s="72" t="s">
        <v>1018</v>
      </c>
      <c r="N161" s="73"/>
      <c r="O161" s="1392"/>
      <c r="P161" s="74"/>
      <c r="Q161" s="75"/>
      <c r="R161" s="276"/>
      <c r="U161" s="936"/>
      <c r="V161" s="936"/>
      <c r="W161" s="936"/>
    </row>
    <row r="162" spans="1:23">
      <c r="A162" s="721">
        <v>194</v>
      </c>
      <c r="B162" s="68">
        <v>39801</v>
      </c>
      <c r="C162" s="487" t="s">
        <v>1775</v>
      </c>
      <c r="D162" s="69" t="s">
        <v>224</v>
      </c>
      <c r="E162" s="52" t="s">
        <v>39</v>
      </c>
      <c r="F162" s="70" t="s">
        <v>287</v>
      </c>
      <c r="G162" s="54">
        <v>12643000</v>
      </c>
      <c r="H162" s="71" t="s">
        <v>13</v>
      </c>
      <c r="I162" s="1182">
        <v>41283</v>
      </c>
      <c r="J162" s="1183">
        <v>194</v>
      </c>
      <c r="K162" s="1184">
        <v>12643000</v>
      </c>
      <c r="L162" s="998">
        <f t="shared" si="5"/>
        <v>0</v>
      </c>
      <c r="M162" s="1185" t="s">
        <v>1018</v>
      </c>
      <c r="N162" s="73"/>
      <c r="O162" s="1392"/>
      <c r="P162" s="74"/>
      <c r="Q162" s="75"/>
      <c r="R162" s="276"/>
      <c r="U162" s="936"/>
      <c r="V162" s="936"/>
      <c r="W162" s="936"/>
    </row>
    <row r="163" spans="1:23">
      <c r="A163" s="721"/>
      <c r="B163" s="68">
        <v>39801</v>
      </c>
      <c r="C163" s="487" t="s">
        <v>1776</v>
      </c>
      <c r="D163" s="69" t="s">
        <v>225</v>
      </c>
      <c r="E163" s="52" t="s">
        <v>17</v>
      </c>
      <c r="F163" s="70" t="s">
        <v>287</v>
      </c>
      <c r="G163" s="54">
        <v>40000000</v>
      </c>
      <c r="H163" s="71" t="s">
        <v>13</v>
      </c>
      <c r="I163" s="55">
        <v>39960</v>
      </c>
      <c r="J163" s="56">
        <v>4</v>
      </c>
      <c r="K163" s="452">
        <v>40000000</v>
      </c>
      <c r="L163" s="61">
        <f t="shared" si="5"/>
        <v>0</v>
      </c>
      <c r="M163" s="72" t="s">
        <v>1018</v>
      </c>
      <c r="N163" s="73">
        <v>39988</v>
      </c>
      <c r="O163" s="1392" t="s">
        <v>1018</v>
      </c>
      <c r="P163" s="59"/>
      <c r="Q163" s="75" t="s">
        <v>1278</v>
      </c>
      <c r="R163" s="276">
        <v>1040000</v>
      </c>
      <c r="U163" s="936"/>
      <c r="V163" s="936"/>
      <c r="W163" s="936"/>
    </row>
    <row r="164" spans="1:23">
      <c r="A164" s="721">
        <v>50</v>
      </c>
      <c r="B164" s="68">
        <v>39801</v>
      </c>
      <c r="C164" s="850" t="s">
        <v>1777</v>
      </c>
      <c r="D164" s="69" t="s">
        <v>226</v>
      </c>
      <c r="E164" s="52" t="s">
        <v>19</v>
      </c>
      <c r="F164" s="70" t="s">
        <v>287</v>
      </c>
      <c r="G164" s="54">
        <v>25000000</v>
      </c>
      <c r="H164" s="71" t="s">
        <v>13</v>
      </c>
      <c r="I164" s="55">
        <v>40738</v>
      </c>
      <c r="J164" s="1069">
        <v>50</v>
      </c>
      <c r="K164" s="452">
        <v>25000000</v>
      </c>
      <c r="L164" s="61">
        <f t="shared" si="5"/>
        <v>0</v>
      </c>
      <c r="M164" s="72" t="s">
        <v>1018</v>
      </c>
      <c r="N164" s="73">
        <v>40779</v>
      </c>
      <c r="O164" s="1392" t="s">
        <v>1018</v>
      </c>
      <c r="P164" s="74"/>
      <c r="Q164" s="75" t="s">
        <v>1278</v>
      </c>
      <c r="R164" s="276">
        <v>599042</v>
      </c>
      <c r="U164" s="936"/>
      <c r="V164" s="936"/>
      <c r="W164" s="936"/>
    </row>
    <row r="165" spans="1:23">
      <c r="A165" s="721">
        <v>50</v>
      </c>
      <c r="B165" s="68">
        <v>39801</v>
      </c>
      <c r="C165" s="487" t="s">
        <v>1778</v>
      </c>
      <c r="D165" s="69" t="s">
        <v>227</v>
      </c>
      <c r="E165" s="311" t="s">
        <v>131</v>
      </c>
      <c r="F165" s="70" t="s">
        <v>287</v>
      </c>
      <c r="G165" s="54">
        <v>21000000</v>
      </c>
      <c r="H165" s="71" t="s">
        <v>13</v>
      </c>
      <c r="I165" s="55">
        <v>40766</v>
      </c>
      <c r="J165" s="1069">
        <v>50</v>
      </c>
      <c r="K165" s="452">
        <v>21000000</v>
      </c>
      <c r="L165" s="61">
        <f t="shared" si="5"/>
        <v>0</v>
      </c>
      <c r="M165" s="72" t="s">
        <v>1018</v>
      </c>
      <c r="N165" s="73">
        <v>40849</v>
      </c>
      <c r="O165" s="1392" t="s">
        <v>1018</v>
      </c>
      <c r="P165" s="74"/>
      <c r="Q165" s="75" t="s">
        <v>1278</v>
      </c>
      <c r="R165" s="276">
        <v>825000</v>
      </c>
      <c r="U165" s="936"/>
      <c r="V165" s="936"/>
      <c r="W165" s="936"/>
    </row>
    <row r="166" spans="1:23" s="100" customFormat="1" ht="28.5">
      <c r="A166" s="721" t="s">
        <v>1525</v>
      </c>
      <c r="B166" s="68">
        <v>39801</v>
      </c>
      <c r="C166" s="487" t="s">
        <v>1526</v>
      </c>
      <c r="D166" s="69" t="s">
        <v>228</v>
      </c>
      <c r="E166" s="52" t="s">
        <v>80</v>
      </c>
      <c r="F166" s="70" t="s">
        <v>287</v>
      </c>
      <c r="G166" s="54">
        <v>18000000</v>
      </c>
      <c r="H166" s="71" t="s">
        <v>13</v>
      </c>
      <c r="I166" s="55">
        <v>40450</v>
      </c>
      <c r="J166" s="1069">
        <v>4</v>
      </c>
      <c r="K166" s="452">
        <v>18000000</v>
      </c>
      <c r="L166" s="61">
        <f t="shared" si="5"/>
        <v>0</v>
      </c>
      <c r="M166" s="72" t="s">
        <v>1018</v>
      </c>
      <c r="N166" s="73"/>
      <c r="O166" s="1392"/>
      <c r="P166" s="74"/>
      <c r="Q166" s="75"/>
      <c r="R166" s="276"/>
      <c r="U166" s="936"/>
      <c r="V166" s="936"/>
      <c r="W166" s="936"/>
    </row>
    <row r="167" spans="1:23">
      <c r="A167" s="721"/>
      <c r="B167" s="68">
        <v>39801</v>
      </c>
      <c r="C167" s="487" t="s">
        <v>1779</v>
      </c>
      <c r="D167" s="69" t="s">
        <v>229</v>
      </c>
      <c r="E167" s="52" t="s">
        <v>23</v>
      </c>
      <c r="F167" s="70" t="s">
        <v>287</v>
      </c>
      <c r="G167" s="54">
        <v>250000000</v>
      </c>
      <c r="H167" s="71" t="s">
        <v>13</v>
      </c>
      <c r="I167" s="55">
        <v>40534</v>
      </c>
      <c r="J167" s="1069">
        <v>4</v>
      </c>
      <c r="K167" s="452">
        <v>250000000</v>
      </c>
      <c r="L167" s="61">
        <f t="shared" si="5"/>
        <v>0</v>
      </c>
      <c r="M167" s="72" t="s">
        <v>1018</v>
      </c>
      <c r="N167" s="73">
        <v>40582</v>
      </c>
      <c r="O167" s="1392" t="s">
        <v>1018</v>
      </c>
      <c r="P167" s="74"/>
      <c r="Q167" s="75" t="s">
        <v>1279</v>
      </c>
      <c r="R167" s="276">
        <v>25600564.149999999</v>
      </c>
      <c r="U167" s="936"/>
      <c r="V167" s="936"/>
      <c r="W167" s="936"/>
    </row>
    <row r="168" spans="1:23">
      <c r="A168" s="721"/>
      <c r="B168" s="68">
        <v>39801</v>
      </c>
      <c r="C168" s="487" t="s">
        <v>1780</v>
      </c>
      <c r="D168" s="69" t="s">
        <v>230</v>
      </c>
      <c r="E168" s="52" t="s">
        <v>15</v>
      </c>
      <c r="F168" s="70" t="s">
        <v>287</v>
      </c>
      <c r="G168" s="54">
        <v>70000000</v>
      </c>
      <c r="H168" s="71" t="s">
        <v>13</v>
      </c>
      <c r="I168" s="55">
        <v>40114</v>
      </c>
      <c r="J168" s="1069">
        <v>5</v>
      </c>
      <c r="K168" s="452">
        <v>70000000</v>
      </c>
      <c r="L168" s="61">
        <f t="shared" si="5"/>
        <v>0</v>
      </c>
      <c r="M168" s="72" t="s">
        <v>1018</v>
      </c>
      <c r="N168" s="73">
        <v>40177</v>
      </c>
      <c r="O168" s="1392" t="s">
        <v>1018</v>
      </c>
      <c r="P168" s="74">
        <v>9</v>
      </c>
      <c r="Q168" s="75" t="s">
        <v>1278</v>
      </c>
      <c r="R168" s="276">
        <v>900000</v>
      </c>
      <c r="U168" s="936"/>
      <c r="V168" s="936"/>
      <c r="W168" s="936"/>
    </row>
    <row r="169" spans="1:23">
      <c r="A169" s="721"/>
      <c r="B169" s="68">
        <v>39801</v>
      </c>
      <c r="C169" s="487" t="s">
        <v>1781</v>
      </c>
      <c r="D169" s="69" t="s">
        <v>231</v>
      </c>
      <c r="E169" s="52" t="s">
        <v>39</v>
      </c>
      <c r="F169" s="70" t="s">
        <v>287</v>
      </c>
      <c r="G169" s="54">
        <v>14700000</v>
      </c>
      <c r="H169" s="71" t="s">
        <v>13</v>
      </c>
      <c r="I169" s="55">
        <v>40170</v>
      </c>
      <c r="J169" s="1069">
        <v>5</v>
      </c>
      <c r="K169" s="452">
        <v>14700000</v>
      </c>
      <c r="L169" s="61">
        <f t="shared" si="5"/>
        <v>0</v>
      </c>
      <c r="M169" s="72" t="s">
        <v>1018</v>
      </c>
      <c r="N169" s="73">
        <v>40219</v>
      </c>
      <c r="O169" s="1392" t="s">
        <v>1018</v>
      </c>
      <c r="P169" s="74">
        <v>9</v>
      </c>
      <c r="Q169" s="75" t="s">
        <v>1278</v>
      </c>
      <c r="R169" s="276">
        <v>260000</v>
      </c>
      <c r="U169" s="936"/>
      <c r="V169" s="936"/>
      <c r="W169" s="936"/>
    </row>
    <row r="170" spans="1:23" ht="28.5">
      <c r="A170" s="1421"/>
      <c r="B170" s="1548">
        <v>39801</v>
      </c>
      <c r="C170" s="1680" t="s">
        <v>1782</v>
      </c>
      <c r="D170" s="1532" t="s">
        <v>232</v>
      </c>
      <c r="E170" s="1439" t="s">
        <v>39</v>
      </c>
      <c r="F170" s="1504" t="s">
        <v>287</v>
      </c>
      <c r="G170" s="1554">
        <v>30000000</v>
      </c>
      <c r="H170" s="1452" t="s">
        <v>13</v>
      </c>
      <c r="I170" s="55">
        <v>40646</v>
      </c>
      <c r="J170" s="1069">
        <v>4</v>
      </c>
      <c r="K170" s="452">
        <v>7500000</v>
      </c>
      <c r="L170" s="61">
        <f t="shared" si="5"/>
        <v>22500000</v>
      </c>
      <c r="M170" s="72" t="s">
        <v>190</v>
      </c>
      <c r="N170" s="1634"/>
      <c r="O170" s="1476"/>
      <c r="P170" s="1636"/>
      <c r="Q170" s="1448"/>
      <c r="R170" s="1487"/>
      <c r="U170" s="936"/>
      <c r="V170" s="936"/>
      <c r="W170" s="936"/>
    </row>
    <row r="171" spans="1:23">
      <c r="A171" s="1423"/>
      <c r="B171" s="1549"/>
      <c r="C171" s="1681"/>
      <c r="D171" s="1533"/>
      <c r="E171" s="1441"/>
      <c r="F171" s="1505"/>
      <c r="G171" s="1555"/>
      <c r="H171" s="1453"/>
      <c r="I171" s="55">
        <v>40905</v>
      </c>
      <c r="J171" s="1069">
        <v>4</v>
      </c>
      <c r="K171" s="452">
        <v>22500000</v>
      </c>
      <c r="L171" s="61">
        <f>L170-K171</f>
        <v>0</v>
      </c>
      <c r="M171" s="72" t="s">
        <v>1018</v>
      </c>
      <c r="N171" s="1635"/>
      <c r="O171" s="1477"/>
      <c r="P171" s="1637"/>
      <c r="Q171" s="1449"/>
      <c r="R171" s="1488"/>
      <c r="U171" s="936"/>
      <c r="V171" s="936"/>
      <c r="W171" s="936"/>
    </row>
    <row r="172" spans="1:23" ht="28.5">
      <c r="A172" s="721">
        <v>18</v>
      </c>
      <c r="B172" s="68">
        <v>39801</v>
      </c>
      <c r="C172" s="69" t="s">
        <v>1783</v>
      </c>
      <c r="D172" s="69" t="s">
        <v>1346</v>
      </c>
      <c r="E172" s="52" t="s">
        <v>39</v>
      </c>
      <c r="F172" s="70" t="s">
        <v>287</v>
      </c>
      <c r="G172" s="54">
        <v>59000000</v>
      </c>
      <c r="H172" s="71" t="s">
        <v>13</v>
      </c>
      <c r="I172" s="55">
        <v>40135</v>
      </c>
      <c r="J172" s="1069">
        <v>5</v>
      </c>
      <c r="K172" s="452">
        <v>59000000</v>
      </c>
      <c r="L172" s="61">
        <f t="shared" si="5"/>
        <v>0</v>
      </c>
      <c r="M172" s="72" t="s">
        <v>1018</v>
      </c>
      <c r="N172" s="73">
        <v>40170</v>
      </c>
      <c r="O172" s="1392" t="s">
        <v>1018</v>
      </c>
      <c r="P172" s="74">
        <v>9</v>
      </c>
      <c r="Q172" s="75" t="s">
        <v>1278</v>
      </c>
      <c r="R172" s="276">
        <v>450000</v>
      </c>
      <c r="U172" s="936"/>
      <c r="V172" s="936"/>
      <c r="W172" s="936"/>
    </row>
    <row r="173" spans="1:23">
      <c r="A173" s="721"/>
      <c r="B173" s="68">
        <v>39801</v>
      </c>
      <c r="C173" s="487" t="s">
        <v>1784</v>
      </c>
      <c r="D173" s="69" t="s">
        <v>1976</v>
      </c>
      <c r="E173" s="52" t="s">
        <v>80</v>
      </c>
      <c r="F173" s="70" t="s">
        <v>287</v>
      </c>
      <c r="G173" s="54">
        <v>14448000</v>
      </c>
      <c r="H173" s="71" t="s">
        <v>13</v>
      </c>
      <c r="I173" s="55"/>
      <c r="J173" s="1069"/>
      <c r="K173" s="452"/>
      <c r="L173" s="61" t="str">
        <f t="shared" si="5"/>
        <v/>
      </c>
      <c r="M173" s="72"/>
      <c r="N173" s="73"/>
      <c r="O173" s="1392"/>
      <c r="P173" s="74"/>
      <c r="Q173" s="75"/>
      <c r="R173" s="276"/>
      <c r="U173" s="936"/>
      <c r="V173" s="936"/>
      <c r="W173" s="936"/>
    </row>
    <row r="174" spans="1:23">
      <c r="A174" s="721"/>
      <c r="B174" s="68">
        <v>39801</v>
      </c>
      <c r="C174" s="487" t="s">
        <v>1785</v>
      </c>
      <c r="D174" s="69" t="s">
        <v>234</v>
      </c>
      <c r="E174" s="71" t="s">
        <v>235</v>
      </c>
      <c r="F174" s="70" t="s">
        <v>287</v>
      </c>
      <c r="G174" s="54">
        <v>30000000</v>
      </c>
      <c r="H174" s="71" t="s">
        <v>13</v>
      </c>
      <c r="I174" s="55">
        <v>40030</v>
      </c>
      <c r="J174" s="56">
        <v>4</v>
      </c>
      <c r="K174" s="452">
        <v>30000000</v>
      </c>
      <c r="L174" s="61">
        <f t="shared" si="5"/>
        <v>0</v>
      </c>
      <c r="M174" s="72" t="s">
        <v>1018</v>
      </c>
      <c r="N174" s="73">
        <v>40086</v>
      </c>
      <c r="O174" s="1392" t="s">
        <v>1018</v>
      </c>
      <c r="P174" s="74"/>
      <c r="Q174" s="75" t="s">
        <v>1278</v>
      </c>
      <c r="R174" s="276">
        <v>1400000</v>
      </c>
      <c r="U174" s="936"/>
      <c r="V174" s="936"/>
      <c r="W174" s="936"/>
    </row>
    <row r="175" spans="1:23" ht="28.5">
      <c r="A175" s="721"/>
      <c r="B175" s="68">
        <v>39801</v>
      </c>
      <c r="C175" s="487" t="s">
        <v>1786</v>
      </c>
      <c r="D175" s="69" t="s">
        <v>236</v>
      </c>
      <c r="E175" s="67" t="s">
        <v>102</v>
      </c>
      <c r="F175" s="70" t="s">
        <v>287</v>
      </c>
      <c r="G175" s="54">
        <v>30255000</v>
      </c>
      <c r="H175" s="71" t="s">
        <v>13</v>
      </c>
      <c r="I175" s="55">
        <v>41038</v>
      </c>
      <c r="J175" s="1069">
        <v>4</v>
      </c>
      <c r="K175" s="452">
        <v>12000000</v>
      </c>
      <c r="L175" s="61">
        <f t="shared" si="5"/>
        <v>18255000</v>
      </c>
      <c r="M175" s="72" t="s">
        <v>190</v>
      </c>
      <c r="N175" s="73"/>
      <c r="O175" s="1392"/>
      <c r="P175" s="74"/>
      <c r="Q175" s="75"/>
      <c r="R175" s="276"/>
      <c r="U175" s="936"/>
      <c r="V175" s="936"/>
      <c r="W175" s="936"/>
    </row>
    <row r="176" spans="1:23">
      <c r="A176" s="721">
        <v>49</v>
      </c>
      <c r="B176" s="68">
        <v>39801</v>
      </c>
      <c r="C176" s="850" t="s">
        <v>1787</v>
      </c>
      <c r="D176" s="69" t="s">
        <v>237</v>
      </c>
      <c r="E176" s="52" t="s">
        <v>15</v>
      </c>
      <c r="F176" s="70" t="s">
        <v>287</v>
      </c>
      <c r="G176" s="54">
        <v>9090000</v>
      </c>
      <c r="H176" s="71" t="s">
        <v>13</v>
      </c>
      <c r="I176" s="55">
        <v>40780</v>
      </c>
      <c r="J176" s="1069">
        <v>49</v>
      </c>
      <c r="K176" s="452">
        <v>9090000</v>
      </c>
      <c r="L176" s="61">
        <f t="shared" si="5"/>
        <v>0</v>
      </c>
      <c r="M176" s="72" t="s">
        <v>1018</v>
      </c>
      <c r="N176" s="73"/>
      <c r="O176" s="1392"/>
      <c r="P176" s="74"/>
      <c r="Q176" s="75"/>
      <c r="R176" s="276"/>
      <c r="U176" s="936"/>
      <c r="V176" s="936"/>
      <c r="W176" s="936"/>
    </row>
    <row r="177" spans="1:23">
      <c r="A177" s="721"/>
      <c r="B177" s="68">
        <v>39801</v>
      </c>
      <c r="C177" s="487" t="s">
        <v>1788</v>
      </c>
      <c r="D177" s="69" t="s">
        <v>238</v>
      </c>
      <c r="E177" s="52" t="s">
        <v>15</v>
      </c>
      <c r="F177" s="70" t="s">
        <v>287</v>
      </c>
      <c r="G177" s="54">
        <v>26918000</v>
      </c>
      <c r="H177" s="71" t="s">
        <v>13</v>
      </c>
      <c r="I177" s="55">
        <v>39946</v>
      </c>
      <c r="J177" s="56">
        <v>4</v>
      </c>
      <c r="K177" s="452">
        <v>26918000</v>
      </c>
      <c r="L177" s="61">
        <f t="shared" si="5"/>
        <v>0</v>
      </c>
      <c r="M177" s="72" t="s">
        <v>1018</v>
      </c>
      <c r="N177" s="73">
        <v>39981</v>
      </c>
      <c r="O177" s="700" t="s">
        <v>1018</v>
      </c>
      <c r="P177" s="59"/>
      <c r="Q177" s="75" t="s">
        <v>1278</v>
      </c>
      <c r="R177" s="276">
        <v>900000</v>
      </c>
      <c r="U177" s="936"/>
      <c r="V177" s="936"/>
      <c r="W177" s="936"/>
    </row>
    <row r="178" spans="1:23">
      <c r="A178" s="721">
        <v>50</v>
      </c>
      <c r="B178" s="68">
        <v>39801</v>
      </c>
      <c r="C178" s="487" t="s">
        <v>1789</v>
      </c>
      <c r="D178" s="69" t="s">
        <v>239</v>
      </c>
      <c r="E178" s="71" t="s">
        <v>240</v>
      </c>
      <c r="F178" s="70" t="s">
        <v>287</v>
      </c>
      <c r="G178" s="54">
        <v>81698000</v>
      </c>
      <c r="H178" s="71" t="s">
        <v>13</v>
      </c>
      <c r="I178" s="55">
        <v>40801</v>
      </c>
      <c r="J178" s="1069">
        <v>50</v>
      </c>
      <c r="K178" s="452">
        <v>81698000</v>
      </c>
      <c r="L178" s="61">
        <f t="shared" ref="L178:L214" si="6">IF($K178&lt;&gt;0,$G178-$K178,"")</f>
        <v>0</v>
      </c>
      <c r="M178" s="72" t="s">
        <v>1018</v>
      </c>
      <c r="N178" s="73">
        <v>40814</v>
      </c>
      <c r="O178" s="1392" t="s">
        <v>1018</v>
      </c>
      <c r="P178" s="74"/>
      <c r="Q178" s="75" t="s">
        <v>1278</v>
      </c>
      <c r="R178" s="276">
        <v>1800000</v>
      </c>
      <c r="U178" s="936"/>
      <c r="V178" s="936"/>
      <c r="W178" s="936"/>
    </row>
    <row r="179" spans="1:23" s="100" customFormat="1" ht="28.5">
      <c r="A179" s="1421"/>
      <c r="B179" s="1548">
        <v>39801</v>
      </c>
      <c r="C179" s="1680" t="s">
        <v>1790</v>
      </c>
      <c r="D179" s="1532" t="s">
        <v>233</v>
      </c>
      <c r="E179" s="1439" t="s">
        <v>69</v>
      </c>
      <c r="F179" s="1504" t="s">
        <v>287</v>
      </c>
      <c r="G179" s="1554">
        <v>8779000</v>
      </c>
      <c r="H179" s="1452" t="s">
        <v>13</v>
      </c>
      <c r="I179" s="55">
        <v>40590</v>
      </c>
      <c r="J179" s="1069">
        <v>4</v>
      </c>
      <c r="K179" s="452">
        <v>2212308</v>
      </c>
      <c r="L179" s="61">
        <f t="shared" si="6"/>
        <v>6566692</v>
      </c>
      <c r="M179" s="72" t="s">
        <v>190</v>
      </c>
      <c r="N179" s="73"/>
      <c r="O179" s="1392"/>
      <c r="P179" s="74"/>
      <c r="Q179" s="75"/>
      <c r="R179" s="276"/>
      <c r="U179" s="936"/>
      <c r="V179" s="936"/>
      <c r="W179" s="936"/>
    </row>
    <row r="180" spans="1:23" s="100" customFormat="1" ht="28.5">
      <c r="A180" s="1423"/>
      <c r="B180" s="1549"/>
      <c r="C180" s="1681"/>
      <c r="D180" s="1533"/>
      <c r="E180" s="1441"/>
      <c r="F180" s="1505"/>
      <c r="G180" s="1555"/>
      <c r="H180" s="1453"/>
      <c r="I180" s="55">
        <v>41318</v>
      </c>
      <c r="J180" s="1069">
        <v>4</v>
      </c>
      <c r="K180" s="452">
        <v>3300904</v>
      </c>
      <c r="L180" s="61">
        <f>L179-K180</f>
        <v>3265788</v>
      </c>
      <c r="M180" s="72" t="s">
        <v>190</v>
      </c>
      <c r="N180" s="73"/>
      <c r="O180" s="1392"/>
      <c r="P180" s="74"/>
      <c r="Q180" s="75"/>
      <c r="R180" s="276"/>
      <c r="U180" s="936"/>
      <c r="V180" s="936"/>
      <c r="W180" s="936"/>
    </row>
    <row r="181" spans="1:23">
      <c r="A181" s="721" t="s">
        <v>2218</v>
      </c>
      <c r="B181" s="68">
        <v>39801</v>
      </c>
      <c r="C181" s="487" t="s">
        <v>1791</v>
      </c>
      <c r="D181" s="69" t="s">
        <v>241</v>
      </c>
      <c r="E181" s="311" t="s">
        <v>125</v>
      </c>
      <c r="F181" s="70" t="s">
        <v>242</v>
      </c>
      <c r="G181" s="54">
        <v>7289000</v>
      </c>
      <c r="H181" s="71" t="s">
        <v>13</v>
      </c>
      <c r="I181" s="55">
        <v>41243</v>
      </c>
      <c r="J181" s="1069">
        <v>170</v>
      </c>
      <c r="K181" s="452">
        <v>6515425.7199999997</v>
      </c>
      <c r="L181" s="61">
        <v>0</v>
      </c>
      <c r="M181" s="72" t="s">
        <v>184</v>
      </c>
      <c r="N181" s="73">
        <v>41243</v>
      </c>
      <c r="O181" s="1392" t="s">
        <v>395</v>
      </c>
      <c r="P181" s="94" t="s">
        <v>188</v>
      </c>
      <c r="Q181" s="75" t="s">
        <v>1974</v>
      </c>
      <c r="R181" s="276">
        <v>358558.2</v>
      </c>
      <c r="U181" s="936"/>
      <c r="V181" s="936"/>
      <c r="W181" s="936"/>
    </row>
    <row r="182" spans="1:23">
      <c r="A182" s="721" t="s">
        <v>1888</v>
      </c>
      <c r="B182" s="68">
        <v>39801</v>
      </c>
      <c r="C182" s="487" t="s">
        <v>1792</v>
      </c>
      <c r="D182" s="69" t="s">
        <v>34</v>
      </c>
      <c r="E182" s="52" t="s">
        <v>35</v>
      </c>
      <c r="F182" s="70" t="s">
        <v>242</v>
      </c>
      <c r="G182" s="54">
        <v>87631000</v>
      </c>
      <c r="H182" s="71" t="s">
        <v>13</v>
      </c>
      <c r="I182" s="55">
        <v>40813</v>
      </c>
      <c r="J182" s="1069">
        <v>49</v>
      </c>
      <c r="K182" s="452">
        <v>87631000</v>
      </c>
      <c r="L182" s="61">
        <f t="shared" si="6"/>
        <v>0</v>
      </c>
      <c r="M182" s="489" t="s">
        <v>184</v>
      </c>
      <c r="N182" s="73">
        <v>40813</v>
      </c>
      <c r="O182" s="1392" t="s">
        <v>395</v>
      </c>
      <c r="P182" s="94" t="s">
        <v>188</v>
      </c>
      <c r="Q182" s="75" t="s">
        <v>1278</v>
      </c>
      <c r="R182" s="276">
        <v>4382000</v>
      </c>
      <c r="U182" s="936"/>
      <c r="V182" s="936"/>
      <c r="W182" s="936"/>
    </row>
    <row r="183" spans="1:23">
      <c r="A183" s="721" t="s">
        <v>1888</v>
      </c>
      <c r="B183" s="68">
        <v>39801</v>
      </c>
      <c r="C183" s="487" t="s">
        <v>1793</v>
      </c>
      <c r="D183" s="69" t="s">
        <v>243</v>
      </c>
      <c r="E183" s="52" t="s">
        <v>31</v>
      </c>
      <c r="F183" s="70" t="s">
        <v>242</v>
      </c>
      <c r="G183" s="54">
        <v>15540000</v>
      </c>
      <c r="H183" s="71" t="s">
        <v>13</v>
      </c>
      <c r="I183" s="55">
        <v>40808</v>
      </c>
      <c r="J183" s="1069">
        <v>49</v>
      </c>
      <c r="K183" s="452">
        <v>15540000</v>
      </c>
      <c r="L183" s="61">
        <f t="shared" si="6"/>
        <v>0</v>
      </c>
      <c r="M183" s="489" t="s">
        <v>184</v>
      </c>
      <c r="N183" s="73">
        <v>40808</v>
      </c>
      <c r="O183" s="1392" t="s">
        <v>395</v>
      </c>
      <c r="P183" s="94" t="s">
        <v>188</v>
      </c>
      <c r="Q183" s="75" t="s">
        <v>1278</v>
      </c>
      <c r="R183" s="276">
        <v>777000</v>
      </c>
      <c r="U183" s="936"/>
      <c r="V183" s="936"/>
      <c r="W183" s="936"/>
    </row>
    <row r="184" spans="1:23" s="76" customFormat="1">
      <c r="A184" s="721" t="s">
        <v>280</v>
      </c>
      <c r="B184" s="68">
        <v>39801</v>
      </c>
      <c r="C184" s="487" t="s">
        <v>1794</v>
      </c>
      <c r="D184" s="69" t="s">
        <v>16</v>
      </c>
      <c r="E184" s="52" t="s">
        <v>17</v>
      </c>
      <c r="F184" s="70" t="s">
        <v>244</v>
      </c>
      <c r="G184" s="54">
        <v>12063000</v>
      </c>
      <c r="H184" s="71" t="s">
        <v>13</v>
      </c>
      <c r="I184" s="55"/>
      <c r="J184" s="1069"/>
      <c r="K184" s="452"/>
      <c r="L184" s="61" t="str">
        <f t="shared" si="6"/>
        <v/>
      </c>
      <c r="M184" s="72"/>
      <c r="N184" s="73"/>
      <c r="O184" s="1392"/>
      <c r="P184" s="74"/>
      <c r="Q184" s="701"/>
      <c r="R184" s="276"/>
      <c r="U184" s="936"/>
      <c r="V184" s="936"/>
      <c r="W184" s="936"/>
    </row>
    <row r="185" spans="1:23">
      <c r="A185" s="721">
        <v>2</v>
      </c>
      <c r="B185" s="68">
        <v>39801</v>
      </c>
      <c r="C185" s="487" t="s">
        <v>1795</v>
      </c>
      <c r="D185" s="69" t="s">
        <v>92</v>
      </c>
      <c r="E185" s="52" t="s">
        <v>35</v>
      </c>
      <c r="F185" s="70" t="s">
        <v>242</v>
      </c>
      <c r="G185" s="54">
        <v>26038000</v>
      </c>
      <c r="H185" s="71" t="s">
        <v>13</v>
      </c>
      <c r="I185" s="55"/>
      <c r="J185" s="1069"/>
      <c r="K185" s="452"/>
      <c r="L185" s="61" t="str">
        <f t="shared" si="6"/>
        <v/>
      </c>
      <c r="M185" s="72"/>
      <c r="N185" s="73"/>
      <c r="O185" s="1392"/>
      <c r="P185" s="74"/>
      <c r="Q185" s="75"/>
      <c r="R185" s="276"/>
      <c r="U185" s="936"/>
      <c r="V185" s="936"/>
      <c r="W185" s="936"/>
    </row>
    <row r="186" spans="1:23">
      <c r="A186" s="721">
        <v>2</v>
      </c>
      <c r="B186" s="68">
        <v>39801</v>
      </c>
      <c r="C186" s="487" t="s">
        <v>1796</v>
      </c>
      <c r="D186" s="69" t="s">
        <v>26</v>
      </c>
      <c r="E186" s="52" t="s">
        <v>19</v>
      </c>
      <c r="F186" s="70" t="s">
        <v>242</v>
      </c>
      <c r="G186" s="54">
        <v>16200000</v>
      </c>
      <c r="H186" s="71" t="s">
        <v>13</v>
      </c>
      <c r="I186" s="55"/>
      <c r="J186" s="1069"/>
      <c r="K186" s="452"/>
      <c r="L186" s="61" t="str">
        <f t="shared" si="6"/>
        <v/>
      </c>
      <c r="M186" s="72"/>
      <c r="N186" s="73"/>
      <c r="O186" s="1392"/>
      <c r="P186" s="74"/>
      <c r="Q186" s="75"/>
      <c r="R186" s="276"/>
      <c r="U186" s="936"/>
      <c r="V186" s="936"/>
      <c r="W186" s="936"/>
    </row>
    <row r="187" spans="1:23">
      <c r="A187" s="721" t="s">
        <v>2085</v>
      </c>
      <c r="B187" s="68">
        <v>39801</v>
      </c>
      <c r="C187" s="487" t="s">
        <v>1797</v>
      </c>
      <c r="D187" s="69" t="s">
        <v>22</v>
      </c>
      <c r="E187" s="52" t="s">
        <v>23</v>
      </c>
      <c r="F187" s="70" t="s">
        <v>242</v>
      </c>
      <c r="G187" s="54">
        <v>35500000</v>
      </c>
      <c r="H187" s="71" t="s">
        <v>13</v>
      </c>
      <c r="I187" s="55">
        <v>41117</v>
      </c>
      <c r="J187" s="1069">
        <v>102</v>
      </c>
      <c r="K187" s="452">
        <v>25313186.25</v>
      </c>
      <c r="L187" s="61">
        <v>0</v>
      </c>
      <c r="M187" s="489" t="s">
        <v>184</v>
      </c>
      <c r="N187" s="73">
        <v>41117</v>
      </c>
      <c r="O187" s="1392" t="s">
        <v>395</v>
      </c>
      <c r="P187" s="94" t="s">
        <v>188</v>
      </c>
      <c r="Q187" s="75" t="s">
        <v>1974</v>
      </c>
      <c r="R187" s="276">
        <v>1450170.56</v>
      </c>
      <c r="U187" s="936"/>
      <c r="V187" s="936"/>
      <c r="W187" s="936"/>
    </row>
    <row r="188" spans="1:23">
      <c r="A188" s="721" t="s">
        <v>2086</v>
      </c>
      <c r="B188" s="68">
        <v>39801</v>
      </c>
      <c r="C188" s="487" t="s">
        <v>1798</v>
      </c>
      <c r="D188" s="69" t="s">
        <v>215</v>
      </c>
      <c r="E188" s="52" t="s">
        <v>19</v>
      </c>
      <c r="F188" s="70" t="s">
        <v>242</v>
      </c>
      <c r="G188" s="54">
        <v>43000000</v>
      </c>
      <c r="H188" s="71" t="s">
        <v>13</v>
      </c>
      <c r="I188" s="55">
        <v>41117</v>
      </c>
      <c r="J188" s="1069">
        <v>103</v>
      </c>
      <c r="K188" s="452">
        <v>37259392.5</v>
      </c>
      <c r="L188" s="61">
        <v>0</v>
      </c>
      <c r="M188" s="489" t="s">
        <v>184</v>
      </c>
      <c r="N188" s="73">
        <v>41117</v>
      </c>
      <c r="O188" s="1392" t="s">
        <v>395</v>
      </c>
      <c r="P188" s="94" t="s">
        <v>188</v>
      </c>
      <c r="Q188" s="75" t="s">
        <v>1974</v>
      </c>
      <c r="R188" s="276">
        <v>2054215.35</v>
      </c>
      <c r="U188" s="936"/>
      <c r="V188" s="936"/>
      <c r="W188" s="936"/>
    </row>
    <row r="189" spans="1:23">
      <c r="A189" s="721">
        <v>2</v>
      </c>
      <c r="B189" s="68">
        <v>39801</v>
      </c>
      <c r="C189" s="487" t="s">
        <v>1799</v>
      </c>
      <c r="D189" s="69" t="s">
        <v>281</v>
      </c>
      <c r="E189" s="71" t="s">
        <v>282</v>
      </c>
      <c r="F189" s="70" t="s">
        <v>242</v>
      </c>
      <c r="G189" s="54">
        <v>1834000</v>
      </c>
      <c r="H189" s="71" t="s">
        <v>13</v>
      </c>
      <c r="I189" s="55">
        <v>41271</v>
      </c>
      <c r="J189" s="1069">
        <v>4</v>
      </c>
      <c r="K189" s="452">
        <v>1834000</v>
      </c>
      <c r="L189" s="61">
        <f t="shared" si="6"/>
        <v>0</v>
      </c>
      <c r="M189" s="72" t="s">
        <v>184</v>
      </c>
      <c r="N189" s="73">
        <v>41271</v>
      </c>
      <c r="O189" s="1392" t="s">
        <v>395</v>
      </c>
      <c r="P189" s="74" t="s">
        <v>188</v>
      </c>
      <c r="Q189" s="75" t="s">
        <v>1278</v>
      </c>
      <c r="R189" s="276">
        <v>92000</v>
      </c>
      <c r="U189" s="936"/>
      <c r="V189" s="936"/>
      <c r="W189" s="936"/>
    </row>
    <row r="190" spans="1:23">
      <c r="A190" s="721">
        <v>2</v>
      </c>
      <c r="B190" s="68">
        <v>39801</v>
      </c>
      <c r="C190" s="487" t="s">
        <v>1800</v>
      </c>
      <c r="D190" s="69" t="s">
        <v>283</v>
      </c>
      <c r="E190" s="52" t="s">
        <v>23</v>
      </c>
      <c r="F190" s="70" t="s">
        <v>242</v>
      </c>
      <c r="G190" s="54">
        <v>38000000</v>
      </c>
      <c r="H190" s="71" t="s">
        <v>13</v>
      </c>
      <c r="I190" s="55"/>
      <c r="J190" s="1069"/>
      <c r="K190" s="452"/>
      <c r="L190" s="61" t="str">
        <f t="shared" si="6"/>
        <v/>
      </c>
      <c r="M190" s="72"/>
      <c r="N190" s="73"/>
      <c r="O190" s="1392"/>
      <c r="P190" s="74"/>
      <c r="Q190" s="75"/>
      <c r="R190" s="276"/>
      <c r="U190" s="936"/>
      <c r="V190" s="936"/>
      <c r="W190" s="936"/>
    </row>
    <row r="191" spans="1:23">
      <c r="A191" s="721" t="s">
        <v>2087</v>
      </c>
      <c r="B191" s="68">
        <v>39801</v>
      </c>
      <c r="C191" s="487" t="s">
        <v>1801</v>
      </c>
      <c r="D191" s="69" t="s">
        <v>284</v>
      </c>
      <c r="E191" s="67" t="s">
        <v>111</v>
      </c>
      <c r="F191" s="70" t="s">
        <v>242</v>
      </c>
      <c r="G191" s="54">
        <v>36282000</v>
      </c>
      <c r="H191" s="71" t="s">
        <v>13</v>
      </c>
      <c r="I191" s="55">
        <v>41117</v>
      </c>
      <c r="J191" s="1069">
        <v>104</v>
      </c>
      <c r="K191" s="452">
        <v>32013328.370000001</v>
      </c>
      <c r="L191" s="61">
        <v>0</v>
      </c>
      <c r="M191" s="489" t="s">
        <v>184</v>
      </c>
      <c r="N191" s="73">
        <v>41117</v>
      </c>
      <c r="O191" s="1392" t="s">
        <v>395</v>
      </c>
      <c r="P191" s="94" t="s">
        <v>188</v>
      </c>
      <c r="Q191" s="75" t="s">
        <v>1974</v>
      </c>
      <c r="R191" s="276">
        <v>1725103.1199999999</v>
      </c>
      <c r="U191" s="936"/>
      <c r="V191" s="936"/>
      <c r="W191" s="936"/>
    </row>
    <row r="192" spans="1:23">
      <c r="A192" s="721">
        <v>2</v>
      </c>
      <c r="B192" s="68">
        <v>39801</v>
      </c>
      <c r="C192" s="487" t="s">
        <v>1802</v>
      </c>
      <c r="D192" s="69" t="s">
        <v>285</v>
      </c>
      <c r="E192" s="52" t="s">
        <v>31</v>
      </c>
      <c r="F192" s="70" t="s">
        <v>242</v>
      </c>
      <c r="G192" s="54">
        <v>6000000</v>
      </c>
      <c r="H192" s="71" t="s">
        <v>13</v>
      </c>
      <c r="I192" s="55"/>
      <c r="J192" s="1069"/>
      <c r="K192" s="452"/>
      <c r="L192" s="61" t="str">
        <f t="shared" si="6"/>
        <v/>
      </c>
      <c r="M192" s="72"/>
      <c r="N192" s="73"/>
      <c r="O192" s="1392"/>
      <c r="P192" s="74"/>
      <c r="Q192" s="75"/>
      <c r="R192" s="276"/>
      <c r="U192" s="936"/>
      <c r="V192" s="936"/>
      <c r="W192" s="936"/>
    </row>
    <row r="193" spans="1:23">
      <c r="A193" s="721">
        <v>2</v>
      </c>
      <c r="B193" s="68">
        <v>39801</v>
      </c>
      <c r="C193" s="487" t="s">
        <v>1803</v>
      </c>
      <c r="D193" s="69" t="s">
        <v>26</v>
      </c>
      <c r="E193" s="52" t="s">
        <v>19</v>
      </c>
      <c r="F193" s="70" t="s">
        <v>242</v>
      </c>
      <c r="G193" s="54">
        <v>10000000</v>
      </c>
      <c r="H193" s="71" t="s">
        <v>13</v>
      </c>
      <c r="I193" s="55"/>
      <c r="J193" s="1069"/>
      <c r="K193" s="452"/>
      <c r="L193" s="61" t="str">
        <f t="shared" si="6"/>
        <v/>
      </c>
      <c r="M193" s="72"/>
      <c r="N193" s="73"/>
      <c r="O193" s="1392"/>
      <c r="P193" s="74"/>
      <c r="Q193" s="75"/>
      <c r="R193" s="276"/>
      <c r="U193" s="936"/>
      <c r="V193" s="936"/>
      <c r="W193" s="936"/>
    </row>
    <row r="194" spans="1:23">
      <c r="A194" s="721" t="s">
        <v>1891</v>
      </c>
      <c r="B194" s="68">
        <v>39801</v>
      </c>
      <c r="C194" s="487" t="s">
        <v>1804</v>
      </c>
      <c r="D194" s="69" t="s">
        <v>68</v>
      </c>
      <c r="E194" s="52" t="s">
        <v>69</v>
      </c>
      <c r="F194" s="70" t="s">
        <v>242</v>
      </c>
      <c r="G194" s="54">
        <v>9294000</v>
      </c>
      <c r="H194" s="71" t="s">
        <v>13</v>
      </c>
      <c r="I194" s="55">
        <v>40808</v>
      </c>
      <c r="J194" s="1069">
        <v>50</v>
      </c>
      <c r="K194" s="452">
        <v>9294000</v>
      </c>
      <c r="L194" s="61">
        <f t="shared" si="6"/>
        <v>0</v>
      </c>
      <c r="M194" s="489" t="s">
        <v>184</v>
      </c>
      <c r="N194" s="73">
        <v>40808</v>
      </c>
      <c r="O194" s="1392" t="s">
        <v>395</v>
      </c>
      <c r="P194" s="94" t="s">
        <v>188</v>
      </c>
      <c r="Q194" s="75" t="s">
        <v>1278</v>
      </c>
      <c r="R194" s="276">
        <v>465000</v>
      </c>
      <c r="U194" s="936"/>
      <c r="V194" s="936"/>
      <c r="W194" s="936"/>
    </row>
    <row r="195" spans="1:23">
      <c r="A195" s="721"/>
      <c r="B195" s="79">
        <v>39805</v>
      </c>
      <c r="C195" s="359" t="s">
        <v>1805</v>
      </c>
      <c r="D195" s="360" t="s">
        <v>286</v>
      </c>
      <c r="E195" s="52" t="s">
        <v>43</v>
      </c>
      <c r="F195" s="353" t="s">
        <v>287</v>
      </c>
      <c r="G195" s="54">
        <v>80000000</v>
      </c>
      <c r="H195" s="83" t="s">
        <v>13</v>
      </c>
      <c r="I195" s="55">
        <v>40233</v>
      </c>
      <c r="J195" s="1070">
        <v>5</v>
      </c>
      <c r="K195" s="452">
        <v>80000000</v>
      </c>
      <c r="L195" s="61">
        <f t="shared" si="6"/>
        <v>0</v>
      </c>
      <c r="M195" s="72" t="s">
        <v>1018</v>
      </c>
      <c r="N195" s="315">
        <v>40331</v>
      </c>
      <c r="O195" s="1392" t="s">
        <v>1018</v>
      </c>
      <c r="P195" s="316">
        <v>9</v>
      </c>
      <c r="Q195" s="75" t="s">
        <v>1279</v>
      </c>
      <c r="R195" s="276">
        <v>2966288.32</v>
      </c>
      <c r="U195" s="936"/>
      <c r="V195" s="936"/>
      <c r="W195" s="936"/>
    </row>
    <row r="196" spans="1:23" s="100" customFormat="1" ht="34.5" customHeight="1">
      <c r="A196" s="1421"/>
      <c r="B196" s="1424">
        <v>39805</v>
      </c>
      <c r="C196" s="1564" t="s">
        <v>1806</v>
      </c>
      <c r="D196" s="1640" t="s">
        <v>66</v>
      </c>
      <c r="E196" s="1439" t="s">
        <v>19</v>
      </c>
      <c r="F196" s="1450" t="s">
        <v>287</v>
      </c>
      <c r="G196" s="1554">
        <v>23864000</v>
      </c>
      <c r="H196" s="1506" t="s">
        <v>13</v>
      </c>
      <c r="I196" s="55">
        <v>40597</v>
      </c>
      <c r="J196" s="1070">
        <v>4</v>
      </c>
      <c r="K196" s="452">
        <v>15000000</v>
      </c>
      <c r="L196" s="61">
        <f t="shared" si="6"/>
        <v>8864000</v>
      </c>
      <c r="M196" s="72" t="s">
        <v>190</v>
      </c>
      <c r="N196" s="1474">
        <v>40653</v>
      </c>
      <c r="O196" s="1476" t="s">
        <v>1018</v>
      </c>
      <c r="P196" s="1478"/>
      <c r="Q196" s="1448" t="s">
        <v>1278</v>
      </c>
      <c r="R196" s="1487">
        <v>1395000</v>
      </c>
      <c r="U196" s="936"/>
      <c r="V196" s="936"/>
      <c r="W196" s="936"/>
    </row>
    <row r="197" spans="1:23" s="100" customFormat="1">
      <c r="A197" s="1423"/>
      <c r="B197" s="1426"/>
      <c r="C197" s="1565"/>
      <c r="D197" s="1641"/>
      <c r="E197" s="1441"/>
      <c r="F197" s="1451"/>
      <c r="G197" s="1555"/>
      <c r="H197" s="1507"/>
      <c r="I197" s="55">
        <v>40618</v>
      </c>
      <c r="J197" s="1070">
        <v>4</v>
      </c>
      <c r="K197" s="452">
        <f>L196</f>
        <v>8864000</v>
      </c>
      <c r="L197" s="61">
        <v>0</v>
      </c>
      <c r="M197" s="72" t="s">
        <v>1018</v>
      </c>
      <c r="N197" s="1475"/>
      <c r="O197" s="1477"/>
      <c r="P197" s="1479"/>
      <c r="Q197" s="1449"/>
      <c r="R197" s="1488"/>
      <c r="U197" s="936"/>
      <c r="V197" s="936"/>
      <c r="W197" s="936"/>
    </row>
    <row r="198" spans="1:23" ht="28.5" customHeight="1">
      <c r="A198" s="1421"/>
      <c r="B198" s="1424">
        <v>39805</v>
      </c>
      <c r="C198" s="1564" t="s">
        <v>1807</v>
      </c>
      <c r="D198" s="1640" t="s">
        <v>288</v>
      </c>
      <c r="E198" s="1439" t="s">
        <v>35</v>
      </c>
      <c r="F198" s="1450" t="s">
        <v>287</v>
      </c>
      <c r="G198" s="1554">
        <v>216000000</v>
      </c>
      <c r="H198" s="1506" t="s">
        <v>13</v>
      </c>
      <c r="I198" s="55">
        <v>40735</v>
      </c>
      <c r="J198" s="1070">
        <v>4</v>
      </c>
      <c r="K198" s="452">
        <v>40000000</v>
      </c>
      <c r="L198" s="61">
        <f t="shared" si="6"/>
        <v>176000000</v>
      </c>
      <c r="M198" s="72" t="s">
        <v>190</v>
      </c>
      <c r="N198" s="315"/>
      <c r="O198" s="1392"/>
      <c r="P198" s="316"/>
      <c r="Q198" s="75"/>
      <c r="R198" s="276"/>
      <c r="U198" s="936"/>
      <c r="V198" s="936"/>
      <c r="W198" s="936"/>
    </row>
    <row r="199" spans="1:23" ht="28.5" customHeight="1">
      <c r="A199" s="1422"/>
      <c r="B199" s="1425"/>
      <c r="C199" s="1678"/>
      <c r="D199" s="1679"/>
      <c r="E199" s="1440"/>
      <c r="F199" s="1561"/>
      <c r="G199" s="1560"/>
      <c r="H199" s="1529"/>
      <c r="I199" s="55">
        <v>41214</v>
      </c>
      <c r="J199" s="1070">
        <v>4</v>
      </c>
      <c r="K199" s="452">
        <v>45000000</v>
      </c>
      <c r="L199" s="61">
        <f>L198-K199</f>
        <v>131000000</v>
      </c>
      <c r="M199" s="72" t="s">
        <v>190</v>
      </c>
      <c r="N199" s="315"/>
      <c r="O199" s="1392"/>
      <c r="P199" s="316"/>
      <c r="Q199" s="75"/>
      <c r="R199" s="276"/>
      <c r="U199" s="936"/>
      <c r="V199" s="936"/>
      <c r="W199" s="936"/>
    </row>
    <row r="200" spans="1:23">
      <c r="A200" s="1423"/>
      <c r="B200" s="1426"/>
      <c r="C200" s="1565"/>
      <c r="D200" s="1641"/>
      <c r="E200" s="1441"/>
      <c r="F200" s="1451"/>
      <c r="G200" s="1555"/>
      <c r="H200" s="1507"/>
      <c r="I200" s="55">
        <v>41241</v>
      </c>
      <c r="J200" s="1070">
        <v>4</v>
      </c>
      <c r="K200" s="452">
        <v>131000000</v>
      </c>
      <c r="L200" s="61">
        <f>L199-K200</f>
        <v>0</v>
      </c>
      <c r="M200" s="72" t="s">
        <v>1018</v>
      </c>
      <c r="N200" s="315"/>
      <c r="O200" s="1392"/>
      <c r="P200" s="316"/>
      <c r="Q200" s="75"/>
      <c r="R200" s="276"/>
      <c r="U200" s="936"/>
      <c r="V200" s="936"/>
      <c r="W200" s="936"/>
    </row>
    <row r="201" spans="1:23">
      <c r="A201" s="721">
        <v>178</v>
      </c>
      <c r="B201" s="79">
        <v>39805</v>
      </c>
      <c r="C201" s="359" t="s">
        <v>1808</v>
      </c>
      <c r="D201" s="360" t="s">
        <v>27</v>
      </c>
      <c r="E201" s="52" t="s">
        <v>28</v>
      </c>
      <c r="F201" s="353" t="s">
        <v>287</v>
      </c>
      <c r="G201" s="54">
        <v>7400000</v>
      </c>
      <c r="H201" s="83" t="s">
        <v>13</v>
      </c>
      <c r="I201" s="55">
        <v>41325</v>
      </c>
      <c r="J201" s="1070">
        <v>178</v>
      </c>
      <c r="K201" s="452">
        <v>3700000</v>
      </c>
      <c r="L201" s="61">
        <v>0</v>
      </c>
      <c r="M201" s="72" t="s">
        <v>334</v>
      </c>
      <c r="N201" s="315" t="s">
        <v>334</v>
      </c>
      <c r="O201" s="1392" t="s">
        <v>334</v>
      </c>
      <c r="P201" s="316"/>
      <c r="Q201" s="75"/>
      <c r="R201" s="276" t="s">
        <v>334</v>
      </c>
      <c r="U201" s="936"/>
      <c r="V201" s="936"/>
      <c r="W201" s="936"/>
    </row>
    <row r="202" spans="1:23" ht="28.5">
      <c r="A202" s="1421">
        <v>119</v>
      </c>
      <c r="B202" s="1424">
        <v>39805</v>
      </c>
      <c r="C202" s="1564" t="s">
        <v>1809</v>
      </c>
      <c r="D202" s="1640" t="s">
        <v>289</v>
      </c>
      <c r="E202" s="1439" t="s">
        <v>15</v>
      </c>
      <c r="F202" s="1450" t="s">
        <v>287</v>
      </c>
      <c r="G202" s="1554">
        <v>600000000</v>
      </c>
      <c r="H202" s="1506" t="s">
        <v>13</v>
      </c>
      <c r="I202" s="55">
        <v>40681</v>
      </c>
      <c r="J202" s="1070">
        <v>4</v>
      </c>
      <c r="K202" s="452">
        <v>370000000</v>
      </c>
      <c r="L202" s="61">
        <f t="shared" si="6"/>
        <v>230000000</v>
      </c>
      <c r="M202" s="72" t="s">
        <v>190</v>
      </c>
      <c r="N202" s="1474">
        <v>41260</v>
      </c>
      <c r="O202" s="1476" t="s">
        <v>1018</v>
      </c>
      <c r="P202" s="1478"/>
      <c r="Q202" s="1448" t="s">
        <v>1974</v>
      </c>
      <c r="R202" s="1487">
        <v>31838761.34</v>
      </c>
      <c r="U202" s="936"/>
      <c r="V202" s="936"/>
      <c r="W202" s="936"/>
    </row>
    <row r="203" spans="1:23">
      <c r="A203" s="1423"/>
      <c r="B203" s="1426"/>
      <c r="C203" s="1565"/>
      <c r="D203" s="1641"/>
      <c r="E203" s="1441"/>
      <c r="F203" s="1451"/>
      <c r="G203" s="1555"/>
      <c r="H203" s="1507"/>
      <c r="I203" s="55">
        <v>41138</v>
      </c>
      <c r="J203" s="1070">
        <v>119</v>
      </c>
      <c r="K203" s="452">
        <v>230000000</v>
      </c>
      <c r="L203" s="61">
        <f>L202-K203</f>
        <v>0</v>
      </c>
      <c r="M203" s="72" t="s">
        <v>1018</v>
      </c>
      <c r="N203" s="1475"/>
      <c r="O203" s="1477"/>
      <c r="P203" s="1479"/>
      <c r="Q203" s="1449"/>
      <c r="R203" s="1488"/>
      <c r="U203" s="936"/>
      <c r="V203" s="936"/>
      <c r="W203" s="936"/>
    </row>
    <row r="204" spans="1:23">
      <c r="A204" s="721">
        <v>49</v>
      </c>
      <c r="B204" s="79">
        <v>39805</v>
      </c>
      <c r="C204" s="359" t="s">
        <v>1810</v>
      </c>
      <c r="D204" s="360" t="s">
        <v>290</v>
      </c>
      <c r="E204" s="311" t="s">
        <v>131</v>
      </c>
      <c r="F204" s="353" t="s">
        <v>287</v>
      </c>
      <c r="G204" s="54">
        <v>7500000</v>
      </c>
      <c r="H204" s="83" t="s">
        <v>13</v>
      </c>
      <c r="I204" s="55">
        <v>40773</v>
      </c>
      <c r="J204" s="1070">
        <v>49</v>
      </c>
      <c r="K204" s="452">
        <v>7500000</v>
      </c>
      <c r="L204" s="61">
        <f t="shared" si="6"/>
        <v>0</v>
      </c>
      <c r="M204" s="72" t="s">
        <v>1018</v>
      </c>
      <c r="N204" s="315">
        <v>40884</v>
      </c>
      <c r="O204" s="1392" t="s">
        <v>1018</v>
      </c>
      <c r="P204" s="316"/>
      <c r="Q204" s="75" t="s">
        <v>1278</v>
      </c>
      <c r="R204" s="276">
        <v>51113</v>
      </c>
      <c r="U204" s="936"/>
      <c r="V204" s="936"/>
      <c r="W204" s="936"/>
    </row>
    <row r="205" spans="1:23">
      <c r="A205" s="721"/>
      <c r="B205" s="79">
        <v>39805</v>
      </c>
      <c r="C205" s="359" t="s">
        <v>1811</v>
      </c>
      <c r="D205" s="360" t="s">
        <v>291</v>
      </c>
      <c r="E205" s="52" t="s">
        <v>43</v>
      </c>
      <c r="F205" s="353" t="s">
        <v>287</v>
      </c>
      <c r="G205" s="54">
        <v>100000000</v>
      </c>
      <c r="H205" s="83" t="s">
        <v>13</v>
      </c>
      <c r="I205" s="55">
        <v>41024</v>
      </c>
      <c r="J205" s="1070">
        <v>4</v>
      </c>
      <c r="K205" s="452">
        <v>100000000</v>
      </c>
      <c r="L205" s="61">
        <f t="shared" si="6"/>
        <v>0</v>
      </c>
      <c r="M205" s="72" t="s">
        <v>1018</v>
      </c>
      <c r="N205" s="315">
        <v>41031</v>
      </c>
      <c r="O205" s="1392" t="s">
        <v>1018</v>
      </c>
      <c r="P205" s="316"/>
      <c r="Q205" s="75" t="s">
        <v>1278</v>
      </c>
      <c r="R205" s="276">
        <v>2842400</v>
      </c>
      <c r="U205" s="936"/>
      <c r="V205" s="936"/>
      <c r="W205" s="936"/>
    </row>
    <row r="206" spans="1:23" ht="28.5">
      <c r="A206" s="721" t="s">
        <v>1915</v>
      </c>
      <c r="B206" s="79">
        <v>39805</v>
      </c>
      <c r="C206" s="359" t="s">
        <v>1812</v>
      </c>
      <c r="D206" s="360" t="s">
        <v>292</v>
      </c>
      <c r="E206" s="52" t="s">
        <v>41</v>
      </c>
      <c r="F206" s="353" t="s">
        <v>2195</v>
      </c>
      <c r="G206" s="54">
        <v>72278000</v>
      </c>
      <c r="H206" s="83" t="s">
        <v>13</v>
      </c>
      <c r="I206" s="55">
        <v>40793</v>
      </c>
      <c r="J206" s="1070">
        <v>59</v>
      </c>
      <c r="K206" s="452">
        <v>68700000</v>
      </c>
      <c r="L206" s="61">
        <v>0</v>
      </c>
      <c r="M206" s="72" t="s">
        <v>334</v>
      </c>
      <c r="N206" s="315" t="s">
        <v>334</v>
      </c>
      <c r="O206" s="1392" t="s">
        <v>334</v>
      </c>
      <c r="P206" s="316">
        <v>59</v>
      </c>
      <c r="Q206" s="75" t="s">
        <v>1221</v>
      </c>
      <c r="R206" s="276" t="s">
        <v>334</v>
      </c>
      <c r="U206" s="936"/>
      <c r="V206" s="936"/>
      <c r="W206" s="936"/>
    </row>
    <row r="207" spans="1:23">
      <c r="A207" s="721"/>
      <c r="B207" s="79">
        <v>39805</v>
      </c>
      <c r="C207" s="359" t="s">
        <v>1813</v>
      </c>
      <c r="D207" s="360" t="s">
        <v>293</v>
      </c>
      <c r="E207" s="52" t="s">
        <v>31</v>
      </c>
      <c r="F207" s="353" t="s">
        <v>287</v>
      </c>
      <c r="G207" s="54">
        <v>11560000</v>
      </c>
      <c r="H207" s="83" t="s">
        <v>13</v>
      </c>
      <c r="I207" s="55"/>
      <c r="J207" s="1070"/>
      <c r="K207" s="452"/>
      <c r="L207" s="61" t="str">
        <f t="shared" si="6"/>
        <v/>
      </c>
      <c r="M207" s="72"/>
      <c r="N207" s="315"/>
      <c r="O207" s="1392"/>
      <c r="P207" s="316"/>
      <c r="Q207" s="75"/>
      <c r="R207" s="276"/>
      <c r="U207" s="936"/>
      <c r="V207" s="936"/>
      <c r="W207" s="936"/>
    </row>
    <row r="208" spans="1:23" s="100" customFormat="1" ht="28.5" customHeight="1">
      <c r="A208" s="1421"/>
      <c r="B208" s="1424">
        <v>39805</v>
      </c>
      <c r="C208" s="1564" t="s">
        <v>1814</v>
      </c>
      <c r="D208" s="1640" t="s">
        <v>294</v>
      </c>
      <c r="E208" s="1439" t="s">
        <v>15</v>
      </c>
      <c r="F208" s="1450" t="s">
        <v>287</v>
      </c>
      <c r="G208" s="1554">
        <v>37515000</v>
      </c>
      <c r="H208" s="1506" t="s">
        <v>13</v>
      </c>
      <c r="I208" s="55">
        <v>40597</v>
      </c>
      <c r="J208" s="1070">
        <v>4</v>
      </c>
      <c r="K208" s="452">
        <v>12505000</v>
      </c>
      <c r="L208" s="61">
        <f t="shared" si="6"/>
        <v>25010000</v>
      </c>
      <c r="M208" s="72" t="s">
        <v>190</v>
      </c>
      <c r="N208" s="1474">
        <v>40674</v>
      </c>
      <c r="O208" s="1476" t="s">
        <v>1018</v>
      </c>
      <c r="P208" s="1478"/>
      <c r="Q208" s="1448" t="s">
        <v>1278</v>
      </c>
      <c r="R208" s="1487">
        <v>2079962.5</v>
      </c>
      <c r="U208" s="936"/>
      <c r="V208" s="936"/>
      <c r="W208" s="936"/>
    </row>
    <row r="209" spans="1:23" s="100" customFormat="1" ht="28.5" customHeight="1">
      <c r="A209" s="1423"/>
      <c r="B209" s="1426"/>
      <c r="C209" s="1565"/>
      <c r="D209" s="1641"/>
      <c r="E209" s="1441"/>
      <c r="F209" s="1451"/>
      <c r="G209" s="1555"/>
      <c r="H209" s="1507"/>
      <c r="I209" s="55">
        <v>40632</v>
      </c>
      <c r="J209" s="1070">
        <v>4</v>
      </c>
      <c r="K209" s="452">
        <v>25010000</v>
      </c>
      <c r="L209" s="61">
        <f>L208-K209</f>
        <v>0</v>
      </c>
      <c r="M209" s="72" t="s">
        <v>1018</v>
      </c>
      <c r="N209" s="1475"/>
      <c r="O209" s="1477"/>
      <c r="P209" s="1479"/>
      <c r="Q209" s="1449"/>
      <c r="R209" s="1488"/>
      <c r="U209" s="936"/>
      <c r="V209" s="936"/>
      <c r="W209" s="936"/>
    </row>
    <row r="210" spans="1:23">
      <c r="A210" s="721"/>
      <c r="B210" s="79">
        <v>39805</v>
      </c>
      <c r="C210" s="359" t="s">
        <v>1815</v>
      </c>
      <c r="D210" s="360" t="s">
        <v>295</v>
      </c>
      <c r="E210" s="311" t="s">
        <v>131</v>
      </c>
      <c r="F210" s="353" t="s">
        <v>287</v>
      </c>
      <c r="G210" s="54">
        <v>376500000</v>
      </c>
      <c r="H210" s="83" t="s">
        <v>13</v>
      </c>
      <c r="I210" s="55">
        <v>40373</v>
      </c>
      <c r="J210" s="1070">
        <v>4</v>
      </c>
      <c r="K210" s="452">
        <v>376500000</v>
      </c>
      <c r="L210" s="61">
        <f t="shared" si="6"/>
        <v>0</v>
      </c>
      <c r="M210" s="72" t="s">
        <v>1018</v>
      </c>
      <c r="N210" s="315">
        <v>40429</v>
      </c>
      <c r="O210" s="1392" t="s">
        <v>1018</v>
      </c>
      <c r="P210" s="316"/>
      <c r="Q210" s="75" t="s">
        <v>1278</v>
      </c>
      <c r="R210" s="276">
        <v>10800000</v>
      </c>
      <c r="U210" s="936"/>
      <c r="V210" s="936"/>
      <c r="W210" s="936"/>
    </row>
    <row r="211" spans="1:23" s="100" customFormat="1" ht="28.5">
      <c r="A211" s="721" t="s">
        <v>1466</v>
      </c>
      <c r="B211" s="79">
        <v>39805</v>
      </c>
      <c r="C211" s="359" t="s">
        <v>1463</v>
      </c>
      <c r="D211" s="360" t="s">
        <v>296</v>
      </c>
      <c r="E211" s="52" t="s">
        <v>37</v>
      </c>
      <c r="F211" s="353" t="s">
        <v>287</v>
      </c>
      <c r="G211" s="54">
        <v>10300000</v>
      </c>
      <c r="H211" s="83" t="s">
        <v>13</v>
      </c>
      <c r="I211" s="55">
        <v>40424</v>
      </c>
      <c r="J211" s="1070">
        <v>4</v>
      </c>
      <c r="K211" s="452">
        <v>10300000</v>
      </c>
      <c r="L211" s="61">
        <f t="shared" si="6"/>
        <v>0</v>
      </c>
      <c r="M211" s="72" t="s">
        <v>1018</v>
      </c>
      <c r="N211" s="315"/>
      <c r="O211" s="1392"/>
      <c r="P211" s="316"/>
      <c r="Q211" s="75"/>
      <c r="R211" s="276"/>
      <c r="U211" s="936"/>
      <c r="V211" s="936"/>
      <c r="W211" s="936"/>
    </row>
    <row r="212" spans="1:23">
      <c r="A212" s="721">
        <v>50</v>
      </c>
      <c r="B212" s="79">
        <v>39805</v>
      </c>
      <c r="C212" s="851" t="s">
        <v>1816</v>
      </c>
      <c r="D212" s="360" t="s">
        <v>297</v>
      </c>
      <c r="E212" s="311" t="s">
        <v>125</v>
      </c>
      <c r="F212" s="353" t="s">
        <v>287</v>
      </c>
      <c r="G212" s="54">
        <v>32382000</v>
      </c>
      <c r="H212" s="83" t="s">
        <v>13</v>
      </c>
      <c r="I212" s="55">
        <v>40780</v>
      </c>
      <c r="J212" s="1070">
        <v>50</v>
      </c>
      <c r="K212" s="452">
        <v>32382000</v>
      </c>
      <c r="L212" s="61">
        <f t="shared" si="6"/>
        <v>0</v>
      </c>
      <c r="M212" s="72" t="s">
        <v>1018</v>
      </c>
      <c r="N212" s="315">
        <v>40814</v>
      </c>
      <c r="O212" s="1392" t="s">
        <v>1018</v>
      </c>
      <c r="P212" s="316"/>
      <c r="Q212" s="75" t="s">
        <v>1278</v>
      </c>
      <c r="R212" s="276">
        <v>900194</v>
      </c>
      <c r="U212" s="936"/>
      <c r="V212" s="936"/>
      <c r="W212" s="936"/>
    </row>
    <row r="213" spans="1:23">
      <c r="A213" s="721"/>
      <c r="B213" s="79">
        <v>39805</v>
      </c>
      <c r="C213" s="359" t="s">
        <v>1817</v>
      </c>
      <c r="D213" s="360" t="s">
        <v>30</v>
      </c>
      <c r="E213" s="52" t="s">
        <v>31</v>
      </c>
      <c r="F213" s="353" t="s">
        <v>287</v>
      </c>
      <c r="G213" s="54">
        <v>10800000</v>
      </c>
      <c r="H213" s="83" t="s">
        <v>13</v>
      </c>
      <c r="I213" s="55">
        <v>40569</v>
      </c>
      <c r="J213" s="1070">
        <v>4</v>
      </c>
      <c r="K213" s="452">
        <v>10800000</v>
      </c>
      <c r="L213" s="61">
        <f t="shared" si="6"/>
        <v>0</v>
      </c>
      <c r="M213" s="72" t="s">
        <v>1018</v>
      </c>
      <c r="N213" s="315"/>
      <c r="O213" s="1392"/>
      <c r="P213" s="316"/>
      <c r="Q213" s="75"/>
      <c r="R213" s="276"/>
      <c r="U213" s="936"/>
      <c r="V213" s="936"/>
      <c r="W213" s="936"/>
    </row>
    <row r="214" spans="1:23">
      <c r="A214" s="721">
        <v>204</v>
      </c>
      <c r="B214" s="79">
        <v>39805</v>
      </c>
      <c r="C214" s="359" t="s">
        <v>1818</v>
      </c>
      <c r="D214" s="360" t="s">
        <v>298</v>
      </c>
      <c r="E214" s="52" t="s">
        <v>52</v>
      </c>
      <c r="F214" s="353" t="s">
        <v>287</v>
      </c>
      <c r="G214" s="54">
        <v>26000000</v>
      </c>
      <c r="H214" s="83" t="s">
        <v>13</v>
      </c>
      <c r="I214" s="55">
        <v>41313</v>
      </c>
      <c r="J214" s="1070">
        <v>204</v>
      </c>
      <c r="K214" s="452">
        <v>18571410</v>
      </c>
      <c r="L214" s="61">
        <f t="shared" si="6"/>
        <v>7428590</v>
      </c>
      <c r="M214" s="72" t="s">
        <v>1018</v>
      </c>
      <c r="N214" s="315"/>
      <c r="O214" s="1392"/>
      <c r="P214" s="316"/>
      <c r="Q214" s="75"/>
      <c r="R214" s="276"/>
      <c r="U214" s="936"/>
      <c r="V214" s="936"/>
      <c r="W214" s="936"/>
    </row>
    <row r="215" spans="1:23" ht="28.5">
      <c r="A215" s="721" t="s">
        <v>1645</v>
      </c>
      <c r="B215" s="79">
        <v>39805</v>
      </c>
      <c r="C215" s="359" t="s">
        <v>1819</v>
      </c>
      <c r="D215" s="360" t="s">
        <v>299</v>
      </c>
      <c r="E215" s="52" t="s">
        <v>58</v>
      </c>
      <c r="F215" s="353" t="s">
        <v>287</v>
      </c>
      <c r="G215" s="54">
        <v>10685000</v>
      </c>
      <c r="H215" s="83" t="s">
        <v>13</v>
      </c>
      <c r="I215" s="55">
        <v>40694</v>
      </c>
      <c r="J215" s="1070">
        <v>39</v>
      </c>
      <c r="K215" s="452">
        <v>7754267.4800000004</v>
      </c>
      <c r="L215" s="61">
        <v>0</v>
      </c>
      <c r="M215" s="72" t="s">
        <v>334</v>
      </c>
      <c r="N215" s="315" t="s">
        <v>334</v>
      </c>
      <c r="O215" s="1392" t="s">
        <v>334</v>
      </c>
      <c r="P215" s="316"/>
      <c r="Q215" s="75" t="s">
        <v>1221</v>
      </c>
      <c r="R215" s="276" t="s">
        <v>334</v>
      </c>
      <c r="U215" s="936"/>
      <c r="V215" s="936"/>
      <c r="W215" s="936"/>
    </row>
    <row r="216" spans="1:23">
      <c r="A216" s="721"/>
      <c r="B216" s="79">
        <v>39805</v>
      </c>
      <c r="C216" s="359" t="s">
        <v>1820</v>
      </c>
      <c r="D216" s="360" t="s">
        <v>14</v>
      </c>
      <c r="E216" s="52" t="s">
        <v>15</v>
      </c>
      <c r="F216" s="353" t="s">
        <v>287</v>
      </c>
      <c r="G216" s="54">
        <v>42000000</v>
      </c>
      <c r="H216" s="83" t="s">
        <v>13</v>
      </c>
      <c r="I216" s="55">
        <v>40660</v>
      </c>
      <c r="J216" s="1070">
        <v>4</v>
      </c>
      <c r="K216" s="452">
        <v>42000000</v>
      </c>
      <c r="L216" s="61">
        <f t="shared" ref="L216:L248" si="7">IF($K216&lt;&gt;0,$G216-$K216,"")</f>
        <v>0</v>
      </c>
      <c r="M216" s="72" t="s">
        <v>1018</v>
      </c>
      <c r="N216" s="315">
        <v>40681</v>
      </c>
      <c r="O216" s="1392" t="s">
        <v>1018</v>
      </c>
      <c r="P216" s="316"/>
      <c r="Q216" s="75" t="s">
        <v>1278</v>
      </c>
      <c r="R216" s="276">
        <v>945775</v>
      </c>
      <c r="U216" s="936"/>
      <c r="V216" s="936"/>
      <c r="W216" s="936"/>
    </row>
    <row r="217" spans="1:23">
      <c r="A217" s="721"/>
      <c r="B217" s="79">
        <v>39805</v>
      </c>
      <c r="C217" s="359" t="s">
        <v>1821</v>
      </c>
      <c r="D217" s="360" t="s">
        <v>14</v>
      </c>
      <c r="E217" s="52" t="s">
        <v>15</v>
      </c>
      <c r="F217" s="353" t="s">
        <v>287</v>
      </c>
      <c r="G217" s="54">
        <v>25000000</v>
      </c>
      <c r="H217" s="83" t="s">
        <v>13</v>
      </c>
      <c r="I217" s="55"/>
      <c r="J217" s="1070"/>
      <c r="K217" s="452"/>
      <c r="L217" s="61" t="str">
        <f t="shared" si="7"/>
        <v/>
      </c>
      <c r="M217" s="72"/>
      <c r="N217" s="315"/>
      <c r="O217" s="1392"/>
      <c r="P217" s="316"/>
      <c r="Q217" s="75"/>
      <c r="R217" s="276"/>
      <c r="U217" s="936"/>
      <c r="V217" s="936"/>
      <c r="W217" s="936"/>
    </row>
    <row r="218" spans="1:23" ht="28.5">
      <c r="A218" s="721" t="s">
        <v>2066</v>
      </c>
      <c r="B218" s="79">
        <v>39805</v>
      </c>
      <c r="C218" s="359" t="s">
        <v>1822</v>
      </c>
      <c r="D218" s="360" t="s">
        <v>300</v>
      </c>
      <c r="E218" s="52" t="s">
        <v>12</v>
      </c>
      <c r="F218" s="353" t="s">
        <v>287</v>
      </c>
      <c r="G218" s="54">
        <v>25054000</v>
      </c>
      <c r="H218" s="83" t="s">
        <v>13</v>
      </c>
      <c r="I218" s="55">
        <v>41087</v>
      </c>
      <c r="J218" s="1070">
        <v>93</v>
      </c>
      <c r="K218" s="452">
        <v>23033635.420000002</v>
      </c>
      <c r="L218" s="61">
        <v>0</v>
      </c>
      <c r="M218" s="72" t="s">
        <v>1018</v>
      </c>
      <c r="N218" s="315">
        <v>41129</v>
      </c>
      <c r="O218" s="1392" t="s">
        <v>1018</v>
      </c>
      <c r="P218" s="316"/>
      <c r="Q218" s="75" t="s">
        <v>1278</v>
      </c>
      <c r="R218" s="276">
        <v>425000</v>
      </c>
      <c r="U218" s="936"/>
      <c r="V218" s="936"/>
      <c r="W218" s="936"/>
    </row>
    <row r="219" spans="1:23" ht="28.5">
      <c r="A219" s="721" t="s">
        <v>1983</v>
      </c>
      <c r="B219" s="79">
        <v>39805</v>
      </c>
      <c r="C219" s="360" t="s">
        <v>1987</v>
      </c>
      <c r="D219" s="360" t="s">
        <v>367</v>
      </c>
      <c r="E219" s="311" t="s">
        <v>131</v>
      </c>
      <c r="F219" s="353" t="s">
        <v>287</v>
      </c>
      <c r="G219" s="54">
        <v>31762000</v>
      </c>
      <c r="H219" s="83" t="s">
        <v>13</v>
      </c>
      <c r="I219" s="55">
        <v>40911</v>
      </c>
      <c r="J219" s="1070">
        <v>67</v>
      </c>
      <c r="K219" s="452">
        <v>31762000</v>
      </c>
      <c r="L219" s="61">
        <f t="shared" si="7"/>
        <v>0</v>
      </c>
      <c r="M219" s="72" t="s">
        <v>1018</v>
      </c>
      <c r="N219" s="315"/>
      <c r="O219" s="1392"/>
      <c r="P219" s="316"/>
      <c r="Q219" s="75"/>
      <c r="R219" s="276"/>
      <c r="U219" s="936"/>
      <c r="V219" s="936"/>
      <c r="W219" s="936"/>
    </row>
    <row r="220" spans="1:23">
      <c r="A220" s="721">
        <v>154</v>
      </c>
      <c r="B220" s="79">
        <v>39805</v>
      </c>
      <c r="C220" s="359" t="s">
        <v>1823</v>
      </c>
      <c r="D220" s="360" t="s">
        <v>301</v>
      </c>
      <c r="E220" s="52" t="s">
        <v>28</v>
      </c>
      <c r="F220" s="353" t="s">
        <v>287</v>
      </c>
      <c r="G220" s="54">
        <v>16641000</v>
      </c>
      <c r="H220" s="83" t="s">
        <v>13</v>
      </c>
      <c r="I220" s="55">
        <v>41226</v>
      </c>
      <c r="J220" s="1070">
        <v>154</v>
      </c>
      <c r="K220" s="452">
        <v>14209333.880000001</v>
      </c>
      <c r="L220" s="61">
        <v>0</v>
      </c>
      <c r="M220" s="72" t="s">
        <v>1018</v>
      </c>
      <c r="N220" s="315"/>
      <c r="O220" s="1392"/>
      <c r="P220" s="316"/>
      <c r="Q220" s="75"/>
      <c r="R220" s="276"/>
      <c r="U220" s="936"/>
      <c r="V220" s="936"/>
      <c r="W220" s="936"/>
    </row>
    <row r="221" spans="1:23">
      <c r="A221" s="721"/>
      <c r="B221" s="79">
        <v>39805</v>
      </c>
      <c r="C221" s="359" t="s">
        <v>1824</v>
      </c>
      <c r="D221" s="360" t="s">
        <v>302</v>
      </c>
      <c r="E221" s="52" t="s">
        <v>46</v>
      </c>
      <c r="F221" s="353" t="s">
        <v>287</v>
      </c>
      <c r="G221" s="54">
        <v>12000000</v>
      </c>
      <c r="H221" s="83" t="s">
        <v>13</v>
      </c>
      <c r="I221" s="55">
        <v>40478</v>
      </c>
      <c r="J221" s="1070">
        <v>4</v>
      </c>
      <c r="K221" s="452">
        <v>12000000</v>
      </c>
      <c r="L221" s="61">
        <f t="shared" si="7"/>
        <v>0</v>
      </c>
      <c r="M221" s="72" t="s">
        <v>1018</v>
      </c>
      <c r="N221" s="315">
        <v>40865</v>
      </c>
      <c r="O221" s="1392" t="s">
        <v>1018</v>
      </c>
      <c r="P221" s="316"/>
      <c r="Q221" s="75" t="s">
        <v>1974</v>
      </c>
      <c r="R221" s="276">
        <v>326576</v>
      </c>
      <c r="U221" s="936"/>
      <c r="V221" s="936"/>
      <c r="W221" s="936"/>
    </row>
    <row r="222" spans="1:23">
      <c r="A222" s="721"/>
      <c r="B222" s="79">
        <v>39805</v>
      </c>
      <c r="C222" s="359" t="s">
        <v>1825</v>
      </c>
      <c r="D222" s="360" t="s">
        <v>303</v>
      </c>
      <c r="E222" s="52" t="s">
        <v>46</v>
      </c>
      <c r="F222" s="353" t="s">
        <v>287</v>
      </c>
      <c r="G222" s="54">
        <v>11300000</v>
      </c>
      <c r="H222" s="83" t="s">
        <v>13</v>
      </c>
      <c r="I222" s="55">
        <v>40506</v>
      </c>
      <c r="J222" s="1070">
        <v>4</v>
      </c>
      <c r="K222" s="452">
        <v>11300000</v>
      </c>
      <c r="L222" s="61">
        <f t="shared" si="7"/>
        <v>0</v>
      </c>
      <c r="M222" s="489" t="s">
        <v>1018</v>
      </c>
      <c r="N222" s="1401">
        <v>40513</v>
      </c>
      <c r="O222" s="1392" t="s">
        <v>1018</v>
      </c>
      <c r="P222" s="94"/>
      <c r="Q222" s="75" t="s">
        <v>1278</v>
      </c>
      <c r="R222" s="276">
        <v>319658.99</v>
      </c>
      <c r="U222" s="936"/>
      <c r="V222" s="936"/>
      <c r="W222" s="936"/>
    </row>
    <row r="223" spans="1:23">
      <c r="A223" s="721" t="s">
        <v>2190</v>
      </c>
      <c r="B223" s="79">
        <v>39805</v>
      </c>
      <c r="C223" s="359" t="s">
        <v>1826</v>
      </c>
      <c r="D223" s="360" t="s">
        <v>305</v>
      </c>
      <c r="E223" s="52" t="s">
        <v>23</v>
      </c>
      <c r="F223" s="353" t="s">
        <v>242</v>
      </c>
      <c r="G223" s="54">
        <v>6855000</v>
      </c>
      <c r="H223" s="83" t="s">
        <v>13</v>
      </c>
      <c r="I223" s="55">
        <v>41222</v>
      </c>
      <c r="J223" s="1070">
        <v>155</v>
      </c>
      <c r="K223" s="452">
        <v>6398943.71</v>
      </c>
      <c r="L223" s="61">
        <v>0</v>
      </c>
      <c r="M223" s="72" t="s">
        <v>184</v>
      </c>
      <c r="N223" s="315">
        <v>41222</v>
      </c>
      <c r="O223" s="1392" t="s">
        <v>395</v>
      </c>
      <c r="P223" s="316" t="s">
        <v>188</v>
      </c>
      <c r="Q223" s="75" t="s">
        <v>1974</v>
      </c>
      <c r="R223" s="276">
        <v>335417.06</v>
      </c>
      <c r="U223" s="936"/>
      <c r="V223" s="936"/>
      <c r="W223" s="936"/>
    </row>
    <row r="224" spans="1:23">
      <c r="A224" s="721">
        <v>2</v>
      </c>
      <c r="B224" s="79">
        <v>39805</v>
      </c>
      <c r="C224" s="359" t="s">
        <v>1827</v>
      </c>
      <c r="D224" s="360" t="s">
        <v>306</v>
      </c>
      <c r="E224" s="52" t="s">
        <v>19</v>
      </c>
      <c r="F224" s="353" t="s">
        <v>242</v>
      </c>
      <c r="G224" s="54">
        <v>1549000</v>
      </c>
      <c r="H224" s="83" t="s">
        <v>13</v>
      </c>
      <c r="I224" s="55"/>
      <c r="J224" s="1070"/>
      <c r="K224" s="452"/>
      <c r="L224" s="61" t="str">
        <f t="shared" si="7"/>
        <v/>
      </c>
      <c r="M224" s="72"/>
      <c r="N224" s="315"/>
      <c r="O224" s="1392"/>
      <c r="P224" s="316"/>
      <c r="Q224" s="75"/>
      <c r="R224" s="276"/>
      <c r="U224" s="936"/>
      <c r="V224" s="936"/>
      <c r="W224" s="936"/>
    </row>
    <row r="225" spans="1:23">
      <c r="A225" s="721" t="s">
        <v>2184</v>
      </c>
      <c r="B225" s="79">
        <v>39805</v>
      </c>
      <c r="C225" s="359" t="s">
        <v>1828</v>
      </c>
      <c r="D225" s="360" t="s">
        <v>32</v>
      </c>
      <c r="E225" s="52" t="s">
        <v>33</v>
      </c>
      <c r="F225" s="353" t="s">
        <v>242</v>
      </c>
      <c r="G225" s="54">
        <v>4000000</v>
      </c>
      <c r="H225" s="83" t="s">
        <v>13</v>
      </c>
      <c r="I225" s="55">
        <v>41222</v>
      </c>
      <c r="J225" s="1070">
        <v>148</v>
      </c>
      <c r="K225" s="452">
        <v>3715905.6</v>
      </c>
      <c r="L225" s="61">
        <v>0</v>
      </c>
      <c r="M225" s="72" t="s">
        <v>184</v>
      </c>
      <c r="N225" s="315">
        <v>41222</v>
      </c>
      <c r="O225" s="1392" t="s">
        <v>395</v>
      </c>
      <c r="P225" s="316" t="s">
        <v>188</v>
      </c>
      <c r="Q225" s="75" t="s">
        <v>1974</v>
      </c>
      <c r="R225" s="1029">
        <v>192101.58</v>
      </c>
      <c r="U225" s="936"/>
      <c r="V225" s="936"/>
      <c r="W225" s="936"/>
    </row>
    <row r="226" spans="1:23">
      <c r="A226" s="721">
        <v>2</v>
      </c>
      <c r="B226" s="79">
        <v>39805</v>
      </c>
      <c r="C226" s="359" t="s">
        <v>1829</v>
      </c>
      <c r="D226" s="360" t="s">
        <v>307</v>
      </c>
      <c r="E226" s="52" t="s">
        <v>12</v>
      </c>
      <c r="F226" s="353" t="s">
        <v>242</v>
      </c>
      <c r="G226" s="54">
        <v>10000000</v>
      </c>
      <c r="H226" s="83" t="s">
        <v>13</v>
      </c>
      <c r="I226" s="55"/>
      <c r="J226" s="1070"/>
      <c r="K226" s="452"/>
      <c r="L226" s="61" t="str">
        <f t="shared" si="7"/>
        <v/>
      </c>
      <c r="M226" s="72"/>
      <c r="N226" s="315"/>
      <c r="O226" s="1392"/>
      <c r="P226" s="316"/>
      <c r="Q226" s="75"/>
      <c r="R226" s="276"/>
      <c r="U226" s="936"/>
      <c r="V226" s="936"/>
      <c r="W226" s="936"/>
    </row>
    <row r="227" spans="1:23" s="361" customFormat="1" ht="28.5">
      <c r="A227" s="721" t="s">
        <v>1453</v>
      </c>
      <c r="B227" s="79">
        <v>39805</v>
      </c>
      <c r="C227" s="359" t="s">
        <v>1455</v>
      </c>
      <c r="D227" s="360" t="s">
        <v>308</v>
      </c>
      <c r="E227" s="52" t="s">
        <v>19</v>
      </c>
      <c r="F227" s="353" t="s">
        <v>244</v>
      </c>
      <c r="G227" s="54">
        <v>5500000</v>
      </c>
      <c r="H227" s="83" t="s">
        <v>13</v>
      </c>
      <c r="I227" s="55">
        <v>40410</v>
      </c>
      <c r="J227" s="1070">
        <v>4</v>
      </c>
      <c r="K227" s="452">
        <v>5500000</v>
      </c>
      <c r="L227" s="61">
        <f t="shared" si="7"/>
        <v>0</v>
      </c>
      <c r="M227" s="72" t="s">
        <v>334</v>
      </c>
      <c r="N227" s="315" t="s">
        <v>334</v>
      </c>
      <c r="O227" s="1392" t="s">
        <v>334</v>
      </c>
      <c r="P227" s="316"/>
      <c r="Q227" s="75" t="s">
        <v>1221</v>
      </c>
      <c r="R227" s="276" t="s">
        <v>334</v>
      </c>
      <c r="U227" s="936"/>
      <c r="V227" s="936"/>
      <c r="W227" s="936"/>
    </row>
    <row r="228" spans="1:23">
      <c r="A228" s="721" t="s">
        <v>2164</v>
      </c>
      <c r="B228" s="79">
        <v>39805</v>
      </c>
      <c r="C228" s="359" t="s">
        <v>1830</v>
      </c>
      <c r="D228" s="360" t="s">
        <v>309</v>
      </c>
      <c r="E228" s="52" t="s">
        <v>12</v>
      </c>
      <c r="F228" s="353" t="s">
        <v>242</v>
      </c>
      <c r="G228" s="54">
        <v>7500000</v>
      </c>
      <c r="H228" s="83" t="s">
        <v>13</v>
      </c>
      <c r="I228" s="55">
        <v>41213</v>
      </c>
      <c r="J228" s="1070">
        <v>143</v>
      </c>
      <c r="K228" s="452">
        <v>7285410</v>
      </c>
      <c r="L228" s="61">
        <v>0</v>
      </c>
      <c r="M228" s="72" t="s">
        <v>184</v>
      </c>
      <c r="N228" s="315">
        <v>41213</v>
      </c>
      <c r="O228" s="1392" t="s">
        <v>395</v>
      </c>
      <c r="P228" s="316" t="s">
        <v>1918</v>
      </c>
      <c r="Q228" s="75" t="s">
        <v>1278</v>
      </c>
      <c r="R228" s="276">
        <v>371250</v>
      </c>
      <c r="U228" s="936"/>
      <c r="V228" s="936"/>
      <c r="W228" s="936"/>
    </row>
    <row r="229" spans="1:23">
      <c r="A229" s="721">
        <v>2</v>
      </c>
      <c r="B229" s="79">
        <v>39805</v>
      </c>
      <c r="C229" s="359" t="s">
        <v>1831</v>
      </c>
      <c r="D229" s="360" t="s">
        <v>26</v>
      </c>
      <c r="E229" s="52" t="s">
        <v>19</v>
      </c>
      <c r="F229" s="353" t="s">
        <v>242</v>
      </c>
      <c r="G229" s="54">
        <v>4060000</v>
      </c>
      <c r="H229" s="83" t="s">
        <v>13</v>
      </c>
      <c r="I229" s="55"/>
      <c r="J229" s="1070"/>
      <c r="K229" s="452"/>
      <c r="L229" s="61" t="str">
        <f t="shared" si="7"/>
        <v/>
      </c>
      <c r="M229" s="72"/>
      <c r="N229" s="315"/>
      <c r="O229" s="1392"/>
      <c r="P229" s="316"/>
      <c r="Q229" s="75"/>
      <c r="R229" s="276"/>
      <c r="U229" s="936"/>
      <c r="V229" s="936"/>
      <c r="W229" s="936"/>
    </row>
    <row r="230" spans="1:23">
      <c r="A230" s="721" t="s">
        <v>1888</v>
      </c>
      <c r="B230" s="79">
        <v>39805</v>
      </c>
      <c r="C230" s="359" t="s">
        <v>1832</v>
      </c>
      <c r="D230" s="360" t="s">
        <v>310</v>
      </c>
      <c r="E230" s="52" t="s">
        <v>39</v>
      </c>
      <c r="F230" s="353" t="s">
        <v>242</v>
      </c>
      <c r="G230" s="54">
        <v>3000000</v>
      </c>
      <c r="H230" s="83" t="s">
        <v>13</v>
      </c>
      <c r="I230" s="55">
        <v>40752</v>
      </c>
      <c r="J230" s="1070">
        <v>49</v>
      </c>
      <c r="K230" s="452">
        <v>3000000</v>
      </c>
      <c r="L230" s="61">
        <f t="shared" si="7"/>
        <v>0</v>
      </c>
      <c r="M230" s="489" t="s">
        <v>184</v>
      </c>
      <c r="N230" s="315">
        <v>40752</v>
      </c>
      <c r="O230" s="1392" t="s">
        <v>395</v>
      </c>
      <c r="P230" s="94" t="s">
        <v>188</v>
      </c>
      <c r="Q230" s="75" t="s">
        <v>1278</v>
      </c>
      <c r="R230" s="276">
        <v>150000</v>
      </c>
      <c r="U230" s="936"/>
      <c r="V230" s="936"/>
      <c r="W230" s="936"/>
    </row>
    <row r="231" spans="1:23">
      <c r="A231" s="721" t="s">
        <v>1888</v>
      </c>
      <c r="B231" s="79">
        <v>39805</v>
      </c>
      <c r="C231" s="359" t="s">
        <v>1833</v>
      </c>
      <c r="D231" s="360" t="s">
        <v>74</v>
      </c>
      <c r="E231" s="52" t="s">
        <v>19</v>
      </c>
      <c r="F231" s="353" t="s">
        <v>242</v>
      </c>
      <c r="G231" s="54">
        <v>1800000</v>
      </c>
      <c r="H231" s="83" t="s">
        <v>13</v>
      </c>
      <c r="I231" s="55">
        <v>40787</v>
      </c>
      <c r="J231" s="1070">
        <v>49</v>
      </c>
      <c r="K231" s="452">
        <v>1800000</v>
      </c>
      <c r="L231" s="61">
        <f t="shared" si="7"/>
        <v>0</v>
      </c>
      <c r="M231" s="489" t="s">
        <v>184</v>
      </c>
      <c r="N231" s="315">
        <v>40787</v>
      </c>
      <c r="O231" s="1392" t="s">
        <v>395</v>
      </c>
      <c r="P231" s="94" t="s">
        <v>188</v>
      </c>
      <c r="Q231" s="75" t="s">
        <v>1278</v>
      </c>
      <c r="R231" s="276">
        <v>90000</v>
      </c>
      <c r="U231" s="936"/>
      <c r="V231" s="936"/>
      <c r="W231" s="936"/>
    </row>
    <row r="232" spans="1:23">
      <c r="A232" s="721">
        <v>2</v>
      </c>
      <c r="B232" s="79">
        <v>39805</v>
      </c>
      <c r="C232" s="359" t="s">
        <v>1834</v>
      </c>
      <c r="D232" s="360" t="s">
        <v>311</v>
      </c>
      <c r="E232" s="52" t="s">
        <v>43</v>
      </c>
      <c r="F232" s="353" t="s">
        <v>242</v>
      </c>
      <c r="G232" s="54">
        <v>2000000</v>
      </c>
      <c r="H232" s="83" t="s">
        <v>13</v>
      </c>
      <c r="I232" s="55">
        <v>40758</v>
      </c>
      <c r="J232" s="1070">
        <v>4</v>
      </c>
      <c r="K232" s="452">
        <v>2000000</v>
      </c>
      <c r="L232" s="61">
        <f t="shared" si="7"/>
        <v>0</v>
      </c>
      <c r="M232" s="489" t="s">
        <v>184</v>
      </c>
      <c r="N232" s="315">
        <v>40758</v>
      </c>
      <c r="O232" s="1392" t="s">
        <v>395</v>
      </c>
      <c r="P232" s="94" t="s">
        <v>188</v>
      </c>
      <c r="Q232" s="75" t="s">
        <v>1278</v>
      </c>
      <c r="R232" s="276">
        <v>100000</v>
      </c>
      <c r="U232" s="936"/>
      <c r="V232" s="936"/>
      <c r="W232" s="936"/>
    </row>
    <row r="233" spans="1:23">
      <c r="A233" s="721">
        <v>2</v>
      </c>
      <c r="B233" s="79">
        <v>39805</v>
      </c>
      <c r="C233" s="359" t="s">
        <v>1835</v>
      </c>
      <c r="D233" s="360" t="s">
        <v>147</v>
      </c>
      <c r="E233" s="52" t="s">
        <v>17</v>
      </c>
      <c r="F233" s="353" t="s">
        <v>242</v>
      </c>
      <c r="G233" s="54">
        <v>5830000</v>
      </c>
      <c r="H233" s="83" t="s">
        <v>13</v>
      </c>
      <c r="I233" s="55">
        <v>40506</v>
      </c>
      <c r="J233" s="1070">
        <v>4</v>
      </c>
      <c r="K233" s="452">
        <v>5830000</v>
      </c>
      <c r="L233" s="61">
        <f t="shared" si="7"/>
        <v>0</v>
      </c>
      <c r="M233" s="489" t="s">
        <v>184</v>
      </c>
      <c r="N233" s="1401">
        <v>40506</v>
      </c>
      <c r="O233" s="1392" t="s">
        <v>395</v>
      </c>
      <c r="P233" s="94" t="s">
        <v>188</v>
      </c>
      <c r="Q233" s="75" t="s">
        <v>1278</v>
      </c>
      <c r="R233" s="276">
        <v>292000</v>
      </c>
      <c r="U233" s="936"/>
      <c r="V233" s="936"/>
      <c r="W233" s="936"/>
    </row>
    <row r="234" spans="1:23">
      <c r="A234" s="721" t="s">
        <v>1888</v>
      </c>
      <c r="B234" s="79">
        <v>39805</v>
      </c>
      <c r="C234" s="359" t="s">
        <v>1836</v>
      </c>
      <c r="D234" s="360" t="s">
        <v>76</v>
      </c>
      <c r="E234" s="52" t="s">
        <v>50</v>
      </c>
      <c r="F234" s="353" t="s">
        <v>242</v>
      </c>
      <c r="G234" s="54">
        <v>14964000</v>
      </c>
      <c r="H234" s="83" t="s">
        <v>13</v>
      </c>
      <c r="I234" s="55">
        <v>40787</v>
      </c>
      <c r="J234" s="1070">
        <v>49</v>
      </c>
      <c r="K234" s="452">
        <v>14964000</v>
      </c>
      <c r="L234" s="61">
        <f t="shared" si="7"/>
        <v>0</v>
      </c>
      <c r="M234" s="489" t="s">
        <v>184</v>
      </c>
      <c r="N234" s="315">
        <v>40787</v>
      </c>
      <c r="O234" s="1392" t="s">
        <v>395</v>
      </c>
      <c r="P234" s="94" t="s">
        <v>188</v>
      </c>
      <c r="Q234" s="75" t="s">
        <v>1278</v>
      </c>
      <c r="R234" s="276">
        <v>748000</v>
      </c>
      <c r="U234" s="936"/>
      <c r="V234" s="936"/>
      <c r="W234" s="936"/>
    </row>
    <row r="235" spans="1:23">
      <c r="A235" s="1421" t="s">
        <v>1888</v>
      </c>
      <c r="B235" s="1424">
        <v>39805</v>
      </c>
      <c r="C235" s="1564" t="s">
        <v>1837</v>
      </c>
      <c r="D235" s="1640" t="s">
        <v>40</v>
      </c>
      <c r="E235" s="1439" t="s">
        <v>41</v>
      </c>
      <c r="F235" s="1643" t="s">
        <v>242</v>
      </c>
      <c r="G235" s="1554">
        <v>13795000</v>
      </c>
      <c r="H235" s="1506" t="s">
        <v>13</v>
      </c>
      <c r="I235" s="55">
        <v>40141</v>
      </c>
      <c r="J235" s="1070">
        <v>4</v>
      </c>
      <c r="K235" s="452">
        <v>3455000</v>
      </c>
      <c r="L235" s="61">
        <f t="shared" si="7"/>
        <v>10340000</v>
      </c>
      <c r="M235" s="489" t="s">
        <v>184</v>
      </c>
      <c r="N235" s="1474">
        <v>40773</v>
      </c>
      <c r="O235" s="1476" t="s">
        <v>395</v>
      </c>
      <c r="P235" s="1478" t="s">
        <v>188</v>
      </c>
      <c r="Q235" s="1448" t="s">
        <v>1278</v>
      </c>
      <c r="R235" s="1487">
        <v>690000</v>
      </c>
      <c r="U235" s="936"/>
      <c r="V235" s="936"/>
      <c r="W235" s="936"/>
    </row>
    <row r="236" spans="1:23">
      <c r="A236" s="1422"/>
      <c r="B236" s="1425"/>
      <c r="C236" s="1678"/>
      <c r="D236" s="1679"/>
      <c r="E236" s="1440"/>
      <c r="F236" s="1644"/>
      <c r="G236" s="1560"/>
      <c r="H236" s="1529"/>
      <c r="I236" s="55">
        <v>40702</v>
      </c>
      <c r="J236" s="1070">
        <v>4</v>
      </c>
      <c r="K236" s="452">
        <v>3455000</v>
      </c>
      <c r="L236" s="61">
        <f>L235-K236</f>
        <v>6885000</v>
      </c>
      <c r="M236" s="489" t="s">
        <v>184</v>
      </c>
      <c r="N236" s="1482"/>
      <c r="O236" s="1485"/>
      <c r="P236" s="1512"/>
      <c r="Q236" s="1590"/>
      <c r="R236" s="1586"/>
      <c r="U236" s="936"/>
      <c r="V236" s="936"/>
      <c r="W236" s="936"/>
    </row>
    <row r="237" spans="1:23">
      <c r="A237" s="1423"/>
      <c r="B237" s="1426"/>
      <c r="C237" s="1565"/>
      <c r="D237" s="1641"/>
      <c r="E237" s="1441"/>
      <c r="F237" s="1645"/>
      <c r="G237" s="1555"/>
      <c r="H237" s="1507"/>
      <c r="I237" s="55">
        <v>40773</v>
      </c>
      <c r="J237" s="1070">
        <v>49</v>
      </c>
      <c r="K237" s="452">
        <v>6885000</v>
      </c>
      <c r="L237" s="61">
        <f>L236-K237</f>
        <v>0</v>
      </c>
      <c r="M237" s="489" t="s">
        <v>184</v>
      </c>
      <c r="N237" s="1475"/>
      <c r="O237" s="1477"/>
      <c r="P237" s="1479"/>
      <c r="Q237" s="1449"/>
      <c r="R237" s="1488"/>
      <c r="U237" s="936"/>
      <c r="V237" s="936"/>
      <c r="W237" s="936"/>
    </row>
    <row r="238" spans="1:23">
      <c r="A238" s="721">
        <v>2</v>
      </c>
      <c r="B238" s="79">
        <v>39805</v>
      </c>
      <c r="C238" s="359" t="s">
        <v>1838</v>
      </c>
      <c r="D238" s="360" t="s">
        <v>312</v>
      </c>
      <c r="E238" s="52" t="s">
        <v>19</v>
      </c>
      <c r="F238" s="353" t="s">
        <v>242</v>
      </c>
      <c r="G238" s="54">
        <v>7290000</v>
      </c>
      <c r="H238" s="83" t="s">
        <v>13</v>
      </c>
      <c r="I238" s="55"/>
      <c r="J238" s="1070"/>
      <c r="K238" s="452"/>
      <c r="L238" s="61" t="str">
        <f t="shared" si="7"/>
        <v/>
      </c>
      <c r="M238" s="72"/>
      <c r="N238" s="315"/>
      <c r="O238" s="1392"/>
      <c r="P238" s="316"/>
      <c r="Q238" s="75"/>
      <c r="R238" s="276"/>
      <c r="U238" s="936"/>
      <c r="V238" s="936"/>
      <c r="W238" s="936"/>
    </row>
    <row r="239" spans="1:23">
      <c r="A239" s="721" t="s">
        <v>2260</v>
      </c>
      <c r="B239" s="79">
        <v>39805</v>
      </c>
      <c r="C239" s="359" t="s">
        <v>1839</v>
      </c>
      <c r="D239" s="360" t="s">
        <v>313</v>
      </c>
      <c r="E239" s="52" t="s">
        <v>43</v>
      </c>
      <c r="F239" s="353" t="s">
        <v>242</v>
      </c>
      <c r="G239" s="54">
        <v>2600000</v>
      </c>
      <c r="H239" s="83" t="s">
        <v>13</v>
      </c>
      <c r="I239" s="55">
        <v>41263</v>
      </c>
      <c r="J239" s="1070">
        <v>189</v>
      </c>
      <c r="K239" s="452">
        <v>2445000</v>
      </c>
      <c r="L239" s="61">
        <v>0</v>
      </c>
      <c r="M239" s="72" t="s">
        <v>184</v>
      </c>
      <c r="N239" s="315">
        <v>41263</v>
      </c>
      <c r="O239" s="1392" t="s">
        <v>395</v>
      </c>
      <c r="P239" s="316" t="s">
        <v>188</v>
      </c>
      <c r="Q239" s="75" t="s">
        <v>1974</v>
      </c>
      <c r="R239" s="276">
        <v>105000</v>
      </c>
      <c r="U239" s="936"/>
      <c r="V239" s="936"/>
      <c r="W239" s="936"/>
    </row>
    <row r="240" spans="1:23">
      <c r="A240" s="721">
        <v>2</v>
      </c>
      <c r="B240" s="79">
        <v>39805</v>
      </c>
      <c r="C240" s="359" t="s">
        <v>1840</v>
      </c>
      <c r="D240" s="360" t="s">
        <v>314</v>
      </c>
      <c r="E240" s="52" t="s">
        <v>31</v>
      </c>
      <c r="F240" s="353" t="s">
        <v>242</v>
      </c>
      <c r="G240" s="54">
        <v>4700000</v>
      </c>
      <c r="H240" s="83" t="s">
        <v>13</v>
      </c>
      <c r="I240" s="55">
        <v>40542</v>
      </c>
      <c r="J240" s="1070">
        <v>4</v>
      </c>
      <c r="K240" s="452">
        <v>4700000</v>
      </c>
      <c r="L240" s="61">
        <f t="shared" si="7"/>
        <v>0</v>
      </c>
      <c r="M240" s="489" t="s">
        <v>184</v>
      </c>
      <c r="N240" s="315">
        <v>40542</v>
      </c>
      <c r="O240" s="1392" t="s">
        <v>395</v>
      </c>
      <c r="P240" s="316" t="s">
        <v>188</v>
      </c>
      <c r="Q240" s="75" t="s">
        <v>1278</v>
      </c>
      <c r="R240" s="276">
        <v>235000</v>
      </c>
      <c r="U240" s="936"/>
      <c r="V240" s="936"/>
      <c r="W240" s="936"/>
    </row>
    <row r="241" spans="1:23">
      <c r="A241" s="721" t="s">
        <v>1888</v>
      </c>
      <c r="B241" s="79">
        <v>39805</v>
      </c>
      <c r="C241" s="359" t="s">
        <v>1841</v>
      </c>
      <c r="D241" s="360" t="s">
        <v>316</v>
      </c>
      <c r="E241" s="52" t="s">
        <v>48</v>
      </c>
      <c r="F241" s="353" t="s">
        <v>242</v>
      </c>
      <c r="G241" s="54">
        <v>4767000</v>
      </c>
      <c r="H241" s="83" t="s">
        <v>13</v>
      </c>
      <c r="I241" s="55">
        <v>40738</v>
      </c>
      <c r="J241" s="1070">
        <v>49</v>
      </c>
      <c r="K241" s="452">
        <v>4767000</v>
      </c>
      <c r="L241" s="61">
        <f t="shared" si="7"/>
        <v>0</v>
      </c>
      <c r="M241" s="489" t="s">
        <v>184</v>
      </c>
      <c r="N241" s="315">
        <v>40738</v>
      </c>
      <c r="O241" s="1392" t="s">
        <v>395</v>
      </c>
      <c r="P241" s="316" t="s">
        <v>188</v>
      </c>
      <c r="Q241" s="75" t="s">
        <v>1278</v>
      </c>
      <c r="R241" s="276">
        <v>238000</v>
      </c>
      <c r="U241" s="936"/>
      <c r="V241" s="936"/>
      <c r="W241" s="936"/>
    </row>
    <row r="242" spans="1:23">
      <c r="A242" s="721" t="s">
        <v>1927</v>
      </c>
      <c r="B242" s="79">
        <v>39805</v>
      </c>
      <c r="C242" s="359" t="s">
        <v>1842</v>
      </c>
      <c r="D242" s="360" t="s">
        <v>317</v>
      </c>
      <c r="E242" s="52" t="s">
        <v>19</v>
      </c>
      <c r="F242" s="353" t="s">
        <v>242</v>
      </c>
      <c r="G242" s="54">
        <v>10400000</v>
      </c>
      <c r="H242" s="83" t="s">
        <v>13</v>
      </c>
      <c r="I242" s="55"/>
      <c r="J242" s="1070"/>
      <c r="K242" s="452"/>
      <c r="L242" s="61" t="str">
        <f t="shared" si="7"/>
        <v/>
      </c>
      <c r="M242" s="72"/>
      <c r="N242" s="315"/>
      <c r="O242" s="1392"/>
      <c r="P242" s="316"/>
      <c r="Q242" s="75"/>
      <c r="R242" s="276"/>
      <c r="U242" s="936"/>
      <c r="V242" s="936"/>
      <c r="W242" s="936"/>
    </row>
    <row r="243" spans="1:23">
      <c r="A243" s="721">
        <v>2</v>
      </c>
      <c r="B243" s="79">
        <v>39805</v>
      </c>
      <c r="C243" s="359" t="s">
        <v>1843</v>
      </c>
      <c r="D243" s="360" t="s">
        <v>318</v>
      </c>
      <c r="E243" s="52" t="s">
        <v>41</v>
      </c>
      <c r="F243" s="353" t="s">
        <v>242</v>
      </c>
      <c r="G243" s="54">
        <v>3000000</v>
      </c>
      <c r="H243" s="83" t="s">
        <v>13</v>
      </c>
      <c r="I243" s="55"/>
      <c r="J243" s="1070"/>
      <c r="K243" s="452"/>
      <c r="L243" s="61" t="str">
        <f t="shared" si="7"/>
        <v/>
      </c>
      <c r="M243" s="72"/>
      <c r="N243" s="315"/>
      <c r="O243" s="1392"/>
      <c r="P243" s="316"/>
      <c r="Q243" s="75"/>
      <c r="R243" s="276"/>
      <c r="U243" s="936"/>
      <c r="V243" s="936"/>
      <c r="W243" s="936"/>
    </row>
    <row r="244" spans="1:23">
      <c r="A244" s="721" t="s">
        <v>1891</v>
      </c>
      <c r="B244" s="79">
        <v>39805</v>
      </c>
      <c r="C244" s="359" t="s">
        <v>1844</v>
      </c>
      <c r="D244" s="360" t="s">
        <v>18</v>
      </c>
      <c r="E244" s="52" t="s">
        <v>19</v>
      </c>
      <c r="F244" s="353" t="s">
        <v>242</v>
      </c>
      <c r="G244" s="54">
        <v>11600000</v>
      </c>
      <c r="H244" s="83" t="s">
        <v>13</v>
      </c>
      <c r="I244" s="55">
        <v>40752</v>
      </c>
      <c r="J244" s="1070">
        <v>50</v>
      </c>
      <c r="K244" s="452">
        <v>11600000</v>
      </c>
      <c r="L244" s="61">
        <f t="shared" si="7"/>
        <v>0</v>
      </c>
      <c r="M244" s="489" t="s">
        <v>184</v>
      </c>
      <c r="N244" s="315">
        <v>40752</v>
      </c>
      <c r="O244" s="1392" t="s">
        <v>395</v>
      </c>
      <c r="P244" s="316" t="s">
        <v>188</v>
      </c>
      <c r="Q244" s="75" t="s">
        <v>1278</v>
      </c>
      <c r="R244" s="276">
        <v>580000</v>
      </c>
      <c r="U244" s="936"/>
      <c r="V244" s="936"/>
      <c r="W244" s="936"/>
    </row>
    <row r="245" spans="1:23">
      <c r="A245" s="721"/>
      <c r="B245" s="79">
        <v>39813</v>
      </c>
      <c r="C245" s="80" t="s">
        <v>1663</v>
      </c>
      <c r="D245" s="81" t="s">
        <v>24</v>
      </c>
      <c r="E245" s="52" t="s">
        <v>25</v>
      </c>
      <c r="F245" s="353" t="s">
        <v>287</v>
      </c>
      <c r="G245" s="54">
        <v>1350000000</v>
      </c>
      <c r="H245" s="83" t="s">
        <v>13</v>
      </c>
      <c r="I245" s="55">
        <v>40632</v>
      </c>
      <c r="J245" s="1070">
        <v>4</v>
      </c>
      <c r="K245" s="452">
        <v>1350000000</v>
      </c>
      <c r="L245" s="61">
        <f t="shared" si="7"/>
        <v>0</v>
      </c>
      <c r="M245" s="72" t="s">
        <v>1018</v>
      </c>
      <c r="N245" s="315">
        <v>40808</v>
      </c>
      <c r="O245" s="1392" t="s">
        <v>1018</v>
      </c>
      <c r="P245" s="316"/>
      <c r="Q245" s="75" t="s">
        <v>1279</v>
      </c>
      <c r="R245" s="276">
        <v>15996898.9</v>
      </c>
      <c r="U245" s="936"/>
      <c r="V245" s="936"/>
      <c r="W245" s="936"/>
    </row>
    <row r="246" spans="1:23">
      <c r="A246" s="721"/>
      <c r="B246" s="79">
        <v>39813</v>
      </c>
      <c r="C246" s="80" t="s">
        <v>1845</v>
      </c>
      <c r="D246" s="81" t="s">
        <v>148</v>
      </c>
      <c r="E246" s="311" t="s">
        <v>131</v>
      </c>
      <c r="F246" s="353" t="s">
        <v>287</v>
      </c>
      <c r="G246" s="54">
        <v>7579200000</v>
      </c>
      <c r="H246" s="83" t="s">
        <v>13</v>
      </c>
      <c r="I246" s="55">
        <v>40219</v>
      </c>
      <c r="J246" s="1070">
        <v>4</v>
      </c>
      <c r="K246" s="452">
        <v>7579200000</v>
      </c>
      <c r="L246" s="61">
        <f t="shared" si="7"/>
        <v>0</v>
      </c>
      <c r="M246" s="72" t="s">
        <v>1018</v>
      </c>
      <c r="N246" s="315">
        <v>40297</v>
      </c>
      <c r="O246" s="1392" t="s">
        <v>1018</v>
      </c>
      <c r="P246" s="316"/>
      <c r="Q246" s="75" t="s">
        <v>1279</v>
      </c>
      <c r="R246" s="276">
        <v>320277984.16000003</v>
      </c>
      <c r="U246" s="936"/>
      <c r="V246" s="936"/>
      <c r="W246" s="936"/>
    </row>
    <row r="247" spans="1:23">
      <c r="A247" s="721"/>
      <c r="B247" s="79">
        <v>39813</v>
      </c>
      <c r="C247" s="80" t="s">
        <v>1846</v>
      </c>
      <c r="D247" s="81" t="s">
        <v>286</v>
      </c>
      <c r="E247" s="52" t="s">
        <v>43</v>
      </c>
      <c r="F247" s="353" t="s">
        <v>287</v>
      </c>
      <c r="G247" s="54">
        <v>3408000000</v>
      </c>
      <c r="H247" s="83" t="s">
        <v>13</v>
      </c>
      <c r="I247" s="55">
        <v>40576</v>
      </c>
      <c r="J247" s="1070">
        <v>4</v>
      </c>
      <c r="K247" s="452">
        <v>3408000000</v>
      </c>
      <c r="L247" s="61">
        <f t="shared" si="7"/>
        <v>0</v>
      </c>
      <c r="M247" s="72" t="s">
        <v>1018</v>
      </c>
      <c r="N247" s="315">
        <v>40618</v>
      </c>
      <c r="O247" s="1392" t="s">
        <v>1018</v>
      </c>
      <c r="P247" s="316"/>
      <c r="Q247" s="75" t="s">
        <v>1278</v>
      </c>
      <c r="R247" s="276">
        <v>280025936</v>
      </c>
      <c r="U247" s="936"/>
      <c r="V247" s="936"/>
      <c r="W247" s="936"/>
    </row>
    <row r="248" spans="1:23" s="100" customFormat="1" ht="28.5">
      <c r="A248" s="721" t="s">
        <v>1575</v>
      </c>
      <c r="B248" s="79">
        <v>39813</v>
      </c>
      <c r="C248" s="80" t="s">
        <v>1847</v>
      </c>
      <c r="D248" s="81" t="s">
        <v>319</v>
      </c>
      <c r="E248" s="52" t="s">
        <v>39</v>
      </c>
      <c r="F248" s="353" t="s">
        <v>1192</v>
      </c>
      <c r="G248" s="54">
        <v>80347000</v>
      </c>
      <c r="H248" s="83" t="s">
        <v>13</v>
      </c>
      <c r="I248" s="55"/>
      <c r="J248" s="1070"/>
      <c r="K248" s="452"/>
      <c r="L248" s="61" t="str">
        <f t="shared" si="7"/>
        <v/>
      </c>
      <c r="M248" s="72"/>
      <c r="N248" s="315"/>
      <c r="O248" s="1392"/>
      <c r="P248" s="316"/>
      <c r="Q248" s="75"/>
      <c r="R248" s="276"/>
      <c r="U248" s="936"/>
      <c r="V248" s="936"/>
      <c r="W248" s="936"/>
    </row>
    <row r="249" spans="1:23">
      <c r="A249" s="721">
        <v>16</v>
      </c>
      <c r="B249" s="79">
        <v>39813</v>
      </c>
      <c r="C249" s="80" t="s">
        <v>1848</v>
      </c>
      <c r="D249" s="81" t="s">
        <v>14</v>
      </c>
      <c r="E249" s="52" t="s">
        <v>15</v>
      </c>
      <c r="F249" s="353" t="s">
        <v>1292</v>
      </c>
      <c r="G249" s="54">
        <v>2330000000</v>
      </c>
      <c r="H249" s="83" t="s">
        <v>13</v>
      </c>
      <c r="I249" s="55">
        <v>40217</v>
      </c>
      <c r="J249" s="1070">
        <v>16</v>
      </c>
      <c r="K249" s="61">
        <v>0</v>
      </c>
      <c r="L249" s="61">
        <v>0</v>
      </c>
      <c r="M249" s="72" t="s">
        <v>334</v>
      </c>
      <c r="N249" s="315" t="s">
        <v>334</v>
      </c>
      <c r="O249" s="1392" t="s">
        <v>334</v>
      </c>
      <c r="P249" s="316"/>
      <c r="Q249" s="75"/>
      <c r="R249" s="276" t="s">
        <v>334</v>
      </c>
      <c r="U249" s="936"/>
      <c r="V249" s="936"/>
      <c r="W249" s="936"/>
    </row>
    <row r="250" spans="1:23">
      <c r="A250" s="721"/>
      <c r="B250" s="79">
        <v>39813</v>
      </c>
      <c r="C250" s="80" t="s">
        <v>1849</v>
      </c>
      <c r="D250" s="81" t="s">
        <v>320</v>
      </c>
      <c r="E250" s="71" t="s">
        <v>240</v>
      </c>
      <c r="F250" s="353" t="s">
        <v>287</v>
      </c>
      <c r="G250" s="54">
        <v>36000000</v>
      </c>
      <c r="H250" s="83" t="s">
        <v>13</v>
      </c>
      <c r="I250" s="55">
        <v>40723</v>
      </c>
      <c r="J250" s="1070">
        <v>4</v>
      </c>
      <c r="K250" s="452">
        <v>36000000</v>
      </c>
      <c r="L250" s="61">
        <f t="shared" ref="L250:L259" si="8">IF($K250&lt;&gt;0,$G250-$K250,"")</f>
        <v>0</v>
      </c>
      <c r="M250" s="72" t="s">
        <v>1018</v>
      </c>
      <c r="N250" s="315">
        <v>40786</v>
      </c>
      <c r="O250" s="1392" t="s">
        <v>1018</v>
      </c>
      <c r="P250" s="316"/>
      <c r="Q250" s="75" t="s">
        <v>1278</v>
      </c>
      <c r="R250" s="276">
        <v>700000</v>
      </c>
      <c r="U250" s="936"/>
      <c r="V250" s="936"/>
      <c r="W250" s="936"/>
    </row>
    <row r="251" spans="1:23">
      <c r="A251" s="721">
        <v>2</v>
      </c>
      <c r="B251" s="79">
        <v>39813</v>
      </c>
      <c r="C251" s="1387" t="s">
        <v>1850</v>
      </c>
      <c r="D251" s="1386" t="s">
        <v>321</v>
      </c>
      <c r="E251" s="67" t="s">
        <v>102</v>
      </c>
      <c r="F251" s="70" t="s">
        <v>242</v>
      </c>
      <c r="G251" s="82">
        <v>295400000</v>
      </c>
      <c r="H251" s="83" t="s">
        <v>13</v>
      </c>
      <c r="I251" s="55"/>
      <c r="J251" s="1070"/>
      <c r="K251" s="452"/>
      <c r="L251" s="61" t="str">
        <f t="shared" si="8"/>
        <v/>
      </c>
      <c r="M251" s="72"/>
      <c r="N251" s="315"/>
      <c r="O251" s="1392"/>
      <c r="P251" s="316"/>
      <c r="Q251" s="75"/>
      <c r="R251" s="276"/>
      <c r="U251" s="936"/>
      <c r="V251" s="936"/>
      <c r="W251" s="936"/>
    </row>
    <row r="252" spans="1:23">
      <c r="A252" s="721" t="s">
        <v>1354</v>
      </c>
      <c r="B252" s="79">
        <v>39822</v>
      </c>
      <c r="C252" s="80" t="s">
        <v>497</v>
      </c>
      <c r="D252" s="81" t="s">
        <v>419</v>
      </c>
      <c r="E252" s="52" t="s">
        <v>12</v>
      </c>
      <c r="F252" s="70" t="s">
        <v>287</v>
      </c>
      <c r="G252" s="54">
        <v>10000000000</v>
      </c>
      <c r="H252" s="83" t="s">
        <v>13</v>
      </c>
      <c r="I252" s="55">
        <v>40156</v>
      </c>
      <c r="J252" s="1070">
        <v>4</v>
      </c>
      <c r="K252" s="452">
        <v>10000000000</v>
      </c>
      <c r="L252" s="61">
        <f t="shared" si="8"/>
        <v>0</v>
      </c>
      <c r="M252" s="72" t="s">
        <v>1018</v>
      </c>
      <c r="N252" s="315">
        <v>40240</v>
      </c>
      <c r="O252" s="1392" t="s">
        <v>1018</v>
      </c>
      <c r="P252" s="316" t="s">
        <v>1353</v>
      </c>
      <c r="Q252" s="75" t="s">
        <v>1279</v>
      </c>
      <c r="R252" s="276">
        <v>122365216.11</v>
      </c>
      <c r="U252" s="936"/>
      <c r="V252" s="936"/>
      <c r="W252" s="936"/>
    </row>
    <row r="253" spans="1:23">
      <c r="A253" s="721"/>
      <c r="B253" s="79">
        <v>39822</v>
      </c>
      <c r="C253" s="80" t="s">
        <v>338</v>
      </c>
      <c r="D253" s="81" t="s">
        <v>337</v>
      </c>
      <c r="E253" s="52" t="s">
        <v>43</v>
      </c>
      <c r="F253" s="70" t="s">
        <v>287</v>
      </c>
      <c r="G253" s="82">
        <v>125000000</v>
      </c>
      <c r="H253" s="83" t="s">
        <v>13</v>
      </c>
      <c r="I253" s="55">
        <v>39925</v>
      </c>
      <c r="J253" s="56">
        <v>4</v>
      </c>
      <c r="K253" s="452">
        <v>125000000</v>
      </c>
      <c r="L253" s="61">
        <f t="shared" si="8"/>
        <v>0</v>
      </c>
      <c r="M253" s="72" t="s">
        <v>1018</v>
      </c>
      <c r="N253" s="315">
        <v>39960</v>
      </c>
      <c r="O253" s="1392" t="s">
        <v>1018</v>
      </c>
      <c r="P253" s="59"/>
      <c r="Q253" s="75" t="s">
        <v>1278</v>
      </c>
      <c r="R253" s="276">
        <v>5025000</v>
      </c>
      <c r="U253" s="936"/>
      <c r="V253" s="936"/>
      <c r="W253" s="936"/>
    </row>
    <row r="254" spans="1:23" ht="28.5">
      <c r="A254" s="721" t="s">
        <v>2055</v>
      </c>
      <c r="B254" s="79">
        <v>39822</v>
      </c>
      <c r="C254" s="80" t="s">
        <v>339</v>
      </c>
      <c r="D254" s="81" t="s">
        <v>340</v>
      </c>
      <c r="E254" s="52" t="s">
        <v>69</v>
      </c>
      <c r="F254" s="70" t="s">
        <v>287</v>
      </c>
      <c r="G254" s="82">
        <v>30000000</v>
      </c>
      <c r="H254" s="83" t="s">
        <v>13</v>
      </c>
      <c r="I254" s="55">
        <v>41073</v>
      </c>
      <c r="J254" s="1070">
        <v>87</v>
      </c>
      <c r="K254" s="452">
        <v>21863749.5</v>
      </c>
      <c r="L254" s="61">
        <v>0</v>
      </c>
      <c r="M254" s="72" t="s">
        <v>1018</v>
      </c>
      <c r="N254" s="315">
        <v>41108</v>
      </c>
      <c r="O254" s="1392" t="s">
        <v>1018</v>
      </c>
      <c r="P254" s="316"/>
      <c r="Q254" s="75" t="s">
        <v>1278</v>
      </c>
      <c r="R254" s="276">
        <v>75000</v>
      </c>
      <c r="U254" s="936"/>
      <c r="V254" s="936"/>
      <c r="W254" s="936"/>
    </row>
    <row r="255" spans="1:23" ht="28.5">
      <c r="A255" s="1421"/>
      <c r="B255" s="1424">
        <v>39822</v>
      </c>
      <c r="C255" s="1491" t="s">
        <v>341</v>
      </c>
      <c r="D255" s="1493" t="s">
        <v>420</v>
      </c>
      <c r="E255" s="1439" t="s">
        <v>46</v>
      </c>
      <c r="F255" s="1504" t="s">
        <v>287</v>
      </c>
      <c r="G255" s="1445">
        <v>28685000</v>
      </c>
      <c r="H255" s="1506" t="s">
        <v>13</v>
      </c>
      <c r="I255" s="55">
        <v>40184</v>
      </c>
      <c r="J255" s="1070">
        <v>4</v>
      </c>
      <c r="K255" s="452">
        <v>7172000</v>
      </c>
      <c r="L255" s="61">
        <f t="shared" si="8"/>
        <v>21513000</v>
      </c>
      <c r="M255" s="72" t="s">
        <v>190</v>
      </c>
      <c r="N255" s="1474">
        <v>41003</v>
      </c>
      <c r="O255" s="1476" t="s">
        <v>1018</v>
      </c>
      <c r="P255" s="1478"/>
      <c r="Q255" s="1448" t="s">
        <v>1278</v>
      </c>
      <c r="R255" s="1487">
        <v>110000</v>
      </c>
      <c r="U255" s="936"/>
      <c r="V255" s="936"/>
      <c r="W255" s="936"/>
    </row>
    <row r="256" spans="1:23" ht="28.5">
      <c r="A256" s="1422"/>
      <c r="B256" s="1425"/>
      <c r="C256" s="1546"/>
      <c r="D256" s="1547"/>
      <c r="E256" s="1440"/>
      <c r="F256" s="1649"/>
      <c r="G256" s="1446"/>
      <c r="H256" s="1529"/>
      <c r="I256" s="55">
        <v>40604</v>
      </c>
      <c r="J256" s="1070">
        <v>4</v>
      </c>
      <c r="K256" s="452">
        <v>7172000</v>
      </c>
      <c r="L256" s="61">
        <f>L255-K256</f>
        <v>14341000</v>
      </c>
      <c r="M256" s="72" t="s">
        <v>190</v>
      </c>
      <c r="N256" s="1482"/>
      <c r="O256" s="1485"/>
      <c r="P256" s="1512"/>
      <c r="Q256" s="1590"/>
      <c r="R256" s="1586"/>
      <c r="U256" s="936"/>
      <c r="V256" s="936"/>
      <c r="W256" s="936"/>
    </row>
    <row r="257" spans="1:23">
      <c r="A257" s="1423"/>
      <c r="B257" s="1426"/>
      <c r="C257" s="1492"/>
      <c r="D257" s="1494"/>
      <c r="E257" s="1441"/>
      <c r="F257" s="1505"/>
      <c r="G257" s="1447"/>
      <c r="H257" s="1507"/>
      <c r="I257" s="55">
        <v>40919</v>
      </c>
      <c r="J257" s="1070">
        <v>4</v>
      </c>
      <c r="K257" s="452">
        <v>14341000</v>
      </c>
      <c r="L257" s="61">
        <f>L256-K257</f>
        <v>0</v>
      </c>
      <c r="M257" s="72" t="s">
        <v>1018</v>
      </c>
      <c r="N257" s="1475"/>
      <c r="O257" s="1477"/>
      <c r="P257" s="1479"/>
      <c r="Q257" s="1449"/>
      <c r="R257" s="1488"/>
      <c r="U257" s="936"/>
      <c r="V257" s="936"/>
      <c r="W257" s="936"/>
    </row>
    <row r="258" spans="1:23">
      <c r="A258" s="721"/>
      <c r="B258" s="79">
        <v>39822</v>
      </c>
      <c r="C258" s="80" t="s">
        <v>342</v>
      </c>
      <c r="D258" s="81" t="s">
        <v>343</v>
      </c>
      <c r="E258" s="52" t="s">
        <v>19</v>
      </c>
      <c r="F258" s="70" t="s">
        <v>287</v>
      </c>
      <c r="G258" s="82">
        <v>5000000</v>
      </c>
      <c r="H258" s="83" t="s">
        <v>13</v>
      </c>
      <c r="I258" s="55">
        <v>40093</v>
      </c>
      <c r="J258" s="1070">
        <v>4</v>
      </c>
      <c r="K258" s="452">
        <v>5000000</v>
      </c>
      <c r="L258" s="61">
        <f t="shared" si="8"/>
        <v>0</v>
      </c>
      <c r="M258" s="72" t="s">
        <v>1018</v>
      </c>
      <c r="N258" s="315"/>
      <c r="O258" s="1392"/>
      <c r="P258" s="316"/>
      <c r="Q258" s="75"/>
      <c r="R258" s="276"/>
      <c r="U258" s="936"/>
      <c r="V258" s="936"/>
      <c r="W258" s="936"/>
    </row>
    <row r="259" spans="1:23" ht="28.5">
      <c r="A259" s="721"/>
      <c r="B259" s="79">
        <v>39822</v>
      </c>
      <c r="C259" s="852" t="s">
        <v>344</v>
      </c>
      <c r="D259" s="81" t="s">
        <v>345</v>
      </c>
      <c r="E259" s="311" t="s">
        <v>145</v>
      </c>
      <c r="F259" s="70" t="s">
        <v>287</v>
      </c>
      <c r="G259" s="82">
        <v>25000000</v>
      </c>
      <c r="H259" s="83" t="s">
        <v>13</v>
      </c>
      <c r="I259" s="55">
        <v>40779</v>
      </c>
      <c r="J259" s="1070">
        <v>4</v>
      </c>
      <c r="K259" s="452">
        <v>12500000</v>
      </c>
      <c r="L259" s="61">
        <f t="shared" si="8"/>
        <v>12500000</v>
      </c>
      <c r="M259" s="72" t="s">
        <v>287</v>
      </c>
      <c r="N259" s="315"/>
      <c r="O259" s="1392"/>
      <c r="P259" s="316"/>
      <c r="Q259" s="75"/>
      <c r="R259" s="276"/>
      <c r="U259" s="936"/>
      <c r="V259" s="936"/>
      <c r="W259" s="936"/>
    </row>
    <row r="260" spans="1:23">
      <c r="A260" s="721"/>
      <c r="B260" s="79">
        <v>39822</v>
      </c>
      <c r="C260" s="80" t="s">
        <v>346</v>
      </c>
      <c r="D260" s="81" t="s">
        <v>347</v>
      </c>
      <c r="E260" s="52" t="s">
        <v>46</v>
      </c>
      <c r="F260" s="70" t="s">
        <v>287</v>
      </c>
      <c r="G260" s="82">
        <v>89310000</v>
      </c>
      <c r="H260" s="83" t="s">
        <v>13</v>
      </c>
      <c r="I260" s="55">
        <v>39911</v>
      </c>
      <c r="J260" s="56">
        <v>4</v>
      </c>
      <c r="K260" s="452">
        <v>89310000</v>
      </c>
      <c r="L260" s="61">
        <v>0</v>
      </c>
      <c r="M260" s="72" t="s">
        <v>1018</v>
      </c>
      <c r="N260" s="1018">
        <v>39960</v>
      </c>
      <c r="O260" s="1392" t="s">
        <v>1018</v>
      </c>
      <c r="P260" s="59"/>
      <c r="Q260" s="75" t="s">
        <v>1278</v>
      </c>
      <c r="R260" s="276">
        <v>2100000</v>
      </c>
      <c r="U260" s="936"/>
      <c r="V260" s="936"/>
      <c r="W260" s="936"/>
    </row>
    <row r="261" spans="1:23" ht="28.5">
      <c r="A261" s="721" t="s">
        <v>1971</v>
      </c>
      <c r="B261" s="79">
        <v>39822</v>
      </c>
      <c r="C261" s="81" t="s">
        <v>1972</v>
      </c>
      <c r="D261" s="81" t="s">
        <v>348</v>
      </c>
      <c r="E261" s="52" t="s">
        <v>12</v>
      </c>
      <c r="F261" s="70" t="s">
        <v>287</v>
      </c>
      <c r="G261" s="82">
        <v>24900000</v>
      </c>
      <c r="H261" s="83" t="s">
        <v>13</v>
      </c>
      <c r="I261" s="55"/>
      <c r="J261" s="1070"/>
      <c r="K261" s="452"/>
      <c r="L261" s="61" t="str">
        <f t="shared" ref="L261:L281" si="9">IF($K261&lt;&gt;0,$G261-$K261,"")</f>
        <v/>
      </c>
      <c r="M261" s="72"/>
      <c r="N261" s="315"/>
      <c r="O261" s="1392"/>
      <c r="P261" s="316"/>
      <c r="Q261" s="75"/>
      <c r="R261" s="276"/>
      <c r="U261" s="936"/>
      <c r="V261" s="936"/>
      <c r="W261" s="936"/>
    </row>
    <row r="262" spans="1:23">
      <c r="A262" s="721"/>
      <c r="B262" s="79">
        <v>39822</v>
      </c>
      <c r="C262" s="80" t="s">
        <v>349</v>
      </c>
      <c r="D262" s="81" t="s">
        <v>14</v>
      </c>
      <c r="E262" s="52" t="s">
        <v>15</v>
      </c>
      <c r="F262" s="70" t="s">
        <v>287</v>
      </c>
      <c r="G262" s="82">
        <v>3388890000</v>
      </c>
      <c r="H262" s="83" t="s">
        <v>13</v>
      </c>
      <c r="I262" s="55">
        <v>39981</v>
      </c>
      <c r="J262" s="56">
        <v>4</v>
      </c>
      <c r="K262" s="1071">
        <v>3388890000</v>
      </c>
      <c r="L262" s="61">
        <f t="shared" si="9"/>
        <v>0</v>
      </c>
      <c r="M262" s="72" t="s">
        <v>1018</v>
      </c>
      <c r="N262" s="315">
        <v>40023</v>
      </c>
      <c r="O262" s="1392" t="s">
        <v>1018</v>
      </c>
      <c r="P262" s="59"/>
      <c r="Q262" s="75" t="s">
        <v>1278</v>
      </c>
      <c r="R262" s="276">
        <v>340000000</v>
      </c>
      <c r="U262" s="936"/>
      <c r="V262" s="936"/>
      <c r="W262" s="936"/>
    </row>
    <row r="263" spans="1:23" ht="28.5">
      <c r="A263" s="1421" t="s">
        <v>2009</v>
      </c>
      <c r="B263" s="1424">
        <v>39822</v>
      </c>
      <c r="C263" s="1491" t="s">
        <v>350</v>
      </c>
      <c r="D263" s="1493" t="s">
        <v>351</v>
      </c>
      <c r="E263" s="1562" t="s">
        <v>352</v>
      </c>
      <c r="F263" s="1495" t="s">
        <v>1192</v>
      </c>
      <c r="G263" s="1445">
        <v>135000000</v>
      </c>
      <c r="H263" s="1506" t="s">
        <v>13</v>
      </c>
      <c r="I263" s="55">
        <v>40711</v>
      </c>
      <c r="J263" s="1070">
        <v>46</v>
      </c>
      <c r="K263" s="452">
        <v>35883281.200000003</v>
      </c>
      <c r="L263" s="61">
        <f>G263-K263</f>
        <v>99116718.799999997</v>
      </c>
      <c r="M263" s="72" t="s">
        <v>1192</v>
      </c>
      <c r="N263" s="1474"/>
      <c r="O263" s="1476"/>
      <c r="P263" s="1478"/>
      <c r="Q263" s="1448"/>
      <c r="R263" s="1487"/>
      <c r="U263" s="936"/>
      <c r="V263" s="936"/>
      <c r="W263" s="936"/>
    </row>
    <row r="264" spans="1:23" ht="24" customHeight="1">
      <c r="A264" s="1423"/>
      <c r="B264" s="1426"/>
      <c r="C264" s="1492"/>
      <c r="D264" s="1494"/>
      <c r="E264" s="1563"/>
      <c r="F264" s="1496"/>
      <c r="G264" s="1447"/>
      <c r="H264" s="1507"/>
      <c r="I264" s="55">
        <v>40997</v>
      </c>
      <c r="J264" s="1070">
        <v>46</v>
      </c>
      <c r="K264" s="452">
        <v>36039222.170000002</v>
      </c>
      <c r="L264" s="61">
        <v>0</v>
      </c>
      <c r="M264" s="72" t="s">
        <v>1018</v>
      </c>
      <c r="N264" s="1475"/>
      <c r="O264" s="1477"/>
      <c r="P264" s="1479"/>
      <c r="Q264" s="1449"/>
      <c r="R264" s="1488"/>
      <c r="U264" s="936"/>
      <c r="V264" s="936"/>
      <c r="W264" s="936"/>
    </row>
    <row r="265" spans="1:23">
      <c r="A265" s="721"/>
      <c r="B265" s="79">
        <v>39822</v>
      </c>
      <c r="C265" s="80" t="s">
        <v>353</v>
      </c>
      <c r="D265" s="81" t="s">
        <v>213</v>
      </c>
      <c r="E265" s="67" t="s">
        <v>102</v>
      </c>
      <c r="F265" s="70" t="s">
        <v>287</v>
      </c>
      <c r="G265" s="82">
        <v>32668000</v>
      </c>
      <c r="H265" s="83" t="s">
        <v>13</v>
      </c>
      <c r="I265" s="55"/>
      <c r="J265" s="1070"/>
      <c r="K265" s="452"/>
      <c r="L265" s="61" t="str">
        <f t="shared" si="9"/>
        <v/>
      </c>
      <c r="M265" s="72"/>
      <c r="N265" s="315"/>
      <c r="O265" s="1392"/>
      <c r="P265" s="316"/>
      <c r="Q265" s="75"/>
      <c r="R265" s="276"/>
      <c r="U265" s="936"/>
      <c r="V265" s="936"/>
      <c r="W265" s="936"/>
    </row>
    <row r="266" spans="1:23">
      <c r="A266" s="721"/>
      <c r="B266" s="79">
        <v>39822</v>
      </c>
      <c r="C266" s="80" t="s">
        <v>354</v>
      </c>
      <c r="D266" s="81" t="s">
        <v>355</v>
      </c>
      <c r="E266" s="52" t="s">
        <v>39</v>
      </c>
      <c r="F266" s="70" t="s">
        <v>287</v>
      </c>
      <c r="G266" s="82">
        <v>24000000</v>
      </c>
      <c r="H266" s="83" t="s">
        <v>13</v>
      </c>
      <c r="I266" s="55"/>
      <c r="J266" s="1070"/>
      <c r="K266" s="452"/>
      <c r="L266" s="61" t="str">
        <f t="shared" si="9"/>
        <v/>
      </c>
      <c r="M266" s="72"/>
      <c r="N266" s="315"/>
      <c r="O266" s="1392"/>
      <c r="P266" s="316"/>
      <c r="Q266" s="75"/>
      <c r="R266" s="276"/>
      <c r="U266" s="936"/>
      <c r="V266" s="936"/>
      <c r="W266" s="936"/>
    </row>
    <row r="267" spans="1:23">
      <c r="A267" s="721">
        <v>199</v>
      </c>
      <c r="B267" s="79">
        <v>39822</v>
      </c>
      <c r="C267" s="80" t="s">
        <v>356</v>
      </c>
      <c r="D267" s="81" t="s">
        <v>357</v>
      </c>
      <c r="E267" s="52" t="s">
        <v>25</v>
      </c>
      <c r="F267" s="70" t="s">
        <v>287</v>
      </c>
      <c r="G267" s="82">
        <v>28000000</v>
      </c>
      <c r="H267" s="83" t="s">
        <v>13</v>
      </c>
      <c r="I267" s="55">
        <v>41312</v>
      </c>
      <c r="J267" s="1070">
        <v>199</v>
      </c>
      <c r="K267" s="452">
        <v>21680089.199999999</v>
      </c>
      <c r="L267" s="61">
        <v>0</v>
      </c>
      <c r="M267" s="72" t="s">
        <v>1018</v>
      </c>
      <c r="N267" s="315"/>
      <c r="O267" s="1392"/>
      <c r="P267" s="316"/>
      <c r="Q267" s="75"/>
      <c r="R267" s="276"/>
      <c r="U267" s="936"/>
      <c r="V267" s="936"/>
      <c r="W267" s="936"/>
    </row>
    <row r="268" spans="1:23">
      <c r="A268" s="721"/>
      <c r="B268" s="79">
        <v>39822</v>
      </c>
      <c r="C268" s="80" t="s">
        <v>358</v>
      </c>
      <c r="D268" s="81" t="s">
        <v>359</v>
      </c>
      <c r="E268" s="52" t="s">
        <v>17</v>
      </c>
      <c r="F268" s="70" t="s">
        <v>287</v>
      </c>
      <c r="G268" s="82">
        <v>78158000</v>
      </c>
      <c r="H268" s="83" t="s">
        <v>13</v>
      </c>
      <c r="I268" s="55">
        <v>39925</v>
      </c>
      <c r="J268" s="56">
        <v>4</v>
      </c>
      <c r="K268" s="452">
        <v>78158000</v>
      </c>
      <c r="L268" s="61">
        <f t="shared" si="9"/>
        <v>0</v>
      </c>
      <c r="M268" s="72" t="s">
        <v>1018</v>
      </c>
      <c r="N268" s="315">
        <v>39960</v>
      </c>
      <c r="O268" s="1392" t="s">
        <v>1018</v>
      </c>
      <c r="P268" s="59"/>
      <c r="Q268" s="75" t="s">
        <v>1278</v>
      </c>
      <c r="R268" s="276">
        <v>2200000</v>
      </c>
      <c r="U268" s="936"/>
      <c r="V268" s="936"/>
      <c r="W268" s="936"/>
    </row>
    <row r="269" spans="1:23">
      <c r="A269" s="721">
        <v>33</v>
      </c>
      <c r="B269" s="79">
        <v>39822</v>
      </c>
      <c r="C269" s="80" t="s">
        <v>360</v>
      </c>
      <c r="D269" s="81" t="s">
        <v>361</v>
      </c>
      <c r="E269" s="52" t="s">
        <v>78</v>
      </c>
      <c r="F269" s="70" t="s">
        <v>287</v>
      </c>
      <c r="G269" s="82">
        <v>44000000</v>
      </c>
      <c r="H269" s="83" t="s">
        <v>13</v>
      </c>
      <c r="I269" s="55">
        <v>40606</v>
      </c>
      <c r="J269" s="1070">
        <v>33</v>
      </c>
      <c r="K269" s="452">
        <v>38000000</v>
      </c>
      <c r="L269" s="61">
        <v>0</v>
      </c>
      <c r="M269" s="72" t="s">
        <v>334</v>
      </c>
      <c r="N269" s="315" t="s">
        <v>334</v>
      </c>
      <c r="O269" s="1392" t="s">
        <v>334</v>
      </c>
      <c r="P269" s="316"/>
      <c r="Q269" s="75"/>
      <c r="R269" s="276" t="s">
        <v>334</v>
      </c>
      <c r="U269" s="936"/>
      <c r="V269" s="936"/>
      <c r="W269" s="936"/>
    </row>
    <row r="270" spans="1:23">
      <c r="A270" s="721"/>
      <c r="B270" s="79">
        <v>39822</v>
      </c>
      <c r="C270" s="80" t="s">
        <v>362</v>
      </c>
      <c r="D270" s="81" t="s">
        <v>363</v>
      </c>
      <c r="E270" s="52" t="s">
        <v>43</v>
      </c>
      <c r="F270" s="70" t="s">
        <v>287</v>
      </c>
      <c r="G270" s="82">
        <v>13400000</v>
      </c>
      <c r="H270" s="83" t="s">
        <v>13</v>
      </c>
      <c r="I270" s="55">
        <v>40107</v>
      </c>
      <c r="J270" s="1070">
        <v>4</v>
      </c>
      <c r="K270" s="452">
        <v>13400000</v>
      </c>
      <c r="L270" s="61">
        <f t="shared" si="9"/>
        <v>0</v>
      </c>
      <c r="M270" s="72" t="s">
        <v>1018</v>
      </c>
      <c r="N270" s="315">
        <v>40865</v>
      </c>
      <c r="O270" s="1392" t="s">
        <v>1018</v>
      </c>
      <c r="P270" s="316"/>
      <c r="Q270" s="75" t="s">
        <v>1974</v>
      </c>
      <c r="R270" s="276">
        <v>602557</v>
      </c>
      <c r="U270" s="936"/>
      <c r="V270" s="936"/>
      <c r="W270" s="936"/>
    </row>
    <row r="271" spans="1:23">
      <c r="A271" s="721">
        <v>49</v>
      </c>
      <c r="B271" s="79">
        <v>39822</v>
      </c>
      <c r="C271" s="80" t="s">
        <v>364</v>
      </c>
      <c r="D271" s="81" t="s">
        <v>365</v>
      </c>
      <c r="E271" s="52" t="s">
        <v>46</v>
      </c>
      <c r="F271" s="70" t="s">
        <v>287</v>
      </c>
      <c r="G271" s="82">
        <v>10000000</v>
      </c>
      <c r="H271" s="83" t="s">
        <v>13</v>
      </c>
      <c r="I271" s="55">
        <v>40801</v>
      </c>
      <c r="J271" s="1070">
        <v>49</v>
      </c>
      <c r="K271" s="452">
        <v>10000000</v>
      </c>
      <c r="L271" s="61">
        <f t="shared" si="9"/>
        <v>0</v>
      </c>
      <c r="M271" s="72" t="s">
        <v>1018</v>
      </c>
      <c r="N271" s="315">
        <v>40884</v>
      </c>
      <c r="O271" s="1392" t="s">
        <v>1018</v>
      </c>
      <c r="P271" s="316"/>
      <c r="Q271" s="75" t="s">
        <v>1278</v>
      </c>
      <c r="R271" s="276">
        <v>245000</v>
      </c>
      <c r="U271" s="936"/>
      <c r="V271" s="936"/>
      <c r="W271" s="936"/>
    </row>
    <row r="272" spans="1:23">
      <c r="A272" s="721"/>
      <c r="B272" s="79">
        <v>39822</v>
      </c>
      <c r="C272" s="80" t="s">
        <v>366</v>
      </c>
      <c r="D272" s="81" t="s">
        <v>367</v>
      </c>
      <c r="E272" s="311" t="s">
        <v>131</v>
      </c>
      <c r="F272" s="70" t="s">
        <v>287</v>
      </c>
      <c r="G272" s="82">
        <v>100000000</v>
      </c>
      <c r="H272" s="83" t="s">
        <v>13</v>
      </c>
      <c r="I272" s="55">
        <v>40065</v>
      </c>
      <c r="J272" s="1070">
        <v>4</v>
      </c>
      <c r="K272" s="452">
        <v>100000000</v>
      </c>
      <c r="L272" s="61">
        <f t="shared" si="9"/>
        <v>0</v>
      </c>
      <c r="M272" s="72" t="s">
        <v>1018</v>
      </c>
      <c r="N272" s="315">
        <v>40865</v>
      </c>
      <c r="O272" s="1392" t="s">
        <v>1018</v>
      </c>
      <c r="P272" s="316"/>
      <c r="Q272" s="75" t="s">
        <v>1974</v>
      </c>
      <c r="R272" s="276">
        <v>690100</v>
      </c>
      <c r="U272" s="936"/>
      <c r="V272" s="936"/>
      <c r="W272" s="936"/>
    </row>
    <row r="273" spans="1:23" ht="28.5">
      <c r="A273" s="1421"/>
      <c r="B273" s="1424">
        <v>39822</v>
      </c>
      <c r="C273" s="1491" t="s">
        <v>368</v>
      </c>
      <c r="D273" s="1493" t="s">
        <v>369</v>
      </c>
      <c r="E273" s="1439" t="s">
        <v>39</v>
      </c>
      <c r="F273" s="1504" t="s">
        <v>287</v>
      </c>
      <c r="G273" s="1445">
        <v>20000000</v>
      </c>
      <c r="H273" s="1506" t="s">
        <v>13</v>
      </c>
      <c r="I273" s="55">
        <v>40751</v>
      </c>
      <c r="J273" s="1070">
        <v>4</v>
      </c>
      <c r="K273" s="452">
        <v>10000000</v>
      </c>
      <c r="L273" s="61">
        <f t="shared" si="9"/>
        <v>10000000</v>
      </c>
      <c r="M273" s="72" t="s">
        <v>287</v>
      </c>
      <c r="N273" s="1474"/>
      <c r="O273" s="1476"/>
      <c r="P273" s="1478"/>
      <c r="Q273" s="1448"/>
      <c r="R273" s="1487"/>
      <c r="U273" s="936"/>
      <c r="V273" s="936"/>
      <c r="W273" s="936"/>
    </row>
    <row r="274" spans="1:23" ht="27.75" customHeight="1">
      <c r="A274" s="1423"/>
      <c r="B274" s="1426"/>
      <c r="C274" s="1492"/>
      <c r="D274" s="1494"/>
      <c r="E274" s="1441"/>
      <c r="F274" s="1505"/>
      <c r="G274" s="1447"/>
      <c r="H274" s="1507"/>
      <c r="I274" s="55">
        <v>41010</v>
      </c>
      <c r="J274" s="1070">
        <v>4</v>
      </c>
      <c r="K274" s="452">
        <v>10000000</v>
      </c>
      <c r="L274" s="61">
        <v>0</v>
      </c>
      <c r="M274" s="72" t="s">
        <v>1018</v>
      </c>
      <c r="N274" s="1475"/>
      <c r="O274" s="1477"/>
      <c r="P274" s="1479"/>
      <c r="Q274" s="1449"/>
      <c r="R274" s="1488"/>
      <c r="U274" s="936"/>
      <c r="V274" s="936"/>
      <c r="W274" s="936"/>
    </row>
    <row r="275" spans="1:23">
      <c r="A275" s="721"/>
      <c r="B275" s="79">
        <v>39822</v>
      </c>
      <c r="C275" s="80" t="s">
        <v>370</v>
      </c>
      <c r="D275" s="81" t="s">
        <v>371</v>
      </c>
      <c r="E275" s="71" t="s">
        <v>240</v>
      </c>
      <c r="F275" s="70" t="s">
        <v>287</v>
      </c>
      <c r="G275" s="82">
        <v>10200000</v>
      </c>
      <c r="H275" s="83" t="s">
        <v>13</v>
      </c>
      <c r="I275" s="55">
        <v>40891</v>
      </c>
      <c r="J275" s="1070">
        <v>4</v>
      </c>
      <c r="K275" s="452">
        <v>10200000</v>
      </c>
      <c r="L275" s="61">
        <f t="shared" si="9"/>
        <v>0</v>
      </c>
      <c r="M275" s="72" t="s">
        <v>1018</v>
      </c>
      <c r="N275" s="315">
        <v>40919</v>
      </c>
      <c r="O275" s="1392" t="s">
        <v>1018</v>
      </c>
      <c r="P275" s="316"/>
      <c r="Q275" s="75" t="s">
        <v>1278</v>
      </c>
      <c r="R275" s="276">
        <v>600000</v>
      </c>
      <c r="U275" s="936"/>
      <c r="V275" s="936"/>
      <c r="W275" s="936"/>
    </row>
    <row r="276" spans="1:23">
      <c r="A276" s="721">
        <v>209</v>
      </c>
      <c r="B276" s="79">
        <v>39822</v>
      </c>
      <c r="C276" s="80" t="s">
        <v>372</v>
      </c>
      <c r="D276" s="81" t="s">
        <v>137</v>
      </c>
      <c r="E276" s="52" t="s">
        <v>12</v>
      </c>
      <c r="F276" s="70" t="s">
        <v>287</v>
      </c>
      <c r="G276" s="82">
        <v>16000000</v>
      </c>
      <c r="H276" s="83" t="s">
        <v>13</v>
      </c>
      <c r="I276" s="55">
        <v>41325</v>
      </c>
      <c r="J276" s="1070">
        <v>209</v>
      </c>
      <c r="K276" s="452">
        <v>14811984</v>
      </c>
      <c r="L276" s="61">
        <v>0</v>
      </c>
      <c r="M276" s="72" t="s">
        <v>1018</v>
      </c>
      <c r="N276" s="315"/>
      <c r="O276" s="1392"/>
      <c r="P276" s="316"/>
      <c r="Q276" s="75"/>
      <c r="R276" s="276"/>
      <c r="U276" s="936"/>
      <c r="V276" s="936"/>
      <c r="W276" s="936"/>
    </row>
    <row r="277" spans="1:23">
      <c r="A277" s="721">
        <v>50</v>
      </c>
      <c r="B277" s="79">
        <v>39822</v>
      </c>
      <c r="C277" s="80" t="s">
        <v>373</v>
      </c>
      <c r="D277" s="81" t="s">
        <v>374</v>
      </c>
      <c r="E277" s="52" t="s">
        <v>12</v>
      </c>
      <c r="F277" s="70" t="s">
        <v>287</v>
      </c>
      <c r="G277" s="82">
        <v>65000000</v>
      </c>
      <c r="H277" s="83" t="s">
        <v>13</v>
      </c>
      <c r="I277" s="55">
        <v>40787</v>
      </c>
      <c r="J277" s="1070">
        <v>50</v>
      </c>
      <c r="K277" s="452">
        <v>65000000</v>
      </c>
      <c r="L277" s="61">
        <f t="shared" si="9"/>
        <v>0</v>
      </c>
      <c r="M277" s="72" t="s">
        <v>1018</v>
      </c>
      <c r="N277" s="315">
        <v>40865</v>
      </c>
      <c r="O277" s="1392" t="s">
        <v>1018</v>
      </c>
      <c r="P277" s="316"/>
      <c r="Q277" s="75" t="s">
        <v>1974</v>
      </c>
      <c r="R277" s="276">
        <v>924462</v>
      </c>
      <c r="U277" s="936"/>
      <c r="V277" s="936"/>
      <c r="W277" s="936"/>
    </row>
    <row r="278" spans="1:23">
      <c r="A278" s="721"/>
      <c r="B278" s="79">
        <v>39822</v>
      </c>
      <c r="C278" s="80" t="s">
        <v>375</v>
      </c>
      <c r="D278" s="81" t="s">
        <v>376</v>
      </c>
      <c r="E278" s="52" t="s">
        <v>69</v>
      </c>
      <c r="F278" s="70" t="s">
        <v>287</v>
      </c>
      <c r="G278" s="82">
        <v>20000000</v>
      </c>
      <c r="H278" s="83" t="s">
        <v>13</v>
      </c>
      <c r="I278" s="55"/>
      <c r="J278" s="1070"/>
      <c r="K278" s="452"/>
      <c r="L278" s="61" t="str">
        <f t="shared" si="9"/>
        <v/>
      </c>
      <c r="M278" s="72"/>
      <c r="N278" s="315"/>
      <c r="O278" s="1392"/>
      <c r="P278" s="316"/>
      <c r="Q278" s="75"/>
      <c r="R278" s="276"/>
      <c r="U278" s="936"/>
      <c r="V278" s="936"/>
      <c r="W278" s="936"/>
    </row>
    <row r="279" spans="1:23">
      <c r="A279" s="721">
        <v>49</v>
      </c>
      <c r="B279" s="79">
        <v>39822</v>
      </c>
      <c r="C279" s="80" t="s">
        <v>377</v>
      </c>
      <c r="D279" s="81" t="s">
        <v>378</v>
      </c>
      <c r="E279" s="311" t="s">
        <v>131</v>
      </c>
      <c r="F279" s="70" t="s">
        <v>287</v>
      </c>
      <c r="G279" s="82">
        <v>16500000</v>
      </c>
      <c r="H279" s="83" t="s">
        <v>13</v>
      </c>
      <c r="I279" s="55">
        <v>40773</v>
      </c>
      <c r="J279" s="1070">
        <v>49</v>
      </c>
      <c r="K279" s="452">
        <v>16500000</v>
      </c>
      <c r="L279" s="61">
        <f t="shared" si="9"/>
        <v>0</v>
      </c>
      <c r="M279" s="72" t="s">
        <v>1018</v>
      </c>
      <c r="N279" s="315">
        <v>40814</v>
      </c>
      <c r="O279" s="1392" t="s">
        <v>1018</v>
      </c>
      <c r="P279" s="316"/>
      <c r="Q279" s="75" t="s">
        <v>1278</v>
      </c>
      <c r="R279" s="276">
        <v>526604</v>
      </c>
      <c r="U279" s="936"/>
      <c r="V279" s="936"/>
      <c r="W279" s="936"/>
    </row>
    <row r="280" spans="1:23">
      <c r="A280" s="721">
        <v>49</v>
      </c>
      <c r="B280" s="79">
        <v>39822</v>
      </c>
      <c r="C280" s="852" t="s">
        <v>379</v>
      </c>
      <c r="D280" s="81" t="s">
        <v>94</v>
      </c>
      <c r="E280" s="67" t="s">
        <v>95</v>
      </c>
      <c r="F280" s="70" t="s">
        <v>287</v>
      </c>
      <c r="G280" s="82">
        <v>20000000</v>
      </c>
      <c r="H280" s="83" t="s">
        <v>13</v>
      </c>
      <c r="I280" s="55">
        <v>40780</v>
      </c>
      <c r="J280" s="1070">
        <v>49</v>
      </c>
      <c r="K280" s="452">
        <v>20000000</v>
      </c>
      <c r="L280" s="61">
        <f t="shared" si="9"/>
        <v>0</v>
      </c>
      <c r="M280" s="72" t="s">
        <v>1018</v>
      </c>
      <c r="N280" s="315">
        <v>40865</v>
      </c>
      <c r="O280" s="1392" t="s">
        <v>1018</v>
      </c>
      <c r="P280" s="316"/>
      <c r="Q280" s="75" t="s">
        <v>1974</v>
      </c>
      <c r="R280" s="276">
        <v>206557</v>
      </c>
      <c r="U280" s="936"/>
      <c r="V280" s="936"/>
      <c r="W280" s="936"/>
    </row>
    <row r="281" spans="1:23">
      <c r="A281" s="721">
        <v>215</v>
      </c>
      <c r="B281" s="79">
        <v>39822</v>
      </c>
      <c r="C281" s="80" t="s">
        <v>380</v>
      </c>
      <c r="D281" s="81" t="s">
        <v>381</v>
      </c>
      <c r="E281" s="52" t="s">
        <v>41</v>
      </c>
      <c r="F281" s="70" t="s">
        <v>287</v>
      </c>
      <c r="G281" s="82">
        <v>33000000</v>
      </c>
      <c r="H281" s="83" t="s">
        <v>13</v>
      </c>
      <c r="I281" s="55"/>
      <c r="J281" s="1070"/>
      <c r="K281" s="452"/>
      <c r="L281" s="61" t="str">
        <f t="shared" si="9"/>
        <v/>
      </c>
      <c r="M281" s="72"/>
      <c r="N281" s="315"/>
      <c r="O281" s="1392"/>
      <c r="P281" s="316"/>
      <c r="Q281" s="75"/>
      <c r="R281" s="276"/>
      <c r="U281" s="936"/>
      <c r="V281" s="936"/>
      <c r="W281" s="936"/>
    </row>
    <row r="282" spans="1:23">
      <c r="A282" s="721"/>
      <c r="B282" s="79">
        <v>39822</v>
      </c>
      <c r="C282" s="80" t="s">
        <v>382</v>
      </c>
      <c r="D282" s="81" t="s">
        <v>383</v>
      </c>
      <c r="E282" s="52" t="s">
        <v>31</v>
      </c>
      <c r="F282" s="70" t="s">
        <v>287</v>
      </c>
      <c r="G282" s="82">
        <v>25000000</v>
      </c>
      <c r="H282" s="83" t="s">
        <v>13</v>
      </c>
      <c r="I282" s="55">
        <v>39918</v>
      </c>
      <c r="J282" s="56">
        <v>4</v>
      </c>
      <c r="K282" s="452">
        <v>25000000</v>
      </c>
      <c r="L282" s="61">
        <v>0</v>
      </c>
      <c r="M282" s="72" t="s">
        <v>1018</v>
      </c>
      <c r="N282" s="315">
        <v>40863</v>
      </c>
      <c r="O282" s="1392" t="s">
        <v>1018</v>
      </c>
      <c r="P282" s="59"/>
      <c r="Q282" s="75" t="s">
        <v>1278</v>
      </c>
      <c r="R282" s="276">
        <v>25000</v>
      </c>
      <c r="U282" s="936"/>
      <c r="V282" s="936"/>
      <c r="W282" s="936"/>
    </row>
    <row r="283" spans="1:23">
      <c r="A283" s="721">
        <v>2</v>
      </c>
      <c r="B283" s="79">
        <v>39822</v>
      </c>
      <c r="C283" s="80" t="s">
        <v>384</v>
      </c>
      <c r="D283" s="81" t="s">
        <v>68</v>
      </c>
      <c r="E283" s="52" t="s">
        <v>25</v>
      </c>
      <c r="F283" s="70" t="s">
        <v>242</v>
      </c>
      <c r="G283" s="82">
        <v>12000000</v>
      </c>
      <c r="H283" s="83" t="s">
        <v>13</v>
      </c>
      <c r="I283" s="55"/>
      <c r="J283" s="1070"/>
      <c r="K283" s="452"/>
      <c r="L283" s="61" t="str">
        <f t="shared" ref="L283:L321" si="10">IF($K283&lt;&gt;0,$G283-$K283,"")</f>
        <v/>
      </c>
      <c r="M283" s="72"/>
      <c r="N283" s="315"/>
      <c r="O283" s="1392"/>
      <c r="P283" s="316"/>
      <c r="Q283" s="75"/>
      <c r="R283" s="276"/>
      <c r="U283" s="936"/>
      <c r="V283" s="936"/>
      <c r="W283" s="936"/>
    </row>
    <row r="284" spans="1:23">
      <c r="A284" s="721">
        <v>2</v>
      </c>
      <c r="B284" s="79">
        <v>39822</v>
      </c>
      <c r="C284" s="80" t="s">
        <v>386</v>
      </c>
      <c r="D284" s="81" t="s">
        <v>385</v>
      </c>
      <c r="E284" s="67" t="s">
        <v>111</v>
      </c>
      <c r="F284" s="70" t="s">
        <v>242</v>
      </c>
      <c r="G284" s="82">
        <v>6000000</v>
      </c>
      <c r="H284" s="83" t="s">
        <v>13</v>
      </c>
      <c r="I284" s="55">
        <v>40849</v>
      </c>
      <c r="J284" s="1070">
        <v>4</v>
      </c>
      <c r="K284" s="452">
        <v>6000000</v>
      </c>
      <c r="L284" s="61">
        <f t="shared" si="10"/>
        <v>0</v>
      </c>
      <c r="M284" s="72" t="s">
        <v>184</v>
      </c>
      <c r="N284" s="315">
        <v>40849</v>
      </c>
      <c r="O284" s="700" t="s">
        <v>395</v>
      </c>
      <c r="P284" s="1019" t="s">
        <v>188</v>
      </c>
      <c r="Q284" s="75" t="s">
        <v>1278</v>
      </c>
      <c r="R284" s="276">
        <v>300000</v>
      </c>
      <c r="U284" s="936"/>
      <c r="V284" s="936"/>
      <c r="W284" s="936"/>
    </row>
    <row r="285" spans="1:23">
      <c r="A285" s="721" t="s">
        <v>1888</v>
      </c>
      <c r="B285" s="79">
        <v>39822</v>
      </c>
      <c r="C285" s="80" t="s">
        <v>387</v>
      </c>
      <c r="D285" s="81" t="s">
        <v>388</v>
      </c>
      <c r="E285" s="52" t="s">
        <v>19</v>
      </c>
      <c r="F285" s="70" t="s">
        <v>242</v>
      </c>
      <c r="G285" s="82">
        <v>6815000</v>
      </c>
      <c r="H285" s="83" t="s">
        <v>13</v>
      </c>
      <c r="I285" s="55">
        <v>40801</v>
      </c>
      <c r="J285" s="1070">
        <v>49</v>
      </c>
      <c r="K285" s="452">
        <v>6815000</v>
      </c>
      <c r="L285" s="61">
        <f t="shared" si="10"/>
        <v>0</v>
      </c>
      <c r="M285" s="72" t="s">
        <v>184</v>
      </c>
      <c r="N285" s="315">
        <v>40801</v>
      </c>
      <c r="O285" s="700" t="s">
        <v>395</v>
      </c>
      <c r="P285" s="1019" t="s">
        <v>188</v>
      </c>
      <c r="Q285" s="75" t="s">
        <v>1278</v>
      </c>
      <c r="R285" s="276">
        <v>341000</v>
      </c>
      <c r="U285" s="936"/>
      <c r="V285" s="936"/>
      <c r="W285" s="936"/>
    </row>
    <row r="286" spans="1:23">
      <c r="A286" s="721" t="s">
        <v>1888</v>
      </c>
      <c r="B286" s="79">
        <v>39822</v>
      </c>
      <c r="C286" s="80" t="s">
        <v>389</v>
      </c>
      <c r="D286" s="81" t="s">
        <v>390</v>
      </c>
      <c r="E286" s="52" t="s">
        <v>19</v>
      </c>
      <c r="F286" s="70" t="s">
        <v>242</v>
      </c>
      <c r="G286" s="82">
        <v>5803000</v>
      </c>
      <c r="H286" s="83" t="s">
        <v>13</v>
      </c>
      <c r="I286" s="55">
        <v>40738</v>
      </c>
      <c r="J286" s="1070">
        <v>49</v>
      </c>
      <c r="K286" s="452">
        <v>5803000</v>
      </c>
      <c r="L286" s="61">
        <f t="shared" si="10"/>
        <v>0</v>
      </c>
      <c r="M286" s="72" t="s">
        <v>184</v>
      </c>
      <c r="N286" s="315">
        <v>40738</v>
      </c>
      <c r="O286" s="700" t="s">
        <v>395</v>
      </c>
      <c r="P286" s="1019" t="s">
        <v>188</v>
      </c>
      <c r="Q286" s="75" t="s">
        <v>1278</v>
      </c>
      <c r="R286" s="276">
        <v>290000</v>
      </c>
      <c r="U286" s="936"/>
      <c r="V286" s="936"/>
      <c r="W286" s="936"/>
    </row>
    <row r="287" spans="1:23">
      <c r="A287" s="721" t="s">
        <v>2188</v>
      </c>
      <c r="B287" s="79">
        <v>39822</v>
      </c>
      <c r="C287" s="80" t="s">
        <v>392</v>
      </c>
      <c r="D287" s="81" t="s">
        <v>391</v>
      </c>
      <c r="E287" s="52" t="s">
        <v>12</v>
      </c>
      <c r="F287" s="70" t="s">
        <v>242</v>
      </c>
      <c r="G287" s="82">
        <v>3070000</v>
      </c>
      <c r="H287" s="83" t="s">
        <v>13</v>
      </c>
      <c r="I287" s="55">
        <v>41226</v>
      </c>
      <c r="J287" s="1070">
        <v>152</v>
      </c>
      <c r="K287" s="452">
        <v>2804088.57</v>
      </c>
      <c r="L287" s="61">
        <v>0</v>
      </c>
      <c r="M287" s="72" t="s">
        <v>184</v>
      </c>
      <c r="N287" s="315">
        <v>41226</v>
      </c>
      <c r="O287" s="1392" t="s">
        <v>395</v>
      </c>
      <c r="P287" s="316" t="s">
        <v>188</v>
      </c>
      <c r="Q287" s="75" t="s">
        <v>1974</v>
      </c>
      <c r="R287" s="276">
        <v>147918.22</v>
      </c>
      <c r="U287" s="936"/>
      <c r="V287" s="936"/>
      <c r="W287" s="936"/>
    </row>
    <row r="288" spans="1:23" s="76" customFormat="1">
      <c r="A288" s="721">
        <v>3</v>
      </c>
      <c r="B288" s="79">
        <v>39822</v>
      </c>
      <c r="C288" s="80" t="s">
        <v>393</v>
      </c>
      <c r="D288" s="81" t="s">
        <v>394</v>
      </c>
      <c r="E288" s="52" t="s">
        <v>19</v>
      </c>
      <c r="F288" s="70" t="s">
        <v>395</v>
      </c>
      <c r="G288" s="54">
        <v>5116000</v>
      </c>
      <c r="H288" s="83" t="s">
        <v>13</v>
      </c>
      <c r="I288" s="55">
        <v>40905</v>
      </c>
      <c r="J288" s="1070">
        <v>4</v>
      </c>
      <c r="K288" s="452">
        <v>5116000</v>
      </c>
      <c r="L288" s="61">
        <f t="shared" si="10"/>
        <v>0</v>
      </c>
      <c r="M288" s="72" t="s">
        <v>334</v>
      </c>
      <c r="N288" s="315" t="s">
        <v>334</v>
      </c>
      <c r="O288" s="1392" t="s">
        <v>334</v>
      </c>
      <c r="P288" s="316"/>
      <c r="Q288" s="701" t="s">
        <v>1221</v>
      </c>
      <c r="R288" s="276" t="s">
        <v>334</v>
      </c>
      <c r="U288" s="936"/>
      <c r="V288" s="936"/>
      <c r="W288" s="936"/>
    </row>
    <row r="289" spans="1:23">
      <c r="A289" s="721" t="s">
        <v>1888</v>
      </c>
      <c r="B289" s="79">
        <v>39822</v>
      </c>
      <c r="C289" s="80" t="s">
        <v>397</v>
      </c>
      <c r="D289" s="81" t="s">
        <v>396</v>
      </c>
      <c r="E289" s="52" t="s">
        <v>52</v>
      </c>
      <c r="F289" s="70" t="s">
        <v>242</v>
      </c>
      <c r="G289" s="82">
        <v>2995000</v>
      </c>
      <c r="H289" s="83" t="s">
        <v>13</v>
      </c>
      <c r="I289" s="55">
        <v>40773</v>
      </c>
      <c r="J289" s="1070">
        <v>49</v>
      </c>
      <c r="K289" s="452">
        <v>2995000</v>
      </c>
      <c r="L289" s="61">
        <f t="shared" si="10"/>
        <v>0</v>
      </c>
      <c r="M289" s="72" t="s">
        <v>184</v>
      </c>
      <c r="N289" s="315">
        <v>40773</v>
      </c>
      <c r="O289" s="700" t="s">
        <v>395</v>
      </c>
      <c r="P289" s="1019" t="s">
        <v>188</v>
      </c>
      <c r="Q289" s="75" t="s">
        <v>1278</v>
      </c>
      <c r="R289" s="276">
        <v>150000</v>
      </c>
      <c r="U289" s="936"/>
      <c r="V289" s="936"/>
      <c r="W289" s="936"/>
    </row>
    <row r="290" spans="1:23">
      <c r="A290" s="721">
        <v>2</v>
      </c>
      <c r="B290" s="79">
        <v>39822</v>
      </c>
      <c r="C290" s="80" t="s">
        <v>398</v>
      </c>
      <c r="D290" s="81" t="s">
        <v>399</v>
      </c>
      <c r="E290" s="52" t="s">
        <v>12</v>
      </c>
      <c r="F290" s="70" t="s">
        <v>242</v>
      </c>
      <c r="G290" s="82">
        <v>2000000</v>
      </c>
      <c r="H290" s="83" t="s">
        <v>13</v>
      </c>
      <c r="I290" s="55">
        <v>40541</v>
      </c>
      <c r="J290" s="1070">
        <v>4</v>
      </c>
      <c r="K290" s="452">
        <v>2000000</v>
      </c>
      <c r="L290" s="61">
        <f t="shared" si="10"/>
        <v>0</v>
      </c>
      <c r="M290" s="72" t="s">
        <v>184</v>
      </c>
      <c r="N290" s="315">
        <v>40541</v>
      </c>
      <c r="O290" s="700" t="s">
        <v>395</v>
      </c>
      <c r="P290" s="1019" t="s">
        <v>188</v>
      </c>
      <c r="Q290" s="75" t="s">
        <v>1278</v>
      </c>
      <c r="R290" s="276">
        <v>100000</v>
      </c>
      <c r="U290" s="936"/>
      <c r="V290" s="936"/>
      <c r="W290" s="936"/>
    </row>
    <row r="291" spans="1:23">
      <c r="A291" s="721">
        <v>2</v>
      </c>
      <c r="B291" s="79">
        <v>39822</v>
      </c>
      <c r="C291" s="80" t="s">
        <v>400</v>
      </c>
      <c r="D291" s="81" t="s">
        <v>401</v>
      </c>
      <c r="E291" s="71" t="s">
        <v>235</v>
      </c>
      <c r="F291" s="70" t="s">
        <v>242</v>
      </c>
      <c r="G291" s="82">
        <v>1065000</v>
      </c>
      <c r="H291" s="83" t="s">
        <v>13</v>
      </c>
      <c r="I291" s="55"/>
      <c r="J291" s="1070"/>
      <c r="K291" s="452"/>
      <c r="L291" s="61" t="str">
        <f t="shared" si="10"/>
        <v/>
      </c>
      <c r="M291" s="72"/>
      <c r="N291" s="315"/>
      <c r="O291" s="1392"/>
      <c r="P291" s="316"/>
      <c r="Q291" s="75"/>
      <c r="R291" s="276"/>
      <c r="U291" s="936"/>
      <c r="V291" s="936"/>
      <c r="W291" s="936"/>
    </row>
    <row r="292" spans="1:23">
      <c r="A292" s="721">
        <v>2</v>
      </c>
      <c r="B292" s="79">
        <v>39822</v>
      </c>
      <c r="C292" s="80" t="s">
        <v>402</v>
      </c>
      <c r="D292" s="81" t="s">
        <v>403</v>
      </c>
      <c r="E292" s="52" t="s">
        <v>19</v>
      </c>
      <c r="F292" s="70" t="s">
        <v>242</v>
      </c>
      <c r="G292" s="82">
        <v>5500000</v>
      </c>
      <c r="H292" s="83" t="s">
        <v>13</v>
      </c>
      <c r="I292" s="55"/>
      <c r="J292" s="1070"/>
      <c r="K292" s="452"/>
      <c r="L292" s="61" t="str">
        <f t="shared" si="10"/>
        <v/>
      </c>
      <c r="M292" s="72"/>
      <c r="N292" s="315"/>
      <c r="O292" s="1392"/>
      <c r="P292" s="316"/>
      <c r="Q292" s="75"/>
      <c r="R292" s="276"/>
      <c r="U292" s="936"/>
      <c r="V292" s="936"/>
      <c r="W292" s="936"/>
    </row>
    <row r="293" spans="1:23">
      <c r="A293" s="721">
        <v>2</v>
      </c>
      <c r="B293" s="79">
        <v>39822</v>
      </c>
      <c r="C293" s="80" t="s">
        <v>404</v>
      </c>
      <c r="D293" s="81" t="s">
        <v>405</v>
      </c>
      <c r="E293" s="52" t="s">
        <v>31</v>
      </c>
      <c r="F293" s="70" t="s">
        <v>242</v>
      </c>
      <c r="G293" s="82">
        <v>5983000</v>
      </c>
      <c r="H293" s="83" t="s">
        <v>13</v>
      </c>
      <c r="I293" s="55"/>
      <c r="J293" s="1070"/>
      <c r="K293" s="452"/>
      <c r="L293" s="61" t="str">
        <f t="shared" si="10"/>
        <v/>
      </c>
      <c r="M293" s="72"/>
      <c r="N293" s="315"/>
      <c r="O293" s="1392"/>
      <c r="P293" s="316"/>
      <c r="Q293" s="75"/>
      <c r="R293" s="276"/>
      <c r="U293" s="936"/>
      <c r="V293" s="936"/>
      <c r="W293" s="936"/>
    </row>
    <row r="294" spans="1:23">
      <c r="A294" s="721" t="s">
        <v>1888</v>
      </c>
      <c r="B294" s="79">
        <v>39822</v>
      </c>
      <c r="C294" s="80" t="s">
        <v>406</v>
      </c>
      <c r="D294" s="81" t="s">
        <v>407</v>
      </c>
      <c r="E294" s="67" t="s">
        <v>95</v>
      </c>
      <c r="F294" s="70" t="s">
        <v>242</v>
      </c>
      <c r="G294" s="82">
        <v>24000000</v>
      </c>
      <c r="H294" s="83" t="s">
        <v>13</v>
      </c>
      <c r="I294" s="55">
        <v>40730</v>
      </c>
      <c r="J294" s="1070">
        <v>49</v>
      </c>
      <c r="K294" s="452">
        <v>24000000</v>
      </c>
      <c r="L294" s="61">
        <f t="shared" si="10"/>
        <v>0</v>
      </c>
      <c r="M294" s="489" t="s">
        <v>184</v>
      </c>
      <c r="N294" s="315">
        <v>40730</v>
      </c>
      <c r="O294" s="1392" t="s">
        <v>395</v>
      </c>
      <c r="P294" s="316" t="s">
        <v>188</v>
      </c>
      <c r="Q294" s="75" t="s">
        <v>1278</v>
      </c>
      <c r="R294" s="276">
        <v>1200000</v>
      </c>
      <c r="U294" s="936"/>
      <c r="V294" s="936"/>
      <c r="W294" s="936"/>
    </row>
    <row r="295" spans="1:23">
      <c r="A295" s="721" t="s">
        <v>1891</v>
      </c>
      <c r="B295" s="79">
        <v>39822</v>
      </c>
      <c r="C295" s="80" t="s">
        <v>408</v>
      </c>
      <c r="D295" s="81" t="s">
        <v>100</v>
      </c>
      <c r="E295" s="52" t="s">
        <v>80</v>
      </c>
      <c r="F295" s="70" t="s">
        <v>242</v>
      </c>
      <c r="G295" s="82">
        <v>9000000</v>
      </c>
      <c r="H295" s="83" t="s">
        <v>13</v>
      </c>
      <c r="I295" s="55">
        <v>40794</v>
      </c>
      <c r="J295" s="1070">
        <v>50</v>
      </c>
      <c r="K295" s="452">
        <v>9000000</v>
      </c>
      <c r="L295" s="61">
        <f t="shared" si="10"/>
        <v>0</v>
      </c>
      <c r="M295" s="489" t="s">
        <v>184</v>
      </c>
      <c r="N295" s="315">
        <v>40794</v>
      </c>
      <c r="O295" s="1392" t="s">
        <v>395</v>
      </c>
      <c r="P295" s="316" t="s">
        <v>188</v>
      </c>
      <c r="Q295" s="75" t="s">
        <v>1278</v>
      </c>
      <c r="R295" s="276">
        <v>450000</v>
      </c>
      <c r="U295" s="936"/>
      <c r="V295" s="936"/>
      <c r="W295" s="936"/>
    </row>
    <row r="296" spans="1:23">
      <c r="A296" s="721">
        <v>2</v>
      </c>
      <c r="B296" s="79">
        <v>39822</v>
      </c>
      <c r="C296" s="80" t="s">
        <v>409</v>
      </c>
      <c r="D296" s="81" t="s">
        <v>410</v>
      </c>
      <c r="E296" s="52" t="s">
        <v>35</v>
      </c>
      <c r="F296" s="70" t="s">
        <v>242</v>
      </c>
      <c r="G296" s="82">
        <v>3981000</v>
      </c>
      <c r="H296" s="83" t="s">
        <v>13</v>
      </c>
      <c r="I296" s="55">
        <v>40317</v>
      </c>
      <c r="J296" s="1070">
        <v>4</v>
      </c>
      <c r="K296" s="452">
        <v>3981000</v>
      </c>
      <c r="L296" s="61">
        <f t="shared" si="10"/>
        <v>0</v>
      </c>
      <c r="M296" s="489" t="s">
        <v>184</v>
      </c>
      <c r="N296" s="315">
        <v>40317</v>
      </c>
      <c r="O296" s="700" t="s">
        <v>395</v>
      </c>
      <c r="P296" s="1019" t="s">
        <v>188</v>
      </c>
      <c r="Q296" s="75" t="s">
        <v>1278</v>
      </c>
      <c r="R296" s="276">
        <v>199000</v>
      </c>
      <c r="U296" s="936"/>
      <c r="V296" s="936"/>
      <c r="W296" s="936"/>
    </row>
    <row r="297" spans="1:23">
      <c r="A297" s="721" t="s">
        <v>2161</v>
      </c>
      <c r="B297" s="79">
        <v>39822</v>
      </c>
      <c r="C297" s="80" t="s">
        <v>417</v>
      </c>
      <c r="D297" s="81" t="s">
        <v>421</v>
      </c>
      <c r="E297" s="52" t="s">
        <v>80</v>
      </c>
      <c r="F297" s="70" t="s">
        <v>242</v>
      </c>
      <c r="G297" s="82">
        <v>3285000</v>
      </c>
      <c r="H297" s="83" t="s">
        <v>13</v>
      </c>
      <c r="I297" s="55">
        <v>41213</v>
      </c>
      <c r="J297" s="1070">
        <v>140</v>
      </c>
      <c r="K297" s="452">
        <v>2685979.1</v>
      </c>
      <c r="L297" s="61">
        <v>0</v>
      </c>
      <c r="M297" s="72" t="s">
        <v>184</v>
      </c>
      <c r="N297" s="315">
        <v>41213</v>
      </c>
      <c r="O297" s="1392" t="s">
        <v>395</v>
      </c>
      <c r="P297" s="316" t="s">
        <v>1918</v>
      </c>
      <c r="Q297" s="75" t="s">
        <v>1278</v>
      </c>
      <c r="R297" s="276">
        <v>106364</v>
      </c>
      <c r="U297" s="936"/>
      <c r="V297" s="936"/>
      <c r="W297" s="936"/>
    </row>
    <row r="298" spans="1:23">
      <c r="A298" s="721">
        <v>2</v>
      </c>
      <c r="B298" s="79">
        <v>39822</v>
      </c>
      <c r="C298" s="80" t="s">
        <v>418</v>
      </c>
      <c r="D298" s="81" t="s">
        <v>14</v>
      </c>
      <c r="E298" s="52" t="s">
        <v>15</v>
      </c>
      <c r="F298" s="70" t="s">
        <v>242</v>
      </c>
      <c r="G298" s="82">
        <v>267274000</v>
      </c>
      <c r="H298" s="83" t="s">
        <v>13</v>
      </c>
      <c r="I298" s="55"/>
      <c r="J298" s="1070"/>
      <c r="K298" s="452"/>
      <c r="L298" s="61" t="str">
        <f t="shared" si="10"/>
        <v/>
      </c>
      <c r="M298" s="72"/>
      <c r="N298" s="315"/>
      <c r="O298" s="1392"/>
      <c r="P298" s="316"/>
      <c r="Q298" s="75"/>
      <c r="R298" s="276"/>
      <c r="U298" s="936"/>
      <c r="V298" s="936"/>
      <c r="W298" s="936"/>
    </row>
    <row r="299" spans="1:23">
      <c r="A299" s="721"/>
      <c r="B299" s="79">
        <v>39829</v>
      </c>
      <c r="C299" s="80" t="s">
        <v>422</v>
      </c>
      <c r="D299" s="81" t="s">
        <v>437</v>
      </c>
      <c r="E299" s="311" t="s">
        <v>136</v>
      </c>
      <c r="F299" s="70" t="s">
        <v>287</v>
      </c>
      <c r="G299" s="82">
        <v>50000000</v>
      </c>
      <c r="H299" s="83" t="s">
        <v>13</v>
      </c>
      <c r="I299" s="55">
        <v>40730</v>
      </c>
      <c r="J299" s="1070">
        <v>4</v>
      </c>
      <c r="K299" s="452">
        <v>50000000</v>
      </c>
      <c r="L299" s="61">
        <f t="shared" si="10"/>
        <v>0</v>
      </c>
      <c r="M299" s="72" t="s">
        <v>1018</v>
      </c>
      <c r="N299" s="315">
        <v>40751</v>
      </c>
      <c r="O299" s="1392" t="s">
        <v>1018</v>
      </c>
      <c r="P299" s="316"/>
      <c r="Q299" s="75" t="s">
        <v>1278</v>
      </c>
      <c r="R299" s="276">
        <v>1300000</v>
      </c>
      <c r="U299" s="936"/>
      <c r="V299" s="936"/>
      <c r="W299" s="936"/>
    </row>
    <row r="300" spans="1:23">
      <c r="A300" s="721"/>
      <c r="B300" s="79">
        <v>39829</v>
      </c>
      <c r="C300" s="80" t="s">
        <v>179</v>
      </c>
      <c r="D300" s="81" t="s">
        <v>438</v>
      </c>
      <c r="E300" s="52" t="s">
        <v>28</v>
      </c>
      <c r="F300" s="70" t="s">
        <v>287</v>
      </c>
      <c r="G300" s="82">
        <v>26380000</v>
      </c>
      <c r="H300" s="83" t="s">
        <v>13</v>
      </c>
      <c r="I300" s="55">
        <v>40555</v>
      </c>
      <c r="J300" s="1070">
        <v>4</v>
      </c>
      <c r="K300" s="452">
        <v>26380000</v>
      </c>
      <c r="L300" s="61">
        <f t="shared" si="10"/>
        <v>0</v>
      </c>
      <c r="M300" s="72" t="s">
        <v>1018</v>
      </c>
      <c r="N300" s="315">
        <v>40604</v>
      </c>
      <c r="O300" s="1392" t="s">
        <v>1018</v>
      </c>
      <c r="P300" s="316">
        <v>9</v>
      </c>
      <c r="Q300" s="75" t="s">
        <v>1278</v>
      </c>
      <c r="R300" s="276">
        <v>1625000</v>
      </c>
      <c r="U300" s="936"/>
      <c r="V300" s="936"/>
      <c r="W300" s="936"/>
    </row>
    <row r="301" spans="1:23">
      <c r="A301" s="721">
        <v>49</v>
      </c>
      <c r="B301" s="79">
        <v>39829</v>
      </c>
      <c r="C301" s="852" t="s">
        <v>423</v>
      </c>
      <c r="D301" s="81" t="s">
        <v>439</v>
      </c>
      <c r="E301" s="71" t="s">
        <v>282</v>
      </c>
      <c r="F301" s="70" t="s">
        <v>287</v>
      </c>
      <c r="G301" s="82">
        <v>10000000</v>
      </c>
      <c r="H301" s="83" t="s">
        <v>13</v>
      </c>
      <c r="I301" s="55">
        <v>40780</v>
      </c>
      <c r="J301" s="1070">
        <v>49</v>
      </c>
      <c r="K301" s="452">
        <v>10000000</v>
      </c>
      <c r="L301" s="61">
        <f t="shared" si="10"/>
        <v>0</v>
      </c>
      <c r="M301" s="72" t="s">
        <v>1018</v>
      </c>
      <c r="N301" s="315">
        <v>40954</v>
      </c>
      <c r="O301" s="1392" t="s">
        <v>1018</v>
      </c>
      <c r="P301" s="316"/>
      <c r="Q301" s="75" t="s">
        <v>1278</v>
      </c>
      <c r="R301" s="276">
        <v>737100</v>
      </c>
      <c r="U301" s="936"/>
      <c r="V301" s="936"/>
      <c r="W301" s="936"/>
    </row>
    <row r="302" spans="1:23">
      <c r="A302" s="721"/>
      <c r="B302" s="79">
        <v>39829</v>
      </c>
      <c r="C302" s="80" t="s">
        <v>180</v>
      </c>
      <c r="D302" s="81" t="s">
        <v>440</v>
      </c>
      <c r="E302" s="311" t="s">
        <v>145</v>
      </c>
      <c r="F302" s="70" t="s">
        <v>287</v>
      </c>
      <c r="G302" s="82">
        <v>18751000</v>
      </c>
      <c r="H302" s="83" t="s">
        <v>13</v>
      </c>
      <c r="I302" s="55">
        <v>40233</v>
      </c>
      <c r="J302" s="1070">
        <v>5</v>
      </c>
      <c r="K302" s="452">
        <v>18751000</v>
      </c>
      <c r="L302" s="61">
        <f t="shared" si="10"/>
        <v>0</v>
      </c>
      <c r="M302" s="72" t="s">
        <v>1018</v>
      </c>
      <c r="N302" s="315">
        <v>40387</v>
      </c>
      <c r="O302" s="1392" t="s">
        <v>1018</v>
      </c>
      <c r="P302" s="316">
        <v>9</v>
      </c>
      <c r="Q302" s="75" t="s">
        <v>1278</v>
      </c>
      <c r="R302" s="276">
        <v>250000</v>
      </c>
      <c r="U302" s="936"/>
      <c r="V302" s="936"/>
      <c r="W302" s="936"/>
    </row>
    <row r="303" spans="1:23">
      <c r="A303" s="721"/>
      <c r="B303" s="79">
        <v>39829</v>
      </c>
      <c r="C303" s="80" t="s">
        <v>424</v>
      </c>
      <c r="D303" s="81" t="s">
        <v>441</v>
      </c>
      <c r="E303" s="52" t="s">
        <v>46</v>
      </c>
      <c r="F303" s="70" t="s">
        <v>287</v>
      </c>
      <c r="G303" s="82">
        <v>7414000</v>
      </c>
      <c r="H303" s="83" t="s">
        <v>13</v>
      </c>
      <c r="I303" s="55">
        <v>39953</v>
      </c>
      <c r="J303" s="56">
        <v>4</v>
      </c>
      <c r="K303" s="452">
        <v>7414000</v>
      </c>
      <c r="L303" s="61">
        <f t="shared" si="10"/>
        <v>0</v>
      </c>
      <c r="M303" s="72" t="s">
        <v>1018</v>
      </c>
      <c r="N303" s="315">
        <v>39988</v>
      </c>
      <c r="O303" s="1392" t="s">
        <v>1018</v>
      </c>
      <c r="P303" s="59"/>
      <c r="Q303" s="75" t="s">
        <v>1278</v>
      </c>
      <c r="R303" s="276">
        <v>275000</v>
      </c>
      <c r="U303" s="936"/>
      <c r="V303" s="936"/>
      <c r="W303" s="936"/>
    </row>
    <row r="304" spans="1:23">
      <c r="A304" s="721"/>
      <c r="B304" s="79">
        <v>39829</v>
      </c>
      <c r="C304" s="80" t="s">
        <v>425</v>
      </c>
      <c r="D304" s="81" t="s">
        <v>442</v>
      </c>
      <c r="E304" s="52" t="s">
        <v>80</v>
      </c>
      <c r="F304" s="70" t="s">
        <v>287</v>
      </c>
      <c r="G304" s="82">
        <v>64779000</v>
      </c>
      <c r="H304" s="83" t="s">
        <v>13</v>
      </c>
      <c r="I304" s="55">
        <v>39953</v>
      </c>
      <c r="J304" s="56">
        <v>4</v>
      </c>
      <c r="K304" s="452">
        <v>64779000</v>
      </c>
      <c r="L304" s="61">
        <f t="shared" si="10"/>
        <v>0</v>
      </c>
      <c r="M304" s="72" t="s">
        <v>1018</v>
      </c>
      <c r="N304" s="315">
        <v>39988</v>
      </c>
      <c r="O304" s="1392" t="s">
        <v>1018</v>
      </c>
      <c r="P304" s="59"/>
      <c r="Q304" s="75" t="s">
        <v>1278</v>
      </c>
      <c r="R304" s="276">
        <v>1400000</v>
      </c>
      <c r="U304" s="936"/>
      <c r="V304" s="936"/>
      <c r="W304" s="936"/>
    </row>
    <row r="305" spans="1:23">
      <c r="A305" s="721"/>
      <c r="B305" s="79">
        <v>39829</v>
      </c>
      <c r="C305" s="80" t="s">
        <v>426</v>
      </c>
      <c r="D305" s="81" t="s">
        <v>443</v>
      </c>
      <c r="E305" s="311" t="s">
        <v>131</v>
      </c>
      <c r="F305" s="70" t="s">
        <v>287</v>
      </c>
      <c r="G305" s="82">
        <v>108676000</v>
      </c>
      <c r="H305" s="83" t="s">
        <v>13</v>
      </c>
      <c r="I305" s="55">
        <v>40884</v>
      </c>
      <c r="J305" s="1070">
        <v>4</v>
      </c>
      <c r="K305" s="452">
        <v>108676000</v>
      </c>
      <c r="L305" s="61">
        <f t="shared" si="10"/>
        <v>0</v>
      </c>
      <c r="M305" s="72" t="s">
        <v>1018</v>
      </c>
      <c r="N305" s="315"/>
      <c r="O305" s="1392"/>
      <c r="P305" s="316"/>
      <c r="Q305" s="75"/>
      <c r="R305" s="276"/>
      <c r="U305" s="936"/>
      <c r="V305" s="936"/>
      <c r="W305" s="936"/>
    </row>
    <row r="306" spans="1:23">
      <c r="A306" s="721"/>
      <c r="B306" s="79">
        <v>39829</v>
      </c>
      <c r="C306" s="80" t="s">
        <v>181</v>
      </c>
      <c r="D306" s="81" t="s">
        <v>444</v>
      </c>
      <c r="E306" s="52" t="s">
        <v>12</v>
      </c>
      <c r="F306" s="70" t="s">
        <v>287</v>
      </c>
      <c r="G306" s="82">
        <v>17949000</v>
      </c>
      <c r="H306" s="83" t="s">
        <v>13</v>
      </c>
      <c r="I306" s="55"/>
      <c r="J306" s="1070"/>
      <c r="K306" s="452"/>
      <c r="L306" s="61" t="str">
        <f t="shared" si="10"/>
        <v/>
      </c>
      <c r="M306" s="72"/>
      <c r="N306" s="315"/>
      <c r="O306" s="1392"/>
      <c r="P306" s="316"/>
      <c r="Q306" s="75"/>
      <c r="R306" s="276"/>
      <c r="U306" s="936"/>
      <c r="V306" s="936"/>
      <c r="W306" s="936"/>
    </row>
    <row r="307" spans="1:23" s="100" customFormat="1" ht="28.5" customHeight="1">
      <c r="A307" s="721" t="s">
        <v>1933</v>
      </c>
      <c r="B307" s="79">
        <v>39829</v>
      </c>
      <c r="C307" s="80" t="s">
        <v>427</v>
      </c>
      <c r="D307" s="81" t="s">
        <v>108</v>
      </c>
      <c r="E307" s="67" t="s">
        <v>109</v>
      </c>
      <c r="F307" s="869" t="s">
        <v>1192</v>
      </c>
      <c r="G307" s="82">
        <v>424174000</v>
      </c>
      <c r="H307" s="83" t="s">
        <v>13</v>
      </c>
      <c r="I307" s="55"/>
      <c r="J307" s="1070"/>
      <c r="K307" s="452"/>
      <c r="L307" s="61" t="str">
        <f t="shared" si="10"/>
        <v/>
      </c>
      <c r="M307" s="72"/>
      <c r="N307" s="315"/>
      <c r="O307" s="1392"/>
      <c r="P307" s="316"/>
      <c r="Q307" s="75"/>
      <c r="R307" s="276"/>
      <c r="U307" s="936"/>
      <c r="V307" s="936"/>
      <c r="W307" s="936"/>
    </row>
    <row r="308" spans="1:23">
      <c r="A308" s="721"/>
      <c r="B308" s="79">
        <v>39829</v>
      </c>
      <c r="C308" s="80" t="s">
        <v>428</v>
      </c>
      <c r="D308" s="81" t="s">
        <v>446</v>
      </c>
      <c r="E308" s="52" t="s">
        <v>35</v>
      </c>
      <c r="F308" s="70" t="s">
        <v>287</v>
      </c>
      <c r="G308" s="82">
        <v>75000000</v>
      </c>
      <c r="H308" s="83" t="s">
        <v>13</v>
      </c>
      <c r="I308" s="55">
        <v>39946</v>
      </c>
      <c r="J308" s="56">
        <v>4</v>
      </c>
      <c r="K308" s="452">
        <v>75000000</v>
      </c>
      <c r="L308" s="61">
        <f t="shared" si="10"/>
        <v>0</v>
      </c>
      <c r="M308" s="72" t="s">
        <v>1018</v>
      </c>
      <c r="N308" s="315">
        <v>40248</v>
      </c>
      <c r="O308" s="1392" t="s">
        <v>1018</v>
      </c>
      <c r="P308" s="59"/>
      <c r="Q308" s="75" t="s">
        <v>1279</v>
      </c>
      <c r="R308" s="276">
        <v>6559066.21</v>
      </c>
      <c r="U308" s="936"/>
      <c r="V308" s="936"/>
      <c r="W308" s="936"/>
    </row>
    <row r="309" spans="1:23">
      <c r="A309" s="721">
        <v>124</v>
      </c>
      <c r="B309" s="79">
        <v>39829</v>
      </c>
      <c r="C309" s="80" t="s">
        <v>429</v>
      </c>
      <c r="D309" s="81" t="s">
        <v>447</v>
      </c>
      <c r="E309" s="52" t="s">
        <v>12</v>
      </c>
      <c r="F309" s="70" t="s">
        <v>287</v>
      </c>
      <c r="G309" s="82">
        <v>36000000</v>
      </c>
      <c r="H309" s="83" t="s">
        <v>13</v>
      </c>
      <c r="I309" s="55">
        <v>41164</v>
      </c>
      <c r="J309" s="1070">
        <v>124</v>
      </c>
      <c r="K309" s="452">
        <v>31843080</v>
      </c>
      <c r="L309" s="61">
        <v>0</v>
      </c>
      <c r="M309" s="72" t="s">
        <v>1018</v>
      </c>
      <c r="N309" s="315"/>
      <c r="O309" s="1392"/>
      <c r="P309" s="316"/>
      <c r="Q309" s="75"/>
      <c r="R309" s="276"/>
      <c r="U309" s="936"/>
      <c r="V309" s="936"/>
      <c r="W309" s="936"/>
    </row>
    <row r="310" spans="1:23" s="100" customFormat="1" ht="28.5">
      <c r="A310" s="721" t="s">
        <v>1940</v>
      </c>
      <c r="B310" s="79">
        <v>39829</v>
      </c>
      <c r="C310" s="80" t="s">
        <v>455</v>
      </c>
      <c r="D310" s="81" t="s">
        <v>84</v>
      </c>
      <c r="E310" s="52" t="s">
        <v>15</v>
      </c>
      <c r="F310" s="70" t="s">
        <v>395</v>
      </c>
      <c r="G310" s="82">
        <v>18980000</v>
      </c>
      <c r="H310" s="83" t="s">
        <v>13</v>
      </c>
      <c r="I310" s="55">
        <v>40417</v>
      </c>
      <c r="J310" s="1070">
        <v>4</v>
      </c>
      <c r="K310" s="452">
        <v>18980000</v>
      </c>
      <c r="L310" s="61">
        <f t="shared" si="10"/>
        <v>0</v>
      </c>
      <c r="M310" s="72" t="s">
        <v>334</v>
      </c>
      <c r="N310" s="315" t="s">
        <v>334</v>
      </c>
      <c r="O310" s="1392" t="s">
        <v>334</v>
      </c>
      <c r="P310" s="316"/>
      <c r="Q310" s="75" t="s">
        <v>1221</v>
      </c>
      <c r="R310" s="276" t="s">
        <v>334</v>
      </c>
      <c r="U310" s="936"/>
      <c r="V310" s="936"/>
      <c r="W310" s="936"/>
    </row>
    <row r="311" spans="1:23">
      <c r="A311" s="721"/>
      <c r="B311" s="79">
        <v>39829</v>
      </c>
      <c r="C311" s="80" t="s">
        <v>430</v>
      </c>
      <c r="D311" s="81" t="s">
        <v>448</v>
      </c>
      <c r="E311" s="311" t="s">
        <v>131</v>
      </c>
      <c r="F311" s="70" t="s">
        <v>287</v>
      </c>
      <c r="G311" s="82">
        <v>26440000</v>
      </c>
      <c r="H311" s="83" t="s">
        <v>13</v>
      </c>
      <c r="I311" s="55">
        <v>40394</v>
      </c>
      <c r="J311" s="1070">
        <v>4</v>
      </c>
      <c r="K311" s="452">
        <v>26440000</v>
      </c>
      <c r="L311" s="61">
        <f t="shared" si="10"/>
        <v>0</v>
      </c>
      <c r="M311" s="72" t="s">
        <v>1018</v>
      </c>
      <c r="N311" s="315">
        <v>40422</v>
      </c>
      <c r="O311" s="1392" t="s">
        <v>1018</v>
      </c>
      <c r="P311" s="316"/>
      <c r="Q311" s="75" t="s">
        <v>1278</v>
      </c>
      <c r="R311" s="276">
        <v>400000</v>
      </c>
      <c r="U311" s="936"/>
      <c r="V311" s="936"/>
      <c r="W311" s="936"/>
    </row>
    <row r="312" spans="1:23" ht="28.5">
      <c r="A312" s="721" t="s">
        <v>2007</v>
      </c>
      <c r="B312" s="79">
        <v>39829</v>
      </c>
      <c r="C312" s="80" t="s">
        <v>431</v>
      </c>
      <c r="D312" s="81" t="s">
        <v>449</v>
      </c>
      <c r="E312" s="311" t="s">
        <v>125</v>
      </c>
      <c r="F312" s="70" t="s">
        <v>287</v>
      </c>
      <c r="G312" s="82">
        <v>57000000</v>
      </c>
      <c r="H312" s="83" t="s">
        <v>13</v>
      </c>
      <c r="I312" s="55">
        <v>40996</v>
      </c>
      <c r="J312" s="1070">
        <v>78</v>
      </c>
      <c r="K312" s="452">
        <v>52277170.950000003</v>
      </c>
      <c r="L312" s="61">
        <v>0</v>
      </c>
      <c r="M312" s="72" t="s">
        <v>1018</v>
      </c>
      <c r="N312" s="315"/>
      <c r="O312" s="1392"/>
      <c r="P312" s="316"/>
      <c r="Q312" s="75"/>
      <c r="R312" s="276"/>
      <c r="U312" s="936"/>
      <c r="V312" s="936"/>
      <c r="W312" s="936"/>
    </row>
    <row r="313" spans="1:23" ht="28.5">
      <c r="A313" s="721" t="s">
        <v>2068</v>
      </c>
      <c r="B313" s="79">
        <v>39829</v>
      </c>
      <c r="C313" s="80" t="s">
        <v>432</v>
      </c>
      <c r="D313" s="81" t="s">
        <v>450</v>
      </c>
      <c r="E313" s="52" t="s">
        <v>35</v>
      </c>
      <c r="F313" s="70" t="s">
        <v>287</v>
      </c>
      <c r="G313" s="82">
        <v>45000000</v>
      </c>
      <c r="H313" s="83" t="s">
        <v>13</v>
      </c>
      <c r="I313" s="55">
        <v>41087</v>
      </c>
      <c r="J313" s="1070">
        <v>95</v>
      </c>
      <c r="K313" s="452">
        <v>43490360.25</v>
      </c>
      <c r="L313" s="61">
        <v>0</v>
      </c>
      <c r="M313" s="72" t="s">
        <v>1018</v>
      </c>
      <c r="N313" s="315"/>
      <c r="O313" s="1392"/>
      <c r="P313" s="316"/>
      <c r="Q313" s="75"/>
      <c r="R313" s="276"/>
      <c r="U313" s="936"/>
      <c r="V313" s="936"/>
      <c r="W313" s="936"/>
    </row>
    <row r="314" spans="1:23" ht="28.5">
      <c r="A314" s="721" t="s">
        <v>2057</v>
      </c>
      <c r="B314" s="79">
        <v>39829</v>
      </c>
      <c r="C314" s="80" t="s">
        <v>433</v>
      </c>
      <c r="D314" s="81" t="s">
        <v>451</v>
      </c>
      <c r="E314" s="311" t="s">
        <v>134</v>
      </c>
      <c r="F314" s="70" t="s">
        <v>287</v>
      </c>
      <c r="G314" s="82">
        <v>20600000</v>
      </c>
      <c r="H314" s="83" t="s">
        <v>13</v>
      </c>
      <c r="I314" s="55">
        <v>41073</v>
      </c>
      <c r="J314" s="1070">
        <v>91</v>
      </c>
      <c r="K314" s="452">
        <v>16750220.5</v>
      </c>
      <c r="L314" s="61">
        <v>0</v>
      </c>
      <c r="M314" s="72" t="s">
        <v>1018</v>
      </c>
      <c r="N314" s="315">
        <v>41108</v>
      </c>
      <c r="O314" s="1392" t="s">
        <v>1018</v>
      </c>
      <c r="P314" s="316"/>
      <c r="Q314" s="75" t="s">
        <v>1278</v>
      </c>
      <c r="R314" s="276">
        <v>38000</v>
      </c>
      <c r="U314" s="936"/>
      <c r="V314" s="936"/>
      <c r="W314" s="936"/>
    </row>
    <row r="315" spans="1:23">
      <c r="A315" s="721"/>
      <c r="B315" s="79">
        <v>39829</v>
      </c>
      <c r="C315" s="80" t="s">
        <v>434</v>
      </c>
      <c r="D315" s="81" t="s">
        <v>452</v>
      </c>
      <c r="E315" s="52" t="s">
        <v>23</v>
      </c>
      <c r="F315" s="70" t="s">
        <v>287</v>
      </c>
      <c r="G315" s="82">
        <v>73000000</v>
      </c>
      <c r="H315" s="83" t="s">
        <v>13</v>
      </c>
      <c r="I315" s="55"/>
      <c r="J315" s="1070"/>
      <c r="K315" s="452"/>
      <c r="L315" s="61" t="str">
        <f t="shared" si="10"/>
        <v/>
      </c>
      <c r="M315" s="72"/>
      <c r="N315" s="315"/>
      <c r="O315" s="1392"/>
      <c r="P315" s="316"/>
      <c r="Q315" s="75"/>
      <c r="R315" s="276"/>
      <c r="U315" s="936"/>
      <c r="V315" s="936"/>
      <c r="W315" s="936"/>
    </row>
    <row r="316" spans="1:23" ht="28.5">
      <c r="A316" s="721" t="s">
        <v>2069</v>
      </c>
      <c r="B316" s="79">
        <v>39829</v>
      </c>
      <c r="C316" s="80" t="s">
        <v>435</v>
      </c>
      <c r="D316" s="81" t="s">
        <v>453</v>
      </c>
      <c r="E316" s="67" t="s">
        <v>102</v>
      </c>
      <c r="F316" s="70" t="s">
        <v>287</v>
      </c>
      <c r="G316" s="82">
        <v>32538000</v>
      </c>
      <c r="H316" s="83" t="s">
        <v>13</v>
      </c>
      <c r="I316" s="55">
        <v>41087</v>
      </c>
      <c r="J316" s="1070">
        <v>96</v>
      </c>
      <c r="K316" s="452">
        <v>28460337.84</v>
      </c>
      <c r="L316" s="61">
        <v>0</v>
      </c>
      <c r="M316" s="72" t="s">
        <v>1018</v>
      </c>
      <c r="N316" s="315">
        <v>41129</v>
      </c>
      <c r="O316" s="1392" t="s">
        <v>1018</v>
      </c>
      <c r="P316" s="316"/>
      <c r="Q316" s="75" t="s">
        <v>1278</v>
      </c>
      <c r="R316" s="276">
        <v>1100000</v>
      </c>
      <c r="U316" s="936"/>
      <c r="V316" s="936"/>
      <c r="W316" s="936"/>
    </row>
    <row r="317" spans="1:23">
      <c r="A317" s="721"/>
      <c r="B317" s="79">
        <v>39829</v>
      </c>
      <c r="C317" s="80" t="s">
        <v>436</v>
      </c>
      <c r="D317" s="81" t="s">
        <v>454</v>
      </c>
      <c r="E317" s="52" t="s">
        <v>46</v>
      </c>
      <c r="F317" s="70" t="s">
        <v>287</v>
      </c>
      <c r="G317" s="82">
        <v>38263000</v>
      </c>
      <c r="H317" s="83" t="s">
        <v>13</v>
      </c>
      <c r="I317" s="55">
        <v>40177</v>
      </c>
      <c r="J317" s="1070">
        <v>5</v>
      </c>
      <c r="K317" s="452">
        <v>38263000</v>
      </c>
      <c r="L317" s="61">
        <f t="shared" si="10"/>
        <v>0</v>
      </c>
      <c r="M317" s="72" t="s">
        <v>1018</v>
      </c>
      <c r="N317" s="315">
        <v>40212</v>
      </c>
      <c r="O317" s="1392" t="s">
        <v>1018</v>
      </c>
      <c r="P317" s="316">
        <v>9</v>
      </c>
      <c r="Q317" s="75" t="s">
        <v>1278</v>
      </c>
      <c r="R317" s="276">
        <v>430797</v>
      </c>
      <c r="U317" s="936"/>
      <c r="V317" s="936"/>
      <c r="W317" s="936"/>
    </row>
    <row r="318" spans="1:23">
      <c r="A318" s="721">
        <v>2</v>
      </c>
      <c r="B318" s="79">
        <v>39829</v>
      </c>
      <c r="C318" s="80" t="s">
        <v>456</v>
      </c>
      <c r="D318" s="81" t="s">
        <v>475</v>
      </c>
      <c r="E318" s="52" t="s">
        <v>19</v>
      </c>
      <c r="F318" s="70" t="s">
        <v>242</v>
      </c>
      <c r="G318" s="82">
        <v>2550000</v>
      </c>
      <c r="H318" s="83" t="s">
        <v>13</v>
      </c>
      <c r="I318" s="55">
        <v>41262</v>
      </c>
      <c r="J318" s="1070">
        <v>4</v>
      </c>
      <c r="K318" s="452">
        <v>2550000</v>
      </c>
      <c r="L318" s="61">
        <f t="shared" si="10"/>
        <v>0</v>
      </c>
      <c r="M318" s="72" t="s">
        <v>184</v>
      </c>
      <c r="N318" s="315">
        <v>41262</v>
      </c>
      <c r="O318" s="1392" t="s">
        <v>395</v>
      </c>
      <c r="P318" s="94" t="s">
        <v>188</v>
      </c>
      <c r="Q318" s="75" t="s">
        <v>1278</v>
      </c>
      <c r="R318" s="276">
        <v>128000</v>
      </c>
      <c r="U318" s="936"/>
      <c r="V318" s="936"/>
      <c r="W318" s="936"/>
    </row>
    <row r="319" spans="1:23">
      <c r="A319" s="721">
        <v>2</v>
      </c>
      <c r="B319" s="79">
        <v>39829</v>
      </c>
      <c r="C319" s="80" t="s">
        <v>457</v>
      </c>
      <c r="D319" s="81" t="s">
        <v>476</v>
      </c>
      <c r="E319" s="52" t="s">
        <v>35</v>
      </c>
      <c r="F319" s="70" t="s">
        <v>242</v>
      </c>
      <c r="G319" s="82">
        <v>11730000</v>
      </c>
      <c r="H319" s="83" t="s">
        <v>13</v>
      </c>
      <c r="I319" s="55"/>
      <c r="J319" s="1070"/>
      <c r="K319" s="452"/>
      <c r="L319" s="61" t="str">
        <f t="shared" si="10"/>
        <v/>
      </c>
      <c r="M319" s="72"/>
      <c r="N319" s="315"/>
      <c r="O319" s="1392"/>
      <c r="P319" s="316"/>
      <c r="Q319" s="75"/>
      <c r="R319" s="276"/>
      <c r="U319" s="936"/>
      <c r="V319" s="936"/>
      <c r="W319" s="936"/>
    </row>
    <row r="320" spans="1:23" ht="15.75" customHeight="1">
      <c r="A320" s="721">
        <v>2</v>
      </c>
      <c r="B320" s="79">
        <v>39829</v>
      </c>
      <c r="C320" s="80" t="s">
        <v>182</v>
      </c>
      <c r="D320" s="81" t="s">
        <v>477</v>
      </c>
      <c r="E320" s="67" t="s">
        <v>91</v>
      </c>
      <c r="F320" s="70" t="s">
        <v>242</v>
      </c>
      <c r="G320" s="82">
        <v>15000000</v>
      </c>
      <c r="H320" s="83" t="s">
        <v>13</v>
      </c>
      <c r="I320" s="55">
        <v>39903</v>
      </c>
      <c r="J320" s="56">
        <v>4</v>
      </c>
      <c r="K320" s="452">
        <v>15000000</v>
      </c>
      <c r="L320" s="61">
        <f t="shared" si="10"/>
        <v>0</v>
      </c>
      <c r="M320" s="489" t="s">
        <v>184</v>
      </c>
      <c r="N320" s="315">
        <v>39918</v>
      </c>
      <c r="O320" s="700" t="s">
        <v>395</v>
      </c>
      <c r="P320" s="1019" t="s">
        <v>188</v>
      </c>
      <c r="Q320" s="75" t="s">
        <v>1278</v>
      </c>
      <c r="R320" s="276">
        <v>750000</v>
      </c>
      <c r="U320" s="936"/>
      <c r="V320" s="936"/>
      <c r="W320" s="936"/>
    </row>
    <row r="321" spans="1:23">
      <c r="A321" s="721" t="s">
        <v>1891</v>
      </c>
      <c r="B321" s="79">
        <v>39829</v>
      </c>
      <c r="C321" s="80" t="s">
        <v>458</v>
      </c>
      <c r="D321" s="81" t="s">
        <v>479</v>
      </c>
      <c r="E321" s="52" t="s">
        <v>23</v>
      </c>
      <c r="F321" s="70" t="s">
        <v>242</v>
      </c>
      <c r="G321" s="82">
        <v>10000000</v>
      </c>
      <c r="H321" s="83" t="s">
        <v>13</v>
      </c>
      <c r="I321" s="55">
        <v>40794</v>
      </c>
      <c r="J321" s="1070">
        <v>50</v>
      </c>
      <c r="K321" s="452">
        <v>10000000</v>
      </c>
      <c r="L321" s="61">
        <f t="shared" si="10"/>
        <v>0</v>
      </c>
      <c r="M321" s="489" t="s">
        <v>184</v>
      </c>
      <c r="N321" s="315">
        <v>40794</v>
      </c>
      <c r="O321" s="700" t="s">
        <v>395</v>
      </c>
      <c r="P321" s="1019" t="s">
        <v>188</v>
      </c>
      <c r="Q321" s="75" t="s">
        <v>1278</v>
      </c>
      <c r="R321" s="276">
        <v>500000</v>
      </c>
      <c r="U321" s="936"/>
      <c r="V321" s="936"/>
      <c r="W321" s="936"/>
    </row>
    <row r="322" spans="1:23">
      <c r="A322" s="721" t="s">
        <v>1350</v>
      </c>
      <c r="B322" s="79">
        <v>39829</v>
      </c>
      <c r="C322" s="80" t="s">
        <v>459</v>
      </c>
      <c r="D322" s="81" t="s">
        <v>480</v>
      </c>
      <c r="E322" s="52" t="s">
        <v>19</v>
      </c>
      <c r="F322" s="70" t="s">
        <v>242</v>
      </c>
      <c r="G322" s="82">
        <v>4120000</v>
      </c>
      <c r="H322" s="83" t="s">
        <v>13</v>
      </c>
      <c r="I322" s="55">
        <v>40220</v>
      </c>
      <c r="J322" s="1070">
        <v>19</v>
      </c>
      <c r="K322" s="61">
        <v>0</v>
      </c>
      <c r="L322" s="61">
        <v>0</v>
      </c>
      <c r="M322" s="72" t="s">
        <v>334</v>
      </c>
      <c r="N322" s="315" t="s">
        <v>334</v>
      </c>
      <c r="O322" s="1392" t="s">
        <v>334</v>
      </c>
      <c r="P322" s="316"/>
      <c r="Q322" s="75"/>
      <c r="R322" s="276" t="s">
        <v>334</v>
      </c>
      <c r="U322" s="936"/>
      <c r="V322" s="936"/>
      <c r="W322" s="936"/>
    </row>
    <row r="323" spans="1:23" s="100" customFormat="1" ht="28.5">
      <c r="A323" s="721" t="s">
        <v>1528</v>
      </c>
      <c r="B323" s="79">
        <v>39829</v>
      </c>
      <c r="C323" s="80" t="s">
        <v>460</v>
      </c>
      <c r="D323" s="81" t="s">
        <v>478</v>
      </c>
      <c r="E323" s="52" t="s">
        <v>19</v>
      </c>
      <c r="F323" s="70" t="s">
        <v>395</v>
      </c>
      <c r="G323" s="82">
        <v>1747000</v>
      </c>
      <c r="H323" s="83" t="s">
        <v>13</v>
      </c>
      <c r="I323" s="55">
        <v>40450</v>
      </c>
      <c r="J323" s="1070">
        <v>4</v>
      </c>
      <c r="K323" s="452">
        <v>1747000</v>
      </c>
      <c r="L323" s="61">
        <f t="shared" ref="L323:L328" si="11">IF($K323&lt;&gt;0,$G323-$K323,"")</f>
        <v>0</v>
      </c>
      <c r="M323" s="72" t="s">
        <v>334</v>
      </c>
      <c r="N323" s="315" t="s">
        <v>334</v>
      </c>
      <c r="O323" s="1392" t="s">
        <v>334</v>
      </c>
      <c r="P323" s="316"/>
      <c r="Q323" s="75" t="s">
        <v>1221</v>
      </c>
      <c r="R323" s="276" t="s">
        <v>334</v>
      </c>
      <c r="U323" s="936"/>
      <c r="V323" s="936"/>
      <c r="W323" s="936"/>
    </row>
    <row r="324" spans="1:23">
      <c r="A324" s="721" t="s">
        <v>1888</v>
      </c>
      <c r="B324" s="79">
        <v>39829</v>
      </c>
      <c r="C324" s="80" t="s">
        <v>461</v>
      </c>
      <c r="D324" s="81" t="s">
        <v>481</v>
      </c>
      <c r="E324" s="52" t="s">
        <v>19</v>
      </c>
      <c r="F324" s="70" t="s">
        <v>242</v>
      </c>
      <c r="G324" s="82">
        <v>3800000</v>
      </c>
      <c r="H324" s="83" t="s">
        <v>13</v>
      </c>
      <c r="I324" s="55">
        <v>40745</v>
      </c>
      <c r="J324" s="1070">
        <v>49</v>
      </c>
      <c r="K324" s="452">
        <v>3800000</v>
      </c>
      <c r="L324" s="61">
        <f t="shared" si="11"/>
        <v>0</v>
      </c>
      <c r="M324" s="489" t="s">
        <v>184</v>
      </c>
      <c r="N324" s="315">
        <v>40745</v>
      </c>
      <c r="O324" s="700" t="s">
        <v>395</v>
      </c>
      <c r="P324" s="1019" t="s">
        <v>188</v>
      </c>
      <c r="Q324" s="75" t="s">
        <v>1278</v>
      </c>
      <c r="R324" s="276">
        <v>190000</v>
      </c>
      <c r="U324" s="936"/>
      <c r="V324" s="936"/>
      <c r="W324" s="936"/>
    </row>
    <row r="325" spans="1:23">
      <c r="A325" s="721">
        <v>2</v>
      </c>
      <c r="B325" s="79">
        <v>39829</v>
      </c>
      <c r="C325" s="80" t="s">
        <v>462</v>
      </c>
      <c r="D325" s="81" t="s">
        <v>482</v>
      </c>
      <c r="E325" s="71" t="s">
        <v>151</v>
      </c>
      <c r="F325" s="70" t="s">
        <v>242</v>
      </c>
      <c r="G325" s="82">
        <v>8000000</v>
      </c>
      <c r="H325" s="83" t="s">
        <v>13</v>
      </c>
      <c r="I325" s="55"/>
      <c r="J325" s="1070"/>
      <c r="K325" s="452"/>
      <c r="L325" s="61" t="str">
        <f t="shared" si="11"/>
        <v/>
      </c>
      <c r="M325" s="72"/>
      <c r="N325" s="315"/>
      <c r="O325" s="1392"/>
      <c r="P325" s="316"/>
      <c r="Q325" s="75"/>
      <c r="R325" s="276"/>
      <c r="U325" s="936"/>
      <c r="V325" s="936"/>
      <c r="W325" s="936"/>
    </row>
    <row r="326" spans="1:23">
      <c r="A326" s="721">
        <v>2</v>
      </c>
      <c r="B326" s="79">
        <v>39829</v>
      </c>
      <c r="C326" s="80" t="s">
        <v>463</v>
      </c>
      <c r="D326" s="81" t="s">
        <v>482</v>
      </c>
      <c r="E326" s="71" t="s">
        <v>151</v>
      </c>
      <c r="F326" s="70" t="s">
        <v>242</v>
      </c>
      <c r="G326" s="82">
        <v>6900000</v>
      </c>
      <c r="H326" s="83" t="s">
        <v>13</v>
      </c>
      <c r="I326" s="55"/>
      <c r="J326" s="1070"/>
      <c r="K326" s="452"/>
      <c r="L326" s="61" t="str">
        <f t="shared" si="11"/>
        <v/>
      </c>
      <c r="M326" s="72"/>
      <c r="N326" s="315"/>
      <c r="O326" s="1392"/>
      <c r="P326" s="316"/>
      <c r="Q326" s="75"/>
      <c r="R326" s="276"/>
      <c r="U326" s="936"/>
      <c r="V326" s="936"/>
      <c r="W326" s="936"/>
    </row>
    <row r="327" spans="1:23">
      <c r="A327" s="721" t="s">
        <v>1888</v>
      </c>
      <c r="B327" s="79">
        <v>39829</v>
      </c>
      <c r="C327" s="80" t="s">
        <v>464</v>
      </c>
      <c r="D327" s="81" t="s">
        <v>483</v>
      </c>
      <c r="E327" s="52" t="s">
        <v>28</v>
      </c>
      <c r="F327" s="70" t="s">
        <v>242</v>
      </c>
      <c r="G327" s="82">
        <v>4500000</v>
      </c>
      <c r="H327" s="83" t="s">
        <v>13</v>
      </c>
      <c r="I327" s="55">
        <v>40766</v>
      </c>
      <c r="J327" s="1070">
        <v>49</v>
      </c>
      <c r="K327" s="452">
        <v>4500000</v>
      </c>
      <c r="L327" s="61">
        <f t="shared" si="11"/>
        <v>0</v>
      </c>
      <c r="M327" s="489" t="s">
        <v>184</v>
      </c>
      <c r="N327" s="315">
        <v>40766</v>
      </c>
      <c r="O327" s="700" t="s">
        <v>395</v>
      </c>
      <c r="P327" s="1019" t="s">
        <v>188</v>
      </c>
      <c r="Q327" s="75" t="s">
        <v>1278</v>
      </c>
      <c r="R327" s="276">
        <v>225000</v>
      </c>
      <c r="U327" s="936"/>
      <c r="V327" s="936"/>
      <c r="W327" s="936"/>
    </row>
    <row r="328" spans="1:23">
      <c r="A328" s="1421" t="s">
        <v>1888</v>
      </c>
      <c r="B328" s="1424">
        <v>39829</v>
      </c>
      <c r="C328" s="1491" t="s">
        <v>465</v>
      </c>
      <c r="D328" s="1493" t="s">
        <v>484</v>
      </c>
      <c r="E328" s="1439" t="s">
        <v>39</v>
      </c>
      <c r="F328" s="1504" t="s">
        <v>242</v>
      </c>
      <c r="G328" s="1445">
        <v>5658000</v>
      </c>
      <c r="H328" s="1506" t="s">
        <v>13</v>
      </c>
      <c r="I328" s="55">
        <v>40527</v>
      </c>
      <c r="J328" s="1070">
        <v>4</v>
      </c>
      <c r="K328" s="452">
        <v>3000000</v>
      </c>
      <c r="L328" s="61">
        <f t="shared" si="11"/>
        <v>2658000</v>
      </c>
      <c r="M328" s="489" t="s">
        <v>184</v>
      </c>
      <c r="N328" s="1474">
        <v>40801</v>
      </c>
      <c r="O328" s="1587" t="s">
        <v>395</v>
      </c>
      <c r="P328" s="1478" t="s">
        <v>1918</v>
      </c>
      <c r="Q328" s="1448" t="s">
        <v>1278</v>
      </c>
      <c r="R328" s="1487">
        <v>283000</v>
      </c>
      <c r="U328" s="936"/>
      <c r="V328" s="936"/>
      <c r="W328" s="936"/>
    </row>
    <row r="329" spans="1:23">
      <c r="A329" s="1423"/>
      <c r="B329" s="1426"/>
      <c r="C329" s="1492"/>
      <c r="D329" s="1494"/>
      <c r="E329" s="1441"/>
      <c r="F329" s="1505"/>
      <c r="G329" s="1447"/>
      <c r="H329" s="1507"/>
      <c r="I329" s="55">
        <v>40801</v>
      </c>
      <c r="J329" s="1070">
        <v>49</v>
      </c>
      <c r="K329" s="452">
        <v>2658000</v>
      </c>
      <c r="L329" s="61">
        <f>L328-K329</f>
        <v>0</v>
      </c>
      <c r="M329" s="489" t="s">
        <v>184</v>
      </c>
      <c r="N329" s="1475"/>
      <c r="O329" s="1588"/>
      <c r="P329" s="1479"/>
      <c r="Q329" s="1449"/>
      <c r="R329" s="1488"/>
      <c r="U329" s="936"/>
      <c r="V329" s="936"/>
      <c r="W329" s="936"/>
    </row>
    <row r="330" spans="1:23">
      <c r="A330" s="721" t="s">
        <v>2287</v>
      </c>
      <c r="B330" s="79">
        <v>39829</v>
      </c>
      <c r="C330" s="80" t="s">
        <v>466</v>
      </c>
      <c r="D330" s="81" t="s">
        <v>485</v>
      </c>
      <c r="E330" s="67" t="s">
        <v>102</v>
      </c>
      <c r="F330" s="70" t="s">
        <v>242</v>
      </c>
      <c r="G330" s="82">
        <v>146053000</v>
      </c>
      <c r="H330" s="83" t="s">
        <v>13</v>
      </c>
      <c r="I330" s="55">
        <v>41313</v>
      </c>
      <c r="J330" s="1070"/>
      <c r="K330" s="452">
        <v>79903244.849999994</v>
      </c>
      <c r="L330" s="61">
        <v>0</v>
      </c>
      <c r="M330" s="489" t="s">
        <v>184</v>
      </c>
      <c r="N330" s="315">
        <v>41313</v>
      </c>
      <c r="O330" s="1392" t="s">
        <v>395</v>
      </c>
      <c r="P330" s="94" t="s">
        <v>188</v>
      </c>
      <c r="Q330" s="75" t="s">
        <v>1974</v>
      </c>
      <c r="R330" s="276">
        <v>4925417.0599999996</v>
      </c>
      <c r="U330" s="936"/>
      <c r="V330" s="936"/>
      <c r="W330" s="936"/>
    </row>
    <row r="331" spans="1:23">
      <c r="A331" s="721" t="s">
        <v>2247</v>
      </c>
      <c r="B331" s="79">
        <v>39829</v>
      </c>
      <c r="C331" s="80" t="s">
        <v>467</v>
      </c>
      <c r="D331" s="81" t="s">
        <v>486</v>
      </c>
      <c r="E331" s="52" t="s">
        <v>50</v>
      </c>
      <c r="F331" s="70" t="s">
        <v>242</v>
      </c>
      <c r="G331" s="82">
        <v>20749000</v>
      </c>
      <c r="H331" s="83" t="s">
        <v>13</v>
      </c>
      <c r="I331" s="55">
        <v>41254</v>
      </c>
      <c r="J331" s="1070"/>
      <c r="K331" s="452">
        <v>13399226.970000001</v>
      </c>
      <c r="L331" s="61">
        <v>0</v>
      </c>
      <c r="M331" s="72" t="s">
        <v>184</v>
      </c>
      <c r="N331" s="315">
        <v>41254</v>
      </c>
      <c r="O331" s="1392" t="s">
        <v>395</v>
      </c>
      <c r="P331" s="94" t="s">
        <v>188</v>
      </c>
      <c r="Q331" s="75" t="s">
        <v>1974</v>
      </c>
      <c r="R331" s="276">
        <v>858478.27</v>
      </c>
      <c r="U331" s="936"/>
      <c r="V331" s="936"/>
      <c r="W331" s="936"/>
    </row>
    <row r="332" spans="1:23">
      <c r="A332" s="721" t="s">
        <v>2210</v>
      </c>
      <c r="B332" s="79">
        <v>39829</v>
      </c>
      <c r="C332" s="80" t="s">
        <v>468</v>
      </c>
      <c r="D332" s="81" t="s">
        <v>419</v>
      </c>
      <c r="E332" s="52" t="s">
        <v>12</v>
      </c>
      <c r="F332" s="70" t="s">
        <v>242</v>
      </c>
      <c r="G332" s="82">
        <v>3000000</v>
      </c>
      <c r="H332" s="83" t="s">
        <v>13</v>
      </c>
      <c r="I332" s="55">
        <v>41243</v>
      </c>
      <c r="J332" s="1070">
        <v>162</v>
      </c>
      <c r="K332" s="452">
        <v>2477000</v>
      </c>
      <c r="L332" s="61">
        <v>0</v>
      </c>
      <c r="M332" s="72" t="s">
        <v>184</v>
      </c>
      <c r="N332" s="315">
        <v>41243</v>
      </c>
      <c r="O332" s="1392" t="s">
        <v>395</v>
      </c>
      <c r="P332" s="94" t="s">
        <v>188</v>
      </c>
      <c r="Q332" s="75" t="s">
        <v>1974</v>
      </c>
      <c r="R332" s="276">
        <v>100100</v>
      </c>
      <c r="U332" s="936"/>
      <c r="V332" s="936"/>
      <c r="W332" s="936"/>
    </row>
    <row r="333" spans="1:23">
      <c r="A333" s="1421">
        <v>2</v>
      </c>
      <c r="B333" s="1424">
        <v>39829</v>
      </c>
      <c r="C333" s="1491" t="s">
        <v>469</v>
      </c>
      <c r="D333" s="1493" t="s">
        <v>487</v>
      </c>
      <c r="E333" s="1562" t="s">
        <v>488</v>
      </c>
      <c r="F333" s="1495" t="s">
        <v>242</v>
      </c>
      <c r="G333" s="1445">
        <v>50000000</v>
      </c>
      <c r="H333" s="1506" t="s">
        <v>13</v>
      </c>
      <c r="I333" s="55">
        <v>40037</v>
      </c>
      <c r="J333" s="56">
        <v>4</v>
      </c>
      <c r="K333" s="452">
        <v>12500000</v>
      </c>
      <c r="L333" s="61">
        <v>37500000</v>
      </c>
      <c r="M333" s="489" t="s">
        <v>184</v>
      </c>
      <c r="N333" s="1474">
        <v>40723</v>
      </c>
      <c r="O333" s="1476" t="s">
        <v>395</v>
      </c>
      <c r="P333" s="1478" t="s">
        <v>188</v>
      </c>
      <c r="Q333" s="1448" t="s">
        <v>1278</v>
      </c>
      <c r="R333" s="1487">
        <v>2500000</v>
      </c>
      <c r="U333" s="936"/>
      <c r="V333" s="936"/>
      <c r="W333" s="936"/>
    </row>
    <row r="334" spans="1:23">
      <c r="A334" s="1423"/>
      <c r="B334" s="1426"/>
      <c r="C334" s="1492"/>
      <c r="D334" s="1494"/>
      <c r="E334" s="1563"/>
      <c r="F334" s="1496"/>
      <c r="G334" s="1447"/>
      <c r="H334" s="1507"/>
      <c r="I334" s="55">
        <v>40723</v>
      </c>
      <c r="J334" s="56"/>
      <c r="K334" s="452">
        <v>37500000</v>
      </c>
      <c r="L334" s="61">
        <f>L333-K334</f>
        <v>0</v>
      </c>
      <c r="M334" s="489" t="s">
        <v>184</v>
      </c>
      <c r="N334" s="1475"/>
      <c r="O334" s="1477"/>
      <c r="P334" s="1479"/>
      <c r="Q334" s="1449"/>
      <c r="R334" s="1488"/>
      <c r="U334" s="936"/>
      <c r="V334" s="936"/>
      <c r="W334" s="936"/>
    </row>
    <row r="335" spans="1:23">
      <c r="A335" s="721">
        <v>2</v>
      </c>
      <c r="B335" s="79">
        <v>39829</v>
      </c>
      <c r="C335" s="80" t="s">
        <v>470</v>
      </c>
      <c r="D335" s="81" t="s">
        <v>493</v>
      </c>
      <c r="E335" s="702" t="s">
        <v>488</v>
      </c>
      <c r="F335" s="70" t="s">
        <v>242</v>
      </c>
      <c r="G335" s="82">
        <v>20093000</v>
      </c>
      <c r="H335" s="83" t="s">
        <v>13</v>
      </c>
      <c r="I335" s="55"/>
      <c r="J335" s="1070"/>
      <c r="K335" s="452"/>
      <c r="L335" s="61" t="str">
        <f>IF($K335&lt;&gt;0,$G335-$K335,"")</f>
        <v/>
      </c>
      <c r="M335" s="72"/>
      <c r="N335" s="315"/>
      <c r="O335" s="1392"/>
      <c r="P335" s="316"/>
      <c r="Q335" s="75"/>
      <c r="R335" s="276"/>
      <c r="U335" s="936"/>
      <c r="V335" s="936"/>
      <c r="W335" s="936"/>
    </row>
    <row r="336" spans="1:23" ht="15.75" customHeight="1">
      <c r="A336" s="721">
        <v>2</v>
      </c>
      <c r="B336" s="79">
        <v>39829</v>
      </c>
      <c r="C336" s="80" t="s">
        <v>471</v>
      </c>
      <c r="D336" s="81" t="s">
        <v>489</v>
      </c>
      <c r="E336" s="52" t="s">
        <v>50</v>
      </c>
      <c r="F336" s="70" t="s">
        <v>242</v>
      </c>
      <c r="G336" s="82">
        <v>12000000</v>
      </c>
      <c r="H336" s="83" t="s">
        <v>13</v>
      </c>
      <c r="I336" s="55">
        <v>39960</v>
      </c>
      <c r="J336" s="56">
        <v>4</v>
      </c>
      <c r="K336" s="452">
        <v>12000000</v>
      </c>
      <c r="L336" s="61">
        <v>0</v>
      </c>
      <c r="M336" s="489" t="s">
        <v>184</v>
      </c>
      <c r="N336" s="315">
        <v>39960</v>
      </c>
      <c r="O336" s="700" t="s">
        <v>395</v>
      </c>
      <c r="P336" s="1019" t="s">
        <v>188</v>
      </c>
      <c r="Q336" s="75" t="s">
        <v>1278</v>
      </c>
      <c r="R336" s="276">
        <v>600000</v>
      </c>
      <c r="U336" s="936"/>
      <c r="V336" s="936"/>
      <c r="W336" s="936"/>
    </row>
    <row r="337" spans="1:23" s="100" customFormat="1" ht="28.5">
      <c r="A337" s="721" t="s">
        <v>1448</v>
      </c>
      <c r="B337" s="79">
        <v>39829</v>
      </c>
      <c r="C337" s="80" t="s">
        <v>472</v>
      </c>
      <c r="D337" s="81" t="s">
        <v>490</v>
      </c>
      <c r="E337" s="311" t="s">
        <v>136</v>
      </c>
      <c r="F337" s="70" t="s">
        <v>395</v>
      </c>
      <c r="G337" s="82">
        <v>11000000</v>
      </c>
      <c r="H337" s="83" t="s">
        <v>13</v>
      </c>
      <c r="I337" s="55">
        <v>40396</v>
      </c>
      <c r="J337" s="1070">
        <v>4</v>
      </c>
      <c r="K337" s="452">
        <v>11000000</v>
      </c>
      <c r="L337" s="61">
        <f t="shared" ref="L337:L372" si="12">IF($K337&lt;&gt;0,$G337-$K337,"")</f>
        <v>0</v>
      </c>
      <c r="M337" s="336" t="s">
        <v>334</v>
      </c>
      <c r="N337" s="337" t="s">
        <v>334</v>
      </c>
      <c r="O337" s="1392" t="s">
        <v>334</v>
      </c>
      <c r="P337" s="338"/>
      <c r="Q337" s="977" t="s">
        <v>1221</v>
      </c>
      <c r="R337" s="276" t="s">
        <v>334</v>
      </c>
      <c r="U337" s="936"/>
      <c r="V337" s="936"/>
      <c r="W337" s="936"/>
    </row>
    <row r="338" spans="1:23">
      <c r="A338" s="721">
        <v>2</v>
      </c>
      <c r="B338" s="79">
        <v>39829</v>
      </c>
      <c r="C338" s="80" t="s">
        <v>473</v>
      </c>
      <c r="D338" s="81" t="s">
        <v>491</v>
      </c>
      <c r="E338" s="67" t="s">
        <v>111</v>
      </c>
      <c r="F338" s="70" t="s">
        <v>242</v>
      </c>
      <c r="G338" s="82">
        <v>13000000</v>
      </c>
      <c r="H338" s="83" t="s">
        <v>13</v>
      </c>
      <c r="I338" s="55">
        <v>40744</v>
      </c>
      <c r="J338" s="1070">
        <v>4</v>
      </c>
      <c r="K338" s="452">
        <v>13000000</v>
      </c>
      <c r="L338" s="61">
        <f t="shared" si="12"/>
        <v>0</v>
      </c>
      <c r="M338" s="489" t="s">
        <v>184</v>
      </c>
      <c r="N338" s="315">
        <v>40744</v>
      </c>
      <c r="O338" s="700" t="s">
        <v>395</v>
      </c>
      <c r="P338" s="1019" t="s">
        <v>188</v>
      </c>
      <c r="Q338" s="75" t="s">
        <v>1278</v>
      </c>
      <c r="R338" s="276">
        <v>650000</v>
      </c>
      <c r="U338" s="936"/>
      <c r="V338" s="936"/>
      <c r="W338" s="936"/>
    </row>
    <row r="339" spans="1:23">
      <c r="A339" s="1421" t="s">
        <v>1637</v>
      </c>
      <c r="B339" s="1424">
        <v>39829</v>
      </c>
      <c r="C339" s="1527" t="s">
        <v>474</v>
      </c>
      <c r="D339" s="1525" t="s">
        <v>492</v>
      </c>
      <c r="E339" s="1439" t="s">
        <v>35</v>
      </c>
      <c r="F339" s="1504" t="s">
        <v>1018</v>
      </c>
      <c r="G339" s="1523">
        <v>3268000</v>
      </c>
      <c r="H339" s="1506" t="s">
        <v>13</v>
      </c>
      <c r="I339" s="55">
        <v>40589</v>
      </c>
      <c r="J339" s="1070">
        <v>36</v>
      </c>
      <c r="K339" s="452">
        <v>500000</v>
      </c>
      <c r="L339" s="61">
        <v>0</v>
      </c>
      <c r="M339" s="72" t="s">
        <v>1018</v>
      </c>
      <c r="N339" s="315"/>
      <c r="O339" s="1392"/>
      <c r="P339" s="316"/>
      <c r="Q339" s="75"/>
      <c r="R339" s="276"/>
      <c r="U339" s="936"/>
      <c r="V339" s="936"/>
      <c r="W339" s="936"/>
    </row>
    <row r="340" spans="1:23">
      <c r="A340" s="1423"/>
      <c r="B340" s="1426"/>
      <c r="C340" s="1528"/>
      <c r="D340" s="1526"/>
      <c r="E340" s="1441"/>
      <c r="F340" s="1505"/>
      <c r="G340" s="1524"/>
      <c r="H340" s="1507"/>
      <c r="I340" s="55">
        <v>41264</v>
      </c>
      <c r="J340" s="1070">
        <v>36</v>
      </c>
      <c r="K340" s="452">
        <v>150000</v>
      </c>
      <c r="L340" s="61">
        <v>0</v>
      </c>
      <c r="M340" s="72" t="s">
        <v>334</v>
      </c>
      <c r="N340" s="315"/>
      <c r="O340" s="1392"/>
      <c r="P340" s="316"/>
      <c r="Q340" s="75"/>
      <c r="R340" s="276"/>
      <c r="U340" s="936"/>
      <c r="V340" s="936"/>
      <c r="W340" s="936"/>
    </row>
    <row r="341" spans="1:23">
      <c r="A341" s="721"/>
      <c r="B341" s="79">
        <v>39836</v>
      </c>
      <c r="C341" s="80" t="s">
        <v>498</v>
      </c>
      <c r="D341" s="81" t="s">
        <v>499</v>
      </c>
      <c r="E341" s="311" t="s">
        <v>125</v>
      </c>
      <c r="F341" s="70" t="s">
        <v>287</v>
      </c>
      <c r="G341" s="82">
        <v>111000000</v>
      </c>
      <c r="H341" s="83" t="s">
        <v>13</v>
      </c>
      <c r="I341" s="55">
        <v>40541</v>
      </c>
      <c r="J341" s="1070">
        <v>4</v>
      </c>
      <c r="K341" s="452">
        <v>111000000</v>
      </c>
      <c r="L341" s="61">
        <f t="shared" si="12"/>
        <v>0</v>
      </c>
      <c r="M341" s="72" t="s">
        <v>1018</v>
      </c>
      <c r="N341" s="315">
        <v>40611</v>
      </c>
      <c r="O341" s="1392" t="s">
        <v>1018</v>
      </c>
      <c r="P341" s="316"/>
      <c r="Q341" s="75" t="s">
        <v>1278</v>
      </c>
      <c r="R341" s="276">
        <v>3750000</v>
      </c>
      <c r="U341" s="936"/>
      <c r="V341" s="936"/>
      <c r="W341" s="936"/>
    </row>
    <row r="342" spans="1:23">
      <c r="A342" s="721">
        <v>159</v>
      </c>
      <c r="B342" s="79">
        <v>39836</v>
      </c>
      <c r="C342" s="80" t="s">
        <v>534</v>
      </c>
      <c r="D342" s="81" t="s">
        <v>500</v>
      </c>
      <c r="E342" s="52" t="s">
        <v>23</v>
      </c>
      <c r="F342" s="70" t="s">
        <v>287</v>
      </c>
      <c r="G342" s="82">
        <v>25083000</v>
      </c>
      <c r="H342" s="83" t="s">
        <v>13</v>
      </c>
      <c r="I342" s="55"/>
      <c r="J342" s="1070"/>
      <c r="K342" s="452"/>
      <c r="L342" s="61" t="str">
        <f t="shared" si="12"/>
        <v/>
      </c>
      <c r="M342" s="72"/>
      <c r="N342" s="315"/>
      <c r="O342" s="1392"/>
      <c r="P342" s="316"/>
      <c r="Q342" s="75"/>
      <c r="R342" s="276"/>
      <c r="U342" s="936"/>
      <c r="V342" s="936"/>
      <c r="W342" s="936"/>
    </row>
    <row r="343" spans="1:23">
      <c r="A343" s="721"/>
      <c r="B343" s="79">
        <v>39836</v>
      </c>
      <c r="C343" s="80" t="s">
        <v>527</v>
      </c>
      <c r="D343" s="81" t="s">
        <v>146</v>
      </c>
      <c r="E343" s="52" t="s">
        <v>12</v>
      </c>
      <c r="F343" s="70" t="s">
        <v>287</v>
      </c>
      <c r="G343" s="82">
        <v>3500000</v>
      </c>
      <c r="H343" s="83" t="s">
        <v>13</v>
      </c>
      <c r="I343" s="55"/>
      <c r="J343" s="1070"/>
      <c r="K343" s="452"/>
      <c r="L343" s="61" t="str">
        <f t="shared" si="12"/>
        <v/>
      </c>
      <c r="M343" s="72"/>
      <c r="N343" s="315"/>
      <c r="O343" s="1392"/>
      <c r="P343" s="316"/>
      <c r="Q343" s="75"/>
      <c r="R343" s="276"/>
      <c r="U343" s="936"/>
      <c r="V343" s="936"/>
      <c r="W343" s="936"/>
    </row>
    <row r="344" spans="1:23" ht="28.5">
      <c r="A344" s="721" t="s">
        <v>2067</v>
      </c>
      <c r="B344" s="79">
        <v>39836</v>
      </c>
      <c r="C344" s="80" t="s">
        <v>501</v>
      </c>
      <c r="D344" s="81" t="s">
        <v>502</v>
      </c>
      <c r="E344" s="52" t="s">
        <v>43</v>
      </c>
      <c r="F344" s="70" t="s">
        <v>287</v>
      </c>
      <c r="G344" s="82">
        <v>23184000</v>
      </c>
      <c r="H344" s="83" t="s">
        <v>13</v>
      </c>
      <c r="I344" s="55">
        <v>41087</v>
      </c>
      <c r="J344" s="1070">
        <v>94</v>
      </c>
      <c r="K344" s="452">
        <v>20689633.440000001</v>
      </c>
      <c r="L344" s="61">
        <v>0</v>
      </c>
      <c r="M344" s="72" t="s">
        <v>1018</v>
      </c>
      <c r="N344" s="315">
        <v>41157</v>
      </c>
      <c r="O344" s="1392" t="s">
        <v>1018</v>
      </c>
      <c r="P344" s="316"/>
      <c r="Q344" s="75" t="s">
        <v>1278</v>
      </c>
      <c r="R344" s="276">
        <v>563174</v>
      </c>
      <c r="U344" s="936"/>
      <c r="V344" s="936"/>
      <c r="W344" s="936"/>
    </row>
    <row r="345" spans="1:23" ht="28.5">
      <c r="A345" s="721" t="s">
        <v>2008</v>
      </c>
      <c r="B345" s="79">
        <v>39836</v>
      </c>
      <c r="C345" s="80" t="s">
        <v>503</v>
      </c>
      <c r="D345" s="81" t="s">
        <v>128</v>
      </c>
      <c r="E345" s="311" t="s">
        <v>129</v>
      </c>
      <c r="F345" s="70" t="s">
        <v>287</v>
      </c>
      <c r="G345" s="82">
        <v>52625000</v>
      </c>
      <c r="H345" s="83" t="s">
        <v>13</v>
      </c>
      <c r="I345" s="55">
        <v>40996</v>
      </c>
      <c r="J345" s="1070">
        <v>79</v>
      </c>
      <c r="K345" s="452">
        <v>47435298.789999999</v>
      </c>
      <c r="L345" s="61">
        <v>0</v>
      </c>
      <c r="M345" s="72" t="s">
        <v>1018</v>
      </c>
      <c r="N345" s="315">
        <v>41164</v>
      </c>
      <c r="O345" s="1392" t="s">
        <v>1018</v>
      </c>
      <c r="P345" s="316"/>
      <c r="Q345" s="75" t="s">
        <v>1278</v>
      </c>
      <c r="R345" s="276">
        <v>1800000</v>
      </c>
      <c r="U345" s="936"/>
      <c r="V345" s="936"/>
      <c r="W345" s="936"/>
    </row>
    <row r="346" spans="1:23">
      <c r="A346" s="721">
        <v>2</v>
      </c>
      <c r="B346" s="79">
        <v>39836</v>
      </c>
      <c r="C346" s="80" t="s">
        <v>504</v>
      </c>
      <c r="D346" s="81" t="s">
        <v>26</v>
      </c>
      <c r="E346" s="52" t="s">
        <v>19</v>
      </c>
      <c r="F346" s="70" t="s">
        <v>242</v>
      </c>
      <c r="G346" s="82">
        <v>7701000</v>
      </c>
      <c r="H346" s="83" t="s">
        <v>13</v>
      </c>
      <c r="I346" s="55"/>
      <c r="J346" s="1070"/>
      <c r="K346" s="452"/>
      <c r="L346" s="61" t="str">
        <f t="shared" si="12"/>
        <v/>
      </c>
      <c r="M346" s="72"/>
      <c r="N346" s="315"/>
      <c r="O346" s="1392"/>
      <c r="P346" s="316"/>
      <c r="Q346" s="75"/>
      <c r="R346" s="276"/>
      <c r="U346" s="936"/>
      <c r="V346" s="936"/>
      <c r="W346" s="936"/>
    </row>
    <row r="347" spans="1:23" ht="42.75">
      <c r="A347" s="721" t="s">
        <v>2189</v>
      </c>
      <c r="B347" s="79">
        <v>39836</v>
      </c>
      <c r="C347" s="81" t="s">
        <v>1288</v>
      </c>
      <c r="D347" s="81" t="s">
        <v>505</v>
      </c>
      <c r="E347" s="52" t="s">
        <v>58</v>
      </c>
      <c r="F347" s="70" t="s">
        <v>242</v>
      </c>
      <c r="G347" s="82">
        <v>5677000</v>
      </c>
      <c r="H347" s="83" t="s">
        <v>13</v>
      </c>
      <c r="I347" s="55">
        <v>41222</v>
      </c>
      <c r="J347" s="1070">
        <v>153</v>
      </c>
      <c r="K347" s="452">
        <v>4992787.5199999996</v>
      </c>
      <c r="L347" s="61">
        <v>0</v>
      </c>
      <c r="M347" s="72" t="s">
        <v>184</v>
      </c>
      <c r="N347" s="315">
        <v>41222</v>
      </c>
      <c r="O347" s="1392" t="s">
        <v>395</v>
      </c>
      <c r="P347" s="316" t="s">
        <v>188</v>
      </c>
      <c r="Q347" s="75" t="s">
        <v>1974</v>
      </c>
      <c r="R347" s="276">
        <v>282284.64</v>
      </c>
      <c r="U347" s="936"/>
      <c r="V347" s="936"/>
      <c r="W347" s="936"/>
    </row>
    <row r="348" spans="1:23" ht="28.5">
      <c r="A348" s="721">
        <v>2</v>
      </c>
      <c r="B348" s="79">
        <v>39836</v>
      </c>
      <c r="C348" s="80" t="s">
        <v>537</v>
      </c>
      <c r="D348" s="81" t="s">
        <v>528</v>
      </c>
      <c r="E348" s="52" t="s">
        <v>19</v>
      </c>
      <c r="F348" s="70" t="s">
        <v>242</v>
      </c>
      <c r="G348" s="82">
        <v>4656000</v>
      </c>
      <c r="H348" s="83" t="s">
        <v>13</v>
      </c>
      <c r="I348" s="55"/>
      <c r="J348" s="1070"/>
      <c r="K348" s="452"/>
      <c r="L348" s="61" t="str">
        <f t="shared" si="12"/>
        <v/>
      </c>
      <c r="M348" s="72"/>
      <c r="N348" s="315"/>
      <c r="O348" s="1392"/>
      <c r="P348" s="316"/>
      <c r="Q348" s="75"/>
      <c r="R348" s="276"/>
      <c r="U348" s="936"/>
      <c r="V348" s="936"/>
      <c r="W348" s="936"/>
    </row>
    <row r="349" spans="1:23">
      <c r="A349" s="721">
        <v>2</v>
      </c>
      <c r="B349" s="79">
        <v>39836</v>
      </c>
      <c r="C349" s="80" t="s">
        <v>507</v>
      </c>
      <c r="D349" s="81" t="s">
        <v>506</v>
      </c>
      <c r="E349" s="52" t="s">
        <v>19</v>
      </c>
      <c r="F349" s="70" t="s">
        <v>242</v>
      </c>
      <c r="G349" s="82">
        <v>1968000</v>
      </c>
      <c r="H349" s="83" t="s">
        <v>13</v>
      </c>
      <c r="I349" s="55">
        <v>41214</v>
      </c>
      <c r="J349" s="1070">
        <v>49</v>
      </c>
      <c r="K349" s="452">
        <v>1968000</v>
      </c>
      <c r="L349" s="61">
        <f t="shared" si="12"/>
        <v>0</v>
      </c>
      <c r="M349" s="489" t="s">
        <v>184</v>
      </c>
      <c r="N349" s="315">
        <v>41214</v>
      </c>
      <c r="O349" s="700" t="s">
        <v>395</v>
      </c>
      <c r="P349" s="1019" t="s">
        <v>188</v>
      </c>
      <c r="Q349" s="75" t="s">
        <v>1278</v>
      </c>
      <c r="R349" s="276">
        <v>98000</v>
      </c>
      <c r="U349" s="936"/>
      <c r="V349" s="936"/>
      <c r="W349" s="936"/>
    </row>
    <row r="350" spans="1:23" ht="15.75" customHeight="1">
      <c r="A350" s="721">
        <v>2</v>
      </c>
      <c r="B350" s="79">
        <v>39836</v>
      </c>
      <c r="C350" s="80" t="s">
        <v>535</v>
      </c>
      <c r="D350" s="81" t="s">
        <v>478</v>
      </c>
      <c r="E350" s="52" t="s">
        <v>19</v>
      </c>
      <c r="F350" s="70" t="s">
        <v>242</v>
      </c>
      <c r="G350" s="82">
        <v>4900000</v>
      </c>
      <c r="H350" s="83" t="s">
        <v>13</v>
      </c>
      <c r="I350" s="55">
        <v>39925</v>
      </c>
      <c r="J350" s="56">
        <v>4</v>
      </c>
      <c r="K350" s="452">
        <v>4900000</v>
      </c>
      <c r="L350" s="61">
        <f t="shared" si="12"/>
        <v>0</v>
      </c>
      <c r="M350" s="489" t="s">
        <v>184</v>
      </c>
      <c r="N350" s="315">
        <v>39925</v>
      </c>
      <c r="O350" s="700" t="s">
        <v>395</v>
      </c>
      <c r="P350" s="1019" t="s">
        <v>188</v>
      </c>
      <c r="Q350" s="75" t="s">
        <v>1278</v>
      </c>
      <c r="R350" s="276">
        <v>245000</v>
      </c>
      <c r="U350" s="936"/>
      <c r="V350" s="936"/>
      <c r="W350" s="936"/>
    </row>
    <row r="351" spans="1:23">
      <c r="A351" s="721">
        <v>2</v>
      </c>
      <c r="B351" s="79">
        <v>39836</v>
      </c>
      <c r="C351" s="80" t="s">
        <v>508</v>
      </c>
      <c r="D351" s="81" t="s">
        <v>509</v>
      </c>
      <c r="E351" s="52" t="s">
        <v>58</v>
      </c>
      <c r="F351" s="70" t="s">
        <v>242</v>
      </c>
      <c r="G351" s="82">
        <v>6514000</v>
      </c>
      <c r="H351" s="83" t="s">
        <v>13</v>
      </c>
      <c r="I351" s="55"/>
      <c r="J351" s="1070"/>
      <c r="K351" s="452"/>
      <c r="L351" s="61" t="str">
        <f t="shared" si="12"/>
        <v/>
      </c>
      <c r="M351" s="72"/>
      <c r="N351" s="315"/>
      <c r="O351" s="1392"/>
      <c r="P351" s="316"/>
      <c r="Q351" s="75"/>
      <c r="R351" s="276"/>
      <c r="U351" s="936"/>
      <c r="V351" s="936"/>
      <c r="W351" s="936"/>
    </row>
    <row r="352" spans="1:23">
      <c r="A352" s="721">
        <v>2</v>
      </c>
      <c r="B352" s="79">
        <v>39836</v>
      </c>
      <c r="C352" s="80" t="s">
        <v>510</v>
      </c>
      <c r="D352" s="81" t="s">
        <v>511</v>
      </c>
      <c r="E352" s="52" t="s">
        <v>23</v>
      </c>
      <c r="F352" s="70" t="s">
        <v>242</v>
      </c>
      <c r="G352" s="82">
        <v>10189000</v>
      </c>
      <c r="H352" s="83" t="s">
        <v>13</v>
      </c>
      <c r="I352" s="55">
        <v>40170</v>
      </c>
      <c r="J352" s="1070">
        <v>4</v>
      </c>
      <c r="K352" s="452">
        <v>10189000</v>
      </c>
      <c r="L352" s="61">
        <f t="shared" si="12"/>
        <v>0</v>
      </c>
      <c r="M352" s="489" t="s">
        <v>184</v>
      </c>
      <c r="N352" s="315">
        <v>40170</v>
      </c>
      <c r="O352" s="1392" t="s">
        <v>395</v>
      </c>
      <c r="P352" s="1019" t="s">
        <v>188</v>
      </c>
      <c r="Q352" s="75" t="s">
        <v>1278</v>
      </c>
      <c r="R352" s="276">
        <v>509000</v>
      </c>
      <c r="U352" s="936"/>
      <c r="V352" s="936"/>
      <c r="W352" s="936"/>
    </row>
    <row r="353" spans="1:23">
      <c r="A353" s="1421">
        <v>2</v>
      </c>
      <c r="B353" s="1424">
        <v>39836</v>
      </c>
      <c r="C353" s="1491" t="s">
        <v>536</v>
      </c>
      <c r="D353" s="1493" t="s">
        <v>512</v>
      </c>
      <c r="E353" s="1439" t="s">
        <v>41</v>
      </c>
      <c r="F353" s="1504" t="s">
        <v>242</v>
      </c>
      <c r="G353" s="1445">
        <v>6216000</v>
      </c>
      <c r="H353" s="1506" t="s">
        <v>13</v>
      </c>
      <c r="I353" s="55">
        <v>41024</v>
      </c>
      <c r="J353" s="1070">
        <v>4</v>
      </c>
      <c r="K353" s="452">
        <v>1100000</v>
      </c>
      <c r="L353" s="61">
        <f t="shared" si="12"/>
        <v>5116000</v>
      </c>
      <c r="M353" s="489" t="s">
        <v>184</v>
      </c>
      <c r="N353" s="1474">
        <v>41248</v>
      </c>
      <c r="O353" s="1476" t="s">
        <v>395</v>
      </c>
      <c r="P353" s="1478" t="s">
        <v>188</v>
      </c>
      <c r="Q353" s="1448" t="s">
        <v>1278</v>
      </c>
      <c r="R353" s="1487">
        <v>311000</v>
      </c>
      <c r="U353" s="936"/>
      <c r="V353" s="936"/>
      <c r="W353" s="936"/>
    </row>
    <row r="354" spans="1:23">
      <c r="A354" s="1423"/>
      <c r="B354" s="1426"/>
      <c r="C354" s="1492"/>
      <c r="D354" s="1494"/>
      <c r="E354" s="1441"/>
      <c r="F354" s="1505"/>
      <c r="G354" s="1447"/>
      <c r="H354" s="1507"/>
      <c r="I354" s="55">
        <v>41248</v>
      </c>
      <c r="J354" s="1070">
        <v>4</v>
      </c>
      <c r="K354" s="452">
        <v>5116000</v>
      </c>
      <c r="L354" s="61">
        <v>0</v>
      </c>
      <c r="M354" s="489" t="s">
        <v>184</v>
      </c>
      <c r="N354" s="1475"/>
      <c r="O354" s="1477"/>
      <c r="P354" s="1479"/>
      <c r="Q354" s="1449"/>
      <c r="R354" s="1488"/>
      <c r="U354" s="936"/>
      <c r="V354" s="936"/>
      <c r="W354" s="936"/>
    </row>
    <row r="355" spans="1:23">
      <c r="A355" s="721">
        <v>2</v>
      </c>
      <c r="B355" s="79">
        <v>39836</v>
      </c>
      <c r="C355" s="80" t="s">
        <v>530</v>
      </c>
      <c r="D355" s="81" t="s">
        <v>513</v>
      </c>
      <c r="E355" s="52" t="s">
        <v>39</v>
      </c>
      <c r="F355" s="70" t="s">
        <v>242</v>
      </c>
      <c r="G355" s="82">
        <v>8752000</v>
      </c>
      <c r="H355" s="83" t="s">
        <v>13</v>
      </c>
      <c r="I355" s="55">
        <v>41283</v>
      </c>
      <c r="J355" s="1070">
        <v>4</v>
      </c>
      <c r="K355" s="452">
        <v>3063000</v>
      </c>
      <c r="L355" s="61">
        <f t="shared" si="12"/>
        <v>5689000</v>
      </c>
      <c r="M355" s="72" t="s">
        <v>184</v>
      </c>
      <c r="N355" s="315"/>
      <c r="O355" s="1392"/>
      <c r="P355" s="316"/>
      <c r="Q355" s="75"/>
      <c r="R355" s="276"/>
      <c r="U355" s="936"/>
      <c r="V355" s="936"/>
      <c r="W355" s="936"/>
    </row>
    <row r="356" spans="1:23">
      <c r="A356" s="721">
        <v>2</v>
      </c>
      <c r="B356" s="79">
        <v>39836</v>
      </c>
      <c r="C356" s="80" t="s">
        <v>514</v>
      </c>
      <c r="D356" s="81" t="s">
        <v>515</v>
      </c>
      <c r="E356" s="52" t="s">
        <v>19</v>
      </c>
      <c r="F356" s="70" t="s">
        <v>242</v>
      </c>
      <c r="G356" s="82">
        <v>3300000</v>
      </c>
      <c r="H356" s="83" t="s">
        <v>13</v>
      </c>
      <c r="I356" s="55">
        <v>40520</v>
      </c>
      <c r="J356" s="1070">
        <v>4</v>
      </c>
      <c r="K356" s="452">
        <v>3300000</v>
      </c>
      <c r="L356" s="61">
        <f t="shared" si="12"/>
        <v>0</v>
      </c>
      <c r="M356" s="489" t="s">
        <v>184</v>
      </c>
      <c r="N356" s="315">
        <v>40520</v>
      </c>
      <c r="O356" s="1392" t="s">
        <v>395</v>
      </c>
      <c r="P356" s="316" t="s">
        <v>188</v>
      </c>
      <c r="Q356" s="75" t="s">
        <v>1278</v>
      </c>
      <c r="R356" s="276">
        <v>165000</v>
      </c>
      <c r="U356" s="936"/>
      <c r="V356" s="936"/>
      <c r="W356" s="936"/>
    </row>
    <row r="357" spans="1:23">
      <c r="A357" s="721" t="s">
        <v>1895</v>
      </c>
      <c r="B357" s="79">
        <v>39836</v>
      </c>
      <c r="C357" s="80" t="s">
        <v>516</v>
      </c>
      <c r="D357" s="81" t="s">
        <v>72</v>
      </c>
      <c r="E357" s="52" t="s">
        <v>28</v>
      </c>
      <c r="F357" s="70" t="s">
        <v>242</v>
      </c>
      <c r="G357" s="82">
        <v>6800000</v>
      </c>
      <c r="H357" s="83" t="s">
        <v>13</v>
      </c>
      <c r="I357" s="55"/>
      <c r="J357" s="1070"/>
      <c r="K357" s="452"/>
      <c r="L357" s="61" t="str">
        <f t="shared" si="12"/>
        <v/>
      </c>
      <c r="M357" s="72"/>
      <c r="N357" s="315"/>
      <c r="O357" s="1392"/>
      <c r="P357" s="316"/>
      <c r="Q357" s="75"/>
      <c r="R357" s="276"/>
      <c r="U357" s="936"/>
      <c r="V357" s="936"/>
      <c r="W357" s="936"/>
    </row>
    <row r="358" spans="1:23">
      <c r="A358" s="721">
        <v>2</v>
      </c>
      <c r="B358" s="79">
        <v>39836</v>
      </c>
      <c r="C358" s="80" t="s">
        <v>517</v>
      </c>
      <c r="D358" s="81" t="s">
        <v>518</v>
      </c>
      <c r="E358" s="67" t="s">
        <v>102</v>
      </c>
      <c r="F358" s="70" t="s">
        <v>242</v>
      </c>
      <c r="G358" s="82">
        <v>1037000</v>
      </c>
      <c r="H358" s="83" t="s">
        <v>13</v>
      </c>
      <c r="I358" s="55"/>
      <c r="J358" s="1070"/>
      <c r="K358" s="452"/>
      <c r="L358" s="61" t="str">
        <f t="shared" si="12"/>
        <v/>
      </c>
      <c r="M358" s="72"/>
      <c r="N358" s="315"/>
      <c r="O358" s="1392"/>
      <c r="P358" s="316"/>
      <c r="Q358" s="75"/>
      <c r="R358" s="276"/>
      <c r="U358" s="936"/>
      <c r="V358" s="936"/>
      <c r="W358" s="936"/>
    </row>
    <row r="359" spans="1:23">
      <c r="A359" s="721" t="s">
        <v>1891</v>
      </c>
      <c r="B359" s="79">
        <v>39836</v>
      </c>
      <c r="C359" s="80" t="s">
        <v>519</v>
      </c>
      <c r="D359" s="81" t="s">
        <v>520</v>
      </c>
      <c r="E359" s="311" t="s">
        <v>136</v>
      </c>
      <c r="F359" s="70" t="s">
        <v>242</v>
      </c>
      <c r="G359" s="82">
        <v>57500000</v>
      </c>
      <c r="H359" s="83" t="s">
        <v>13</v>
      </c>
      <c r="I359" s="55">
        <v>40745</v>
      </c>
      <c r="J359" s="1070">
        <v>50</v>
      </c>
      <c r="K359" s="452">
        <v>57500000</v>
      </c>
      <c r="L359" s="61">
        <f t="shared" si="12"/>
        <v>0</v>
      </c>
      <c r="M359" s="489" t="s">
        <v>184</v>
      </c>
      <c r="N359" s="315">
        <v>40745</v>
      </c>
      <c r="O359" s="1392" t="s">
        <v>395</v>
      </c>
      <c r="P359" s="316" t="s">
        <v>188</v>
      </c>
      <c r="Q359" s="75" t="s">
        <v>1278</v>
      </c>
      <c r="R359" s="276">
        <v>2875000</v>
      </c>
      <c r="U359" s="936"/>
      <c r="V359" s="936"/>
      <c r="W359" s="936"/>
    </row>
    <row r="360" spans="1:23">
      <c r="A360" s="721">
        <v>2</v>
      </c>
      <c r="B360" s="79">
        <v>39836</v>
      </c>
      <c r="C360" s="80" t="s">
        <v>529</v>
      </c>
      <c r="D360" s="81" t="s">
        <v>521</v>
      </c>
      <c r="E360" s="52" t="s">
        <v>52</v>
      </c>
      <c r="F360" s="70" t="s">
        <v>242</v>
      </c>
      <c r="G360" s="82">
        <v>10650000</v>
      </c>
      <c r="H360" s="83" t="s">
        <v>13</v>
      </c>
      <c r="I360" s="55"/>
      <c r="J360" s="1070"/>
      <c r="K360" s="452"/>
      <c r="L360" s="61" t="str">
        <f t="shared" si="12"/>
        <v/>
      </c>
      <c r="M360" s="72"/>
      <c r="N360" s="315"/>
      <c r="O360" s="1392"/>
      <c r="P360" s="316"/>
      <c r="Q360" s="75"/>
      <c r="R360" s="276"/>
      <c r="U360" s="936"/>
      <c r="V360" s="936"/>
      <c r="W360" s="936"/>
    </row>
    <row r="361" spans="1:23">
      <c r="A361" s="721" t="s">
        <v>1888</v>
      </c>
      <c r="B361" s="79">
        <v>39836</v>
      </c>
      <c r="C361" s="80" t="s">
        <v>522</v>
      </c>
      <c r="D361" s="81" t="s">
        <v>523</v>
      </c>
      <c r="E361" s="52" t="s">
        <v>78</v>
      </c>
      <c r="F361" s="70" t="s">
        <v>242</v>
      </c>
      <c r="G361" s="82">
        <v>15500000</v>
      </c>
      <c r="H361" s="83" t="s">
        <v>13</v>
      </c>
      <c r="I361" s="55">
        <v>40794</v>
      </c>
      <c r="J361" s="1070">
        <v>49</v>
      </c>
      <c r="K361" s="452">
        <v>15500000</v>
      </c>
      <c r="L361" s="61">
        <f t="shared" si="12"/>
        <v>0</v>
      </c>
      <c r="M361" s="489" t="s">
        <v>184</v>
      </c>
      <c r="N361" s="315">
        <v>40794</v>
      </c>
      <c r="O361" s="1392" t="s">
        <v>395</v>
      </c>
      <c r="P361" s="316" t="s">
        <v>188</v>
      </c>
      <c r="Q361" s="75" t="s">
        <v>1278</v>
      </c>
      <c r="R361" s="276">
        <v>775000</v>
      </c>
      <c r="U361" s="936"/>
      <c r="V361" s="936"/>
      <c r="W361" s="936"/>
    </row>
    <row r="362" spans="1:23">
      <c r="A362" s="721" t="s">
        <v>1888</v>
      </c>
      <c r="B362" s="79">
        <v>39836</v>
      </c>
      <c r="C362" s="852" t="s">
        <v>531</v>
      </c>
      <c r="D362" s="81" t="s">
        <v>524</v>
      </c>
      <c r="E362" s="52" t="s">
        <v>23</v>
      </c>
      <c r="F362" s="70" t="s">
        <v>242</v>
      </c>
      <c r="G362" s="82">
        <v>5000000</v>
      </c>
      <c r="H362" s="83" t="s">
        <v>13</v>
      </c>
      <c r="I362" s="55">
        <v>40780</v>
      </c>
      <c r="J362" s="1070">
        <v>49</v>
      </c>
      <c r="K362" s="452">
        <v>5000000</v>
      </c>
      <c r="L362" s="61">
        <f t="shared" si="12"/>
        <v>0</v>
      </c>
      <c r="M362" s="489" t="s">
        <v>184</v>
      </c>
      <c r="N362" s="315">
        <v>40780</v>
      </c>
      <c r="O362" s="1392" t="s">
        <v>395</v>
      </c>
      <c r="P362" s="94" t="s">
        <v>188</v>
      </c>
      <c r="Q362" s="75" t="s">
        <v>1278</v>
      </c>
      <c r="R362" s="276">
        <v>250000</v>
      </c>
      <c r="U362" s="936"/>
      <c r="V362" s="936"/>
      <c r="W362" s="936"/>
    </row>
    <row r="363" spans="1:23">
      <c r="A363" s="1421">
        <v>2</v>
      </c>
      <c r="B363" s="1424">
        <v>39836</v>
      </c>
      <c r="C363" s="1527" t="s">
        <v>532</v>
      </c>
      <c r="D363" s="1525" t="s">
        <v>525</v>
      </c>
      <c r="E363" s="1497" t="s">
        <v>95</v>
      </c>
      <c r="F363" s="1682" t="s">
        <v>242</v>
      </c>
      <c r="G363" s="1523">
        <v>3240000</v>
      </c>
      <c r="H363" s="1506" t="s">
        <v>13</v>
      </c>
      <c r="I363" s="55">
        <v>40163</v>
      </c>
      <c r="J363" s="1070">
        <v>4</v>
      </c>
      <c r="K363" s="452">
        <v>1000000</v>
      </c>
      <c r="L363" s="61">
        <f t="shared" si="12"/>
        <v>2240000</v>
      </c>
      <c r="M363" s="489" t="s">
        <v>184</v>
      </c>
      <c r="N363" s="1474">
        <v>40345</v>
      </c>
      <c r="O363" s="1476" t="s">
        <v>395</v>
      </c>
      <c r="P363" s="1483" t="s">
        <v>188</v>
      </c>
      <c r="Q363" s="1448" t="s">
        <v>1278</v>
      </c>
      <c r="R363" s="1487">
        <v>162000</v>
      </c>
      <c r="U363" s="936"/>
      <c r="V363" s="936"/>
      <c r="W363" s="936"/>
    </row>
    <row r="364" spans="1:23">
      <c r="A364" s="1423"/>
      <c r="B364" s="1426"/>
      <c r="C364" s="1528"/>
      <c r="D364" s="1526"/>
      <c r="E364" s="1498"/>
      <c r="F364" s="1683"/>
      <c r="G364" s="1524"/>
      <c r="H364" s="1507"/>
      <c r="I364" s="55">
        <v>40345</v>
      </c>
      <c r="J364" s="1070">
        <v>4</v>
      </c>
      <c r="K364" s="452">
        <v>2240000</v>
      </c>
      <c r="L364" s="61">
        <v>0</v>
      </c>
      <c r="M364" s="489" t="s">
        <v>184</v>
      </c>
      <c r="N364" s="1475"/>
      <c r="O364" s="1477"/>
      <c r="P364" s="1484"/>
      <c r="Q364" s="1449"/>
      <c r="R364" s="1488"/>
      <c r="U364" s="936"/>
      <c r="V364" s="936"/>
      <c r="W364" s="936"/>
    </row>
    <row r="365" spans="1:23">
      <c r="A365" s="721">
        <v>2</v>
      </c>
      <c r="B365" s="79">
        <v>39836</v>
      </c>
      <c r="C365" s="80" t="s">
        <v>533</v>
      </c>
      <c r="D365" s="81" t="s">
        <v>526</v>
      </c>
      <c r="E365" s="311" t="s">
        <v>131</v>
      </c>
      <c r="F365" s="70" t="s">
        <v>242</v>
      </c>
      <c r="G365" s="82">
        <v>10973000</v>
      </c>
      <c r="H365" s="83" t="s">
        <v>13</v>
      </c>
      <c r="I365" s="55"/>
      <c r="J365" s="1070"/>
      <c r="K365" s="452"/>
      <c r="L365" s="61" t="str">
        <f t="shared" si="12"/>
        <v/>
      </c>
      <c r="M365" s="72"/>
      <c r="N365" s="315"/>
      <c r="O365" s="1392"/>
      <c r="P365" s="316"/>
      <c r="Q365" s="75"/>
      <c r="R365" s="276"/>
      <c r="U365" s="936"/>
      <c r="V365" s="936"/>
      <c r="W365" s="936"/>
    </row>
    <row r="366" spans="1:23" ht="28.5">
      <c r="A366" s="1421"/>
      <c r="B366" s="1424">
        <v>39843</v>
      </c>
      <c r="C366" s="1491" t="s">
        <v>626</v>
      </c>
      <c r="D366" s="1493" t="s">
        <v>554</v>
      </c>
      <c r="E366" s="1439" t="s">
        <v>43</v>
      </c>
      <c r="F366" s="1504" t="s">
        <v>287</v>
      </c>
      <c r="G366" s="1445">
        <v>39000000</v>
      </c>
      <c r="H366" s="1506" t="s">
        <v>13</v>
      </c>
      <c r="I366" s="55">
        <v>40576</v>
      </c>
      <c r="J366" s="1070">
        <v>4</v>
      </c>
      <c r="K366" s="452">
        <v>21000000</v>
      </c>
      <c r="L366" s="61">
        <f t="shared" si="12"/>
        <v>18000000</v>
      </c>
      <c r="M366" s="72" t="s">
        <v>1634</v>
      </c>
      <c r="N366" s="1474">
        <v>40954</v>
      </c>
      <c r="O366" s="1476" t="s">
        <v>1018</v>
      </c>
      <c r="P366" s="1478"/>
      <c r="Q366" s="1448" t="s">
        <v>1278</v>
      </c>
      <c r="R366" s="1487">
        <v>1200724.1499999999</v>
      </c>
      <c r="U366" s="936"/>
      <c r="V366" s="936"/>
      <c r="W366" s="936"/>
    </row>
    <row r="367" spans="1:23">
      <c r="A367" s="1423"/>
      <c r="B367" s="1426"/>
      <c r="C367" s="1492"/>
      <c r="D367" s="1494"/>
      <c r="E367" s="1441"/>
      <c r="F367" s="1505"/>
      <c r="G367" s="1447"/>
      <c r="H367" s="1507"/>
      <c r="I367" s="55">
        <v>40905</v>
      </c>
      <c r="J367" s="1070">
        <v>4</v>
      </c>
      <c r="K367" s="452">
        <v>18000000</v>
      </c>
      <c r="L367" s="61">
        <f>L366-K367</f>
        <v>0</v>
      </c>
      <c r="M367" s="72" t="s">
        <v>1018</v>
      </c>
      <c r="N367" s="1475"/>
      <c r="O367" s="1477"/>
      <c r="P367" s="1479"/>
      <c r="Q367" s="1449"/>
      <c r="R367" s="1488"/>
      <c r="U367" s="936"/>
      <c r="V367" s="936"/>
      <c r="W367" s="936"/>
    </row>
    <row r="368" spans="1:23">
      <c r="A368" s="721"/>
      <c r="B368" s="79">
        <v>39843</v>
      </c>
      <c r="C368" s="80" t="s">
        <v>625</v>
      </c>
      <c r="D368" s="81" t="s">
        <v>555</v>
      </c>
      <c r="E368" s="52" t="s">
        <v>50</v>
      </c>
      <c r="F368" s="70" t="s">
        <v>287</v>
      </c>
      <c r="G368" s="82">
        <v>110000000</v>
      </c>
      <c r="H368" s="83" t="s">
        <v>13</v>
      </c>
      <c r="I368" s="55"/>
      <c r="J368" s="1070"/>
      <c r="K368" s="452"/>
      <c r="L368" s="61" t="str">
        <f t="shared" si="12"/>
        <v/>
      </c>
      <c r="M368" s="72"/>
      <c r="N368" s="315"/>
      <c r="O368" s="1392"/>
      <c r="P368" s="316"/>
      <c r="Q368" s="75"/>
      <c r="R368" s="276"/>
      <c r="U368" s="936"/>
      <c r="V368" s="936"/>
      <c r="W368" s="936"/>
    </row>
    <row r="369" spans="1:23">
      <c r="A369" s="721">
        <v>174</v>
      </c>
      <c r="B369" s="79">
        <v>39843</v>
      </c>
      <c r="C369" s="80" t="s">
        <v>539</v>
      </c>
      <c r="D369" s="81" t="s">
        <v>556</v>
      </c>
      <c r="E369" s="52" t="s">
        <v>46</v>
      </c>
      <c r="F369" s="70" t="s">
        <v>287</v>
      </c>
      <c r="G369" s="82">
        <v>16288000</v>
      </c>
      <c r="H369" s="83" t="s">
        <v>13</v>
      </c>
      <c r="I369" s="55">
        <v>41242</v>
      </c>
      <c r="J369" s="1070">
        <v>174</v>
      </c>
      <c r="K369" s="452">
        <v>11595735.039999999</v>
      </c>
      <c r="L369" s="61">
        <v>0</v>
      </c>
      <c r="M369" s="72" t="s">
        <v>1018</v>
      </c>
      <c r="N369" s="315"/>
      <c r="O369" s="1392"/>
      <c r="P369" s="316"/>
      <c r="Q369" s="75"/>
      <c r="R369" s="276"/>
      <c r="U369" s="936"/>
      <c r="V369" s="936"/>
      <c r="W369" s="936"/>
    </row>
    <row r="370" spans="1:23">
      <c r="A370" s="721"/>
      <c r="B370" s="79">
        <v>39843</v>
      </c>
      <c r="C370" s="80" t="s">
        <v>540</v>
      </c>
      <c r="D370" s="81" t="s">
        <v>557</v>
      </c>
      <c r="E370" s="52" t="s">
        <v>39</v>
      </c>
      <c r="F370" s="70" t="s">
        <v>287</v>
      </c>
      <c r="G370" s="82">
        <v>11385000</v>
      </c>
      <c r="H370" s="83" t="s">
        <v>13</v>
      </c>
      <c r="I370" s="55"/>
      <c r="J370" s="1070"/>
      <c r="K370" s="452"/>
      <c r="L370" s="61" t="str">
        <f t="shared" si="12"/>
        <v/>
      </c>
      <c r="M370" s="72"/>
      <c r="N370" s="315"/>
      <c r="O370" s="1392"/>
      <c r="P370" s="316"/>
      <c r="Q370" s="75"/>
      <c r="R370" s="276"/>
      <c r="U370" s="936"/>
      <c r="V370" s="936"/>
      <c r="W370" s="936"/>
    </row>
    <row r="371" spans="1:23">
      <c r="A371" s="721"/>
      <c r="B371" s="79">
        <v>39843</v>
      </c>
      <c r="C371" s="80" t="s">
        <v>541</v>
      </c>
      <c r="D371" s="81" t="s">
        <v>374</v>
      </c>
      <c r="E371" s="311" t="s">
        <v>134</v>
      </c>
      <c r="F371" s="70" t="s">
        <v>287</v>
      </c>
      <c r="G371" s="82">
        <v>266657000</v>
      </c>
      <c r="H371" s="83" t="s">
        <v>13</v>
      </c>
      <c r="I371" s="55"/>
      <c r="J371" s="1070"/>
      <c r="K371" s="452"/>
      <c r="L371" s="61" t="str">
        <f t="shared" si="12"/>
        <v/>
      </c>
      <c r="M371" s="72"/>
      <c r="N371" s="315"/>
      <c r="O371" s="1392"/>
      <c r="P371" s="316"/>
      <c r="Q371" s="75"/>
      <c r="R371" s="276"/>
      <c r="U371" s="936"/>
      <c r="V371" s="936"/>
      <c r="W371" s="936"/>
    </row>
    <row r="372" spans="1:23">
      <c r="A372" s="721"/>
      <c r="B372" s="79">
        <v>39843</v>
      </c>
      <c r="C372" s="80" t="s">
        <v>542</v>
      </c>
      <c r="D372" s="81" t="s">
        <v>558</v>
      </c>
      <c r="E372" s="52" t="s">
        <v>39</v>
      </c>
      <c r="F372" s="70" t="s">
        <v>287</v>
      </c>
      <c r="G372" s="82">
        <v>22000000</v>
      </c>
      <c r="H372" s="83" t="s">
        <v>13</v>
      </c>
      <c r="I372" s="55">
        <v>40170</v>
      </c>
      <c r="J372" s="1070">
        <v>5</v>
      </c>
      <c r="K372" s="452">
        <v>22000000</v>
      </c>
      <c r="L372" s="61">
        <f t="shared" si="12"/>
        <v>0</v>
      </c>
      <c r="M372" s="72" t="s">
        <v>1018</v>
      </c>
      <c r="N372" s="315">
        <v>40865</v>
      </c>
      <c r="O372" s="1392" t="s">
        <v>1018</v>
      </c>
      <c r="P372" s="316"/>
      <c r="Q372" s="75" t="s">
        <v>1974</v>
      </c>
      <c r="R372" s="276">
        <v>301001</v>
      </c>
      <c r="U372" s="936"/>
      <c r="V372" s="936"/>
      <c r="W372" s="936"/>
    </row>
    <row r="373" spans="1:23">
      <c r="A373" s="721"/>
      <c r="B373" s="79">
        <v>39843</v>
      </c>
      <c r="C373" s="80" t="s">
        <v>543</v>
      </c>
      <c r="D373" s="81" t="s">
        <v>559</v>
      </c>
      <c r="E373" s="52" t="s">
        <v>19</v>
      </c>
      <c r="F373" s="70" t="s">
        <v>287</v>
      </c>
      <c r="G373" s="82">
        <v>6000000</v>
      </c>
      <c r="H373" s="83" t="s">
        <v>13</v>
      </c>
      <c r="I373" s="55"/>
      <c r="J373" s="1070"/>
      <c r="K373" s="452"/>
      <c r="L373" s="61" t="str">
        <f t="shared" ref="L373:L408" si="13">IF($K373&lt;&gt;0,$G373-$K373,"")</f>
        <v/>
      </c>
      <c r="M373" s="72"/>
      <c r="N373" s="315"/>
      <c r="O373" s="1392"/>
      <c r="P373" s="316"/>
      <c r="Q373" s="75"/>
      <c r="R373" s="276"/>
      <c r="U373" s="936"/>
      <c r="V373" s="936"/>
      <c r="W373" s="936"/>
    </row>
    <row r="374" spans="1:23">
      <c r="A374" s="721">
        <v>5</v>
      </c>
      <c r="B374" s="79">
        <v>39843</v>
      </c>
      <c r="C374" s="80" t="s">
        <v>544</v>
      </c>
      <c r="D374" s="81" t="s">
        <v>22</v>
      </c>
      <c r="E374" s="52" t="s">
        <v>23</v>
      </c>
      <c r="F374" s="70" t="s">
        <v>287</v>
      </c>
      <c r="G374" s="82">
        <v>243815000</v>
      </c>
      <c r="H374" s="83" t="s">
        <v>13</v>
      </c>
      <c r="I374" s="55">
        <v>41206</v>
      </c>
      <c r="J374" s="1070">
        <v>5</v>
      </c>
      <c r="K374" s="452">
        <v>243815000</v>
      </c>
      <c r="L374" s="61">
        <f t="shared" si="13"/>
        <v>0</v>
      </c>
      <c r="M374" s="72" t="s">
        <v>1018</v>
      </c>
      <c r="N374" s="315">
        <v>41227</v>
      </c>
      <c r="O374" s="1392" t="s">
        <v>1018</v>
      </c>
      <c r="P374" s="316"/>
      <c r="Q374" s="75" t="s">
        <v>1278</v>
      </c>
      <c r="R374" s="276">
        <v>1225000</v>
      </c>
      <c r="U374" s="936"/>
      <c r="V374" s="936"/>
      <c r="W374" s="936"/>
    </row>
    <row r="375" spans="1:23">
      <c r="A375" s="721">
        <v>50</v>
      </c>
      <c r="B375" s="79">
        <v>39843</v>
      </c>
      <c r="C375" s="80" t="s">
        <v>545</v>
      </c>
      <c r="D375" s="81" t="s">
        <v>506</v>
      </c>
      <c r="E375" s="52" t="s">
        <v>19</v>
      </c>
      <c r="F375" s="70" t="s">
        <v>287</v>
      </c>
      <c r="G375" s="82">
        <v>7000000</v>
      </c>
      <c r="H375" s="83" t="s">
        <v>13</v>
      </c>
      <c r="I375" s="55">
        <v>40773</v>
      </c>
      <c r="J375" s="1070">
        <v>50</v>
      </c>
      <c r="K375" s="452">
        <v>7000000</v>
      </c>
      <c r="L375" s="61">
        <f t="shared" si="13"/>
        <v>0</v>
      </c>
      <c r="M375" s="72" t="s">
        <v>1018</v>
      </c>
      <c r="N375" s="315">
        <v>40814</v>
      </c>
      <c r="O375" s="1392" t="s">
        <v>1018</v>
      </c>
      <c r="P375" s="316"/>
      <c r="Q375" s="75" t="s">
        <v>1278</v>
      </c>
      <c r="R375" s="276">
        <v>185016.8</v>
      </c>
      <c r="U375" s="936"/>
      <c r="V375" s="936"/>
      <c r="W375" s="936"/>
    </row>
    <row r="376" spans="1:23" s="87" customFormat="1">
      <c r="A376" s="721"/>
      <c r="B376" s="79">
        <v>39843</v>
      </c>
      <c r="C376" s="347" t="s">
        <v>546</v>
      </c>
      <c r="D376" s="90" t="s">
        <v>479</v>
      </c>
      <c r="E376" s="52" t="s">
        <v>19</v>
      </c>
      <c r="F376" s="91" t="s">
        <v>287</v>
      </c>
      <c r="G376" s="82">
        <v>11949000</v>
      </c>
      <c r="H376" s="92" t="s">
        <v>13</v>
      </c>
      <c r="I376" s="55"/>
      <c r="J376" s="1070"/>
      <c r="K376" s="452"/>
      <c r="L376" s="61" t="str">
        <f t="shared" si="13"/>
        <v/>
      </c>
      <c r="M376" s="72"/>
      <c r="N376" s="315"/>
      <c r="O376" s="1392"/>
      <c r="P376" s="316"/>
      <c r="Q376" s="1055"/>
      <c r="R376" s="276"/>
      <c r="U376" s="936"/>
      <c r="V376" s="936"/>
      <c r="W376" s="936"/>
    </row>
    <row r="377" spans="1:23" s="87" customFormat="1">
      <c r="A377" s="721">
        <v>49</v>
      </c>
      <c r="B377" s="79">
        <v>39843</v>
      </c>
      <c r="C377" s="347" t="s">
        <v>627</v>
      </c>
      <c r="D377" s="90" t="s">
        <v>560</v>
      </c>
      <c r="E377" s="52" t="s">
        <v>46</v>
      </c>
      <c r="F377" s="91" t="s">
        <v>287</v>
      </c>
      <c r="G377" s="82">
        <v>10000000</v>
      </c>
      <c r="H377" s="92" t="s">
        <v>13</v>
      </c>
      <c r="I377" s="55">
        <v>40787</v>
      </c>
      <c r="J377" s="1070">
        <v>49</v>
      </c>
      <c r="K377" s="452">
        <v>10000000</v>
      </c>
      <c r="L377" s="61">
        <f t="shared" si="13"/>
        <v>0</v>
      </c>
      <c r="M377" s="72" t="s">
        <v>1018</v>
      </c>
      <c r="N377" s="315">
        <v>40842</v>
      </c>
      <c r="O377" s="1392" t="s">
        <v>1018</v>
      </c>
      <c r="P377" s="316"/>
      <c r="Q377" s="1055" t="s">
        <v>1278</v>
      </c>
      <c r="R377" s="276">
        <v>107398</v>
      </c>
      <c r="U377" s="936"/>
      <c r="V377" s="936"/>
      <c r="W377" s="936"/>
    </row>
    <row r="378" spans="1:23" s="87" customFormat="1">
      <c r="A378" s="721">
        <v>139</v>
      </c>
      <c r="B378" s="79">
        <v>39843</v>
      </c>
      <c r="C378" s="347" t="s">
        <v>547</v>
      </c>
      <c r="D378" s="90" t="s">
        <v>318</v>
      </c>
      <c r="E378" s="52" t="s">
        <v>12</v>
      </c>
      <c r="F378" s="91" t="s">
        <v>287</v>
      </c>
      <c r="G378" s="82">
        <v>7700000</v>
      </c>
      <c r="H378" s="92" t="s">
        <v>13</v>
      </c>
      <c r="I378" s="55">
        <v>41213</v>
      </c>
      <c r="J378" s="1070">
        <v>139</v>
      </c>
      <c r="K378" s="452">
        <v>7024594.5</v>
      </c>
      <c r="L378" s="61">
        <v>0</v>
      </c>
      <c r="M378" s="72" t="s">
        <v>1018</v>
      </c>
      <c r="N378" s="315">
        <v>41311</v>
      </c>
      <c r="O378" s="1392" t="s">
        <v>1018</v>
      </c>
      <c r="P378" s="316"/>
      <c r="Q378" s="1055" t="s">
        <v>1278</v>
      </c>
      <c r="R378" s="276">
        <v>122887.5</v>
      </c>
      <c r="U378" s="936"/>
      <c r="V378" s="936"/>
      <c r="W378" s="936"/>
    </row>
    <row r="379" spans="1:23" s="87" customFormat="1">
      <c r="A379" s="721"/>
      <c r="B379" s="79">
        <v>39843</v>
      </c>
      <c r="C379" s="347" t="s">
        <v>548</v>
      </c>
      <c r="D379" s="90" t="s">
        <v>478</v>
      </c>
      <c r="E379" s="52" t="s">
        <v>31</v>
      </c>
      <c r="F379" s="91" t="s">
        <v>287</v>
      </c>
      <c r="G379" s="82">
        <v>30000000</v>
      </c>
      <c r="H379" s="92" t="s">
        <v>13</v>
      </c>
      <c r="I379" s="55"/>
      <c r="J379" s="1070"/>
      <c r="K379" s="452"/>
      <c r="L379" s="61" t="str">
        <f t="shared" si="13"/>
        <v/>
      </c>
      <c r="M379" s="72"/>
      <c r="N379" s="315"/>
      <c r="O379" s="1392"/>
      <c r="P379" s="316"/>
      <c r="Q379" s="1055"/>
      <c r="R379" s="276"/>
      <c r="U379" s="936"/>
      <c r="V379" s="936"/>
      <c r="W379" s="936"/>
    </row>
    <row r="380" spans="1:23" s="87" customFormat="1">
      <c r="A380" s="721">
        <v>49</v>
      </c>
      <c r="B380" s="79">
        <v>39843</v>
      </c>
      <c r="C380" s="347" t="s">
        <v>549</v>
      </c>
      <c r="D380" s="90" t="s">
        <v>561</v>
      </c>
      <c r="E380" s="52" t="s">
        <v>46</v>
      </c>
      <c r="F380" s="91" t="s">
        <v>287</v>
      </c>
      <c r="G380" s="82">
        <v>9000000</v>
      </c>
      <c r="H380" s="92" t="s">
        <v>13</v>
      </c>
      <c r="I380" s="55">
        <v>40766</v>
      </c>
      <c r="J380" s="1070">
        <v>49</v>
      </c>
      <c r="K380" s="452">
        <v>9000000</v>
      </c>
      <c r="L380" s="61">
        <f t="shared" si="13"/>
        <v>0</v>
      </c>
      <c r="M380" s="72" t="s">
        <v>1018</v>
      </c>
      <c r="N380" s="315">
        <v>40842</v>
      </c>
      <c r="O380" s="1392" t="s">
        <v>1018</v>
      </c>
      <c r="P380" s="316"/>
      <c r="Q380" s="1055" t="s">
        <v>1278</v>
      </c>
      <c r="R380" s="276">
        <v>460000</v>
      </c>
      <c r="U380" s="936"/>
      <c r="V380" s="936"/>
      <c r="W380" s="936"/>
    </row>
    <row r="381" spans="1:23" s="87" customFormat="1">
      <c r="A381" s="721"/>
      <c r="B381" s="79">
        <v>39843</v>
      </c>
      <c r="C381" s="347" t="s">
        <v>550</v>
      </c>
      <c r="D381" s="90" t="s">
        <v>101</v>
      </c>
      <c r="E381" s="67" t="s">
        <v>102</v>
      </c>
      <c r="F381" s="91" t="s">
        <v>287</v>
      </c>
      <c r="G381" s="82">
        <v>17000000</v>
      </c>
      <c r="H381" s="92" t="s">
        <v>13</v>
      </c>
      <c r="I381" s="55">
        <v>41073</v>
      </c>
      <c r="J381" s="1070">
        <v>4</v>
      </c>
      <c r="K381" s="452">
        <v>5000000</v>
      </c>
      <c r="L381" s="61">
        <f t="shared" si="13"/>
        <v>12000000</v>
      </c>
      <c r="M381" s="72" t="s">
        <v>1018</v>
      </c>
      <c r="N381" s="315"/>
      <c r="O381" s="1392"/>
      <c r="P381" s="316"/>
      <c r="Q381" s="1055"/>
      <c r="R381" s="276"/>
      <c r="U381" s="936"/>
      <c r="V381" s="936"/>
      <c r="W381" s="936"/>
    </row>
    <row r="382" spans="1:23" s="87" customFormat="1" ht="28.5">
      <c r="A382" s="721"/>
      <c r="B382" s="79">
        <v>39843</v>
      </c>
      <c r="C382" s="347" t="s">
        <v>551</v>
      </c>
      <c r="D382" s="90" t="s">
        <v>75</v>
      </c>
      <c r="E382" s="52" t="s">
        <v>31</v>
      </c>
      <c r="F382" s="91" t="s">
        <v>287</v>
      </c>
      <c r="G382" s="82">
        <v>8152000</v>
      </c>
      <c r="H382" s="92" t="s">
        <v>13</v>
      </c>
      <c r="I382" s="55">
        <v>41017</v>
      </c>
      <c r="J382" s="1070">
        <v>4</v>
      </c>
      <c r="K382" s="452">
        <v>4076000</v>
      </c>
      <c r="L382" s="61">
        <f t="shared" si="13"/>
        <v>4076000</v>
      </c>
      <c r="M382" s="72" t="s">
        <v>190</v>
      </c>
      <c r="N382" s="315"/>
      <c r="O382" s="1392"/>
      <c r="P382" s="316"/>
      <c r="Q382" s="1055"/>
      <c r="R382" s="276"/>
      <c r="U382" s="936"/>
      <c r="V382" s="936"/>
      <c r="W382" s="936"/>
    </row>
    <row r="383" spans="1:23" s="87" customFormat="1">
      <c r="A383" s="721">
        <v>49</v>
      </c>
      <c r="B383" s="79">
        <v>39843</v>
      </c>
      <c r="C383" s="347" t="s">
        <v>552</v>
      </c>
      <c r="D383" s="90" t="s">
        <v>562</v>
      </c>
      <c r="E383" s="311" t="s">
        <v>131</v>
      </c>
      <c r="F383" s="91" t="s">
        <v>287</v>
      </c>
      <c r="G383" s="82">
        <v>11750000</v>
      </c>
      <c r="H383" s="92" t="s">
        <v>13</v>
      </c>
      <c r="I383" s="55">
        <v>40759</v>
      </c>
      <c r="J383" s="1070">
        <v>49</v>
      </c>
      <c r="K383" s="452">
        <v>11750000</v>
      </c>
      <c r="L383" s="61">
        <f t="shared" si="13"/>
        <v>0</v>
      </c>
      <c r="M383" s="72" t="s">
        <v>1018</v>
      </c>
      <c r="N383" s="315">
        <v>40807</v>
      </c>
      <c r="O383" s="1392" t="s">
        <v>1018</v>
      </c>
      <c r="P383" s="316"/>
      <c r="Q383" s="1055" t="s">
        <v>1278</v>
      </c>
      <c r="R383" s="276">
        <v>458000</v>
      </c>
      <c r="U383" s="936"/>
      <c r="V383" s="936"/>
      <c r="W383" s="936"/>
    </row>
    <row r="384" spans="1:23" s="87" customFormat="1" ht="28.5">
      <c r="A384" s="721" t="s">
        <v>2070</v>
      </c>
      <c r="B384" s="79">
        <v>39843</v>
      </c>
      <c r="C384" s="347" t="s">
        <v>553</v>
      </c>
      <c r="D384" s="90" t="s">
        <v>563</v>
      </c>
      <c r="E384" s="311" t="s">
        <v>134</v>
      </c>
      <c r="F384" s="91" t="s">
        <v>287</v>
      </c>
      <c r="G384" s="82">
        <v>33000000</v>
      </c>
      <c r="H384" s="92" t="s">
        <v>13</v>
      </c>
      <c r="I384" s="55">
        <v>41087</v>
      </c>
      <c r="J384" s="1070">
        <v>97</v>
      </c>
      <c r="K384" s="452">
        <v>30587530.050000001</v>
      </c>
      <c r="L384" s="61">
        <v>0</v>
      </c>
      <c r="M384" s="72" t="s">
        <v>1018</v>
      </c>
      <c r="N384" s="315">
        <v>41108</v>
      </c>
      <c r="O384" s="1392" t="s">
        <v>1018</v>
      </c>
      <c r="P384" s="316"/>
      <c r="Q384" s="1055" t="s">
        <v>1278</v>
      </c>
      <c r="R384" s="276">
        <v>1946670</v>
      </c>
      <c r="U384" s="936"/>
      <c r="V384" s="936"/>
      <c r="W384" s="936"/>
    </row>
    <row r="385" spans="1:23" s="87" customFormat="1">
      <c r="A385" s="721">
        <v>2</v>
      </c>
      <c r="B385" s="79">
        <v>39843</v>
      </c>
      <c r="C385" s="347" t="s">
        <v>624</v>
      </c>
      <c r="D385" s="90" t="s">
        <v>598</v>
      </c>
      <c r="E385" s="52" t="s">
        <v>19</v>
      </c>
      <c r="F385" s="91" t="s">
        <v>242</v>
      </c>
      <c r="G385" s="82">
        <v>7700000</v>
      </c>
      <c r="H385" s="92" t="s">
        <v>13</v>
      </c>
      <c r="I385" s="55">
        <v>40989</v>
      </c>
      <c r="J385" s="1070">
        <v>4</v>
      </c>
      <c r="K385" s="452">
        <v>7700000</v>
      </c>
      <c r="L385" s="61">
        <f t="shared" si="13"/>
        <v>0</v>
      </c>
      <c r="M385" s="489" t="s">
        <v>184</v>
      </c>
      <c r="N385" s="315">
        <v>40989</v>
      </c>
      <c r="O385" s="1392" t="s">
        <v>395</v>
      </c>
      <c r="P385" s="1019" t="s">
        <v>188</v>
      </c>
      <c r="Q385" s="1055" t="s">
        <v>1278</v>
      </c>
      <c r="R385" s="276">
        <v>385000</v>
      </c>
      <c r="U385" s="936"/>
      <c r="V385" s="936"/>
      <c r="W385" s="936"/>
    </row>
    <row r="386" spans="1:23" s="87" customFormat="1">
      <c r="A386" s="721">
        <v>2</v>
      </c>
      <c r="B386" s="79">
        <v>39843</v>
      </c>
      <c r="C386" s="347" t="s">
        <v>623</v>
      </c>
      <c r="D386" s="90" t="s">
        <v>599</v>
      </c>
      <c r="E386" s="52" t="s">
        <v>80</v>
      </c>
      <c r="F386" s="91" t="s">
        <v>242</v>
      </c>
      <c r="G386" s="82">
        <v>9993000</v>
      </c>
      <c r="H386" s="92" t="s">
        <v>13</v>
      </c>
      <c r="I386" s="55"/>
      <c r="J386" s="1070"/>
      <c r="K386" s="452"/>
      <c r="L386" s="61" t="str">
        <f t="shared" si="13"/>
        <v/>
      </c>
      <c r="M386" s="72"/>
      <c r="N386" s="315"/>
      <c r="O386" s="1392"/>
      <c r="P386" s="316"/>
      <c r="Q386" s="1055"/>
      <c r="R386" s="276"/>
      <c r="U386" s="936"/>
      <c r="V386" s="936"/>
      <c r="W386" s="936"/>
    </row>
    <row r="387" spans="1:23" s="87" customFormat="1">
      <c r="A387" s="721">
        <v>2</v>
      </c>
      <c r="B387" s="79">
        <v>39843</v>
      </c>
      <c r="C387" s="347" t="s">
        <v>564</v>
      </c>
      <c r="D387" s="90" t="s">
        <v>600</v>
      </c>
      <c r="E387" s="52" t="s">
        <v>19</v>
      </c>
      <c r="F387" s="91" t="s">
        <v>242</v>
      </c>
      <c r="G387" s="82">
        <v>2080000</v>
      </c>
      <c r="H387" s="92" t="s">
        <v>13</v>
      </c>
      <c r="I387" s="55"/>
      <c r="J387" s="1070"/>
      <c r="K387" s="452"/>
      <c r="L387" s="61" t="str">
        <f t="shared" si="13"/>
        <v/>
      </c>
      <c r="M387" s="72"/>
      <c r="N387" s="315"/>
      <c r="O387" s="1392"/>
      <c r="P387" s="316"/>
      <c r="Q387" s="1055"/>
      <c r="R387" s="276"/>
      <c r="U387" s="936"/>
      <c r="V387" s="936"/>
      <c r="W387" s="936"/>
    </row>
    <row r="388" spans="1:23" s="87" customFormat="1">
      <c r="A388" s="721" t="s">
        <v>1888</v>
      </c>
      <c r="B388" s="79">
        <v>39843</v>
      </c>
      <c r="C388" s="347" t="s">
        <v>565</v>
      </c>
      <c r="D388" s="90" t="s">
        <v>601</v>
      </c>
      <c r="E388" s="92" t="s">
        <v>602</v>
      </c>
      <c r="F388" s="91" t="s">
        <v>242</v>
      </c>
      <c r="G388" s="82">
        <v>12720000</v>
      </c>
      <c r="H388" s="92" t="s">
        <v>13</v>
      </c>
      <c r="I388" s="55">
        <v>40745</v>
      </c>
      <c r="J388" s="1070">
        <v>49</v>
      </c>
      <c r="K388" s="452">
        <v>12720000</v>
      </c>
      <c r="L388" s="61">
        <f t="shared" si="13"/>
        <v>0</v>
      </c>
      <c r="M388" s="489" t="s">
        <v>184</v>
      </c>
      <c r="N388" s="315">
        <v>40745</v>
      </c>
      <c r="O388" s="1392" t="s">
        <v>395</v>
      </c>
      <c r="P388" s="1019" t="s">
        <v>188</v>
      </c>
      <c r="Q388" s="1055" t="s">
        <v>1278</v>
      </c>
      <c r="R388" s="276">
        <v>636000</v>
      </c>
      <c r="U388" s="936"/>
      <c r="V388" s="936"/>
      <c r="W388" s="936"/>
    </row>
    <row r="389" spans="1:23" s="87" customFormat="1">
      <c r="A389" s="1421">
        <v>2</v>
      </c>
      <c r="B389" s="1424">
        <v>39843</v>
      </c>
      <c r="C389" s="1427" t="s">
        <v>566</v>
      </c>
      <c r="D389" s="1430" t="s">
        <v>603</v>
      </c>
      <c r="E389" s="1439" t="s">
        <v>19</v>
      </c>
      <c r="F389" s="1442" t="s">
        <v>242</v>
      </c>
      <c r="G389" s="1445">
        <v>6000000</v>
      </c>
      <c r="H389" s="1464" t="s">
        <v>13</v>
      </c>
      <c r="I389" s="55">
        <v>40730</v>
      </c>
      <c r="J389" s="1070">
        <v>4</v>
      </c>
      <c r="K389" s="452">
        <v>1500000</v>
      </c>
      <c r="L389" s="61">
        <f t="shared" si="13"/>
        <v>4500000</v>
      </c>
      <c r="M389" s="489" t="s">
        <v>184</v>
      </c>
      <c r="N389" s="1474">
        <v>41087</v>
      </c>
      <c r="O389" s="1476" t="s">
        <v>395</v>
      </c>
      <c r="P389" s="1483" t="s">
        <v>188</v>
      </c>
      <c r="Q389" s="1464" t="s">
        <v>1278</v>
      </c>
      <c r="R389" s="1487">
        <v>300000</v>
      </c>
      <c r="U389" s="936"/>
      <c r="V389" s="936"/>
      <c r="W389" s="936"/>
    </row>
    <row r="390" spans="1:23" s="87" customFormat="1">
      <c r="A390" s="1422"/>
      <c r="B390" s="1425"/>
      <c r="C390" s="1428"/>
      <c r="D390" s="1431"/>
      <c r="E390" s="1440"/>
      <c r="F390" s="1443"/>
      <c r="G390" s="1446"/>
      <c r="H390" s="1486"/>
      <c r="I390" s="55">
        <v>40835</v>
      </c>
      <c r="J390" s="1070">
        <v>4</v>
      </c>
      <c r="K390" s="452">
        <v>1500000</v>
      </c>
      <c r="L390" s="61">
        <f>L389-K390</f>
        <v>3000000</v>
      </c>
      <c r="M390" s="489" t="s">
        <v>184</v>
      </c>
      <c r="N390" s="1482"/>
      <c r="O390" s="1485"/>
      <c r="P390" s="1642"/>
      <c r="Q390" s="1486"/>
      <c r="R390" s="1586"/>
      <c r="U390" s="936"/>
      <c r="V390" s="936"/>
      <c r="W390" s="936"/>
    </row>
    <row r="391" spans="1:23" s="87" customFormat="1">
      <c r="A391" s="1422"/>
      <c r="B391" s="1425"/>
      <c r="C391" s="1428"/>
      <c r="D391" s="1431"/>
      <c r="E391" s="1440"/>
      <c r="F391" s="1443"/>
      <c r="G391" s="1446"/>
      <c r="H391" s="1486"/>
      <c r="I391" s="55">
        <v>40975</v>
      </c>
      <c r="J391" s="1070">
        <v>4</v>
      </c>
      <c r="K391" s="452">
        <v>1500000</v>
      </c>
      <c r="L391" s="61">
        <f>L390-K391</f>
        <v>1500000</v>
      </c>
      <c r="M391" s="489" t="s">
        <v>184</v>
      </c>
      <c r="N391" s="1482"/>
      <c r="O391" s="1485"/>
      <c r="P391" s="1642"/>
      <c r="Q391" s="1486"/>
      <c r="R391" s="1586"/>
      <c r="U391" s="936"/>
      <c r="V391" s="936"/>
      <c r="W391" s="936"/>
    </row>
    <row r="392" spans="1:23" s="87" customFormat="1">
      <c r="A392" s="1422"/>
      <c r="B392" s="1425"/>
      <c r="C392" s="1428"/>
      <c r="D392" s="1431"/>
      <c r="E392" s="1440"/>
      <c r="F392" s="1443"/>
      <c r="G392" s="1446"/>
      <c r="H392" s="1486"/>
      <c r="I392" s="55">
        <v>41066</v>
      </c>
      <c r="J392" s="1070">
        <v>4</v>
      </c>
      <c r="K392" s="452">
        <v>1200000</v>
      </c>
      <c r="L392" s="61">
        <f>L391-K392</f>
        <v>300000</v>
      </c>
      <c r="M392" s="489" t="s">
        <v>184</v>
      </c>
      <c r="N392" s="1482"/>
      <c r="O392" s="1485"/>
      <c r="P392" s="1642"/>
      <c r="Q392" s="1486"/>
      <c r="R392" s="1586"/>
      <c r="U392" s="936"/>
      <c r="V392" s="936"/>
      <c r="W392" s="936"/>
    </row>
    <row r="393" spans="1:23" s="87" customFormat="1">
      <c r="A393" s="1423"/>
      <c r="B393" s="1426"/>
      <c r="C393" s="1429"/>
      <c r="D393" s="1432"/>
      <c r="E393" s="1441"/>
      <c r="F393" s="1444"/>
      <c r="G393" s="1447"/>
      <c r="H393" s="1465"/>
      <c r="I393" s="55">
        <v>41087</v>
      </c>
      <c r="J393" s="1070">
        <v>4</v>
      </c>
      <c r="K393" s="452">
        <v>300000</v>
      </c>
      <c r="L393" s="61">
        <f>L392-K393</f>
        <v>0</v>
      </c>
      <c r="M393" s="489" t="s">
        <v>184</v>
      </c>
      <c r="N393" s="1475"/>
      <c r="O393" s="1477"/>
      <c r="P393" s="1484"/>
      <c r="Q393" s="1465"/>
      <c r="R393" s="1488"/>
      <c r="U393" s="936"/>
      <c r="V393" s="936"/>
      <c r="W393" s="936"/>
    </row>
    <row r="394" spans="1:23" s="87" customFormat="1">
      <c r="A394" s="721" t="s">
        <v>1899</v>
      </c>
      <c r="B394" s="79">
        <v>39843</v>
      </c>
      <c r="C394" s="347" t="s">
        <v>630</v>
      </c>
      <c r="D394" s="90" t="s">
        <v>604</v>
      </c>
      <c r="E394" s="52" t="s">
        <v>50</v>
      </c>
      <c r="F394" s="91" t="s">
        <v>395</v>
      </c>
      <c r="G394" s="82">
        <v>5498000</v>
      </c>
      <c r="H394" s="92" t="s">
        <v>13</v>
      </c>
      <c r="I394" s="55"/>
      <c r="J394" s="1070"/>
      <c r="K394" s="452"/>
      <c r="L394" s="61" t="str">
        <f t="shared" si="13"/>
        <v/>
      </c>
      <c r="M394" s="72"/>
      <c r="N394" s="315"/>
      <c r="O394" s="1392"/>
      <c r="P394" s="316"/>
      <c r="Q394" s="1055"/>
      <c r="R394" s="276"/>
      <c r="U394" s="936"/>
      <c r="V394" s="936"/>
      <c r="W394" s="936"/>
    </row>
    <row r="395" spans="1:23" s="87" customFormat="1">
      <c r="A395" s="721">
        <v>2</v>
      </c>
      <c r="B395" s="79">
        <v>39843</v>
      </c>
      <c r="C395" s="347" t="s">
        <v>567</v>
      </c>
      <c r="D395" s="90" t="s">
        <v>605</v>
      </c>
      <c r="E395" s="52" t="s">
        <v>58</v>
      </c>
      <c r="F395" s="91" t="s">
        <v>242</v>
      </c>
      <c r="G395" s="82">
        <v>10900000</v>
      </c>
      <c r="H395" s="92" t="s">
        <v>13</v>
      </c>
      <c r="I395" s="55">
        <v>40345</v>
      </c>
      <c r="J395" s="1070">
        <v>4</v>
      </c>
      <c r="K395" s="452">
        <v>10900000</v>
      </c>
      <c r="L395" s="61">
        <f t="shared" si="13"/>
        <v>0</v>
      </c>
      <c r="M395" s="489" t="s">
        <v>184</v>
      </c>
      <c r="N395" s="315">
        <v>40345</v>
      </c>
      <c r="O395" s="1392" t="s">
        <v>395</v>
      </c>
      <c r="P395" s="1019" t="s">
        <v>188</v>
      </c>
      <c r="Q395" s="1055" t="s">
        <v>1278</v>
      </c>
      <c r="R395" s="276">
        <v>545000</v>
      </c>
      <c r="U395" s="936"/>
      <c r="V395" s="936"/>
      <c r="W395" s="936"/>
    </row>
    <row r="396" spans="1:23" s="87" customFormat="1">
      <c r="A396" s="721" t="s">
        <v>2217</v>
      </c>
      <c r="B396" s="79">
        <v>39843</v>
      </c>
      <c r="C396" s="347" t="s">
        <v>568</v>
      </c>
      <c r="D396" s="90" t="s">
        <v>606</v>
      </c>
      <c r="E396" s="92" t="s">
        <v>602</v>
      </c>
      <c r="F396" s="91" t="s">
        <v>242</v>
      </c>
      <c r="G396" s="82">
        <v>7525000</v>
      </c>
      <c r="H396" s="92" t="s">
        <v>13</v>
      </c>
      <c r="I396" s="55">
        <v>41242</v>
      </c>
      <c r="J396" s="1070">
        <v>169</v>
      </c>
      <c r="K396" s="452">
        <v>6838125.5300000003</v>
      </c>
      <c r="L396" s="61">
        <v>0</v>
      </c>
      <c r="M396" s="72" t="s">
        <v>184</v>
      </c>
      <c r="N396" s="315">
        <v>41242</v>
      </c>
      <c r="O396" s="1392" t="s">
        <v>395</v>
      </c>
      <c r="P396" s="94" t="s">
        <v>188</v>
      </c>
      <c r="Q396" s="1055" t="s">
        <v>1974</v>
      </c>
      <c r="R396" s="276">
        <v>372240</v>
      </c>
      <c r="U396" s="936"/>
      <c r="V396" s="936"/>
      <c r="W396" s="936"/>
    </row>
    <row r="397" spans="1:23" s="87" customFormat="1">
      <c r="A397" s="721" t="s">
        <v>1888</v>
      </c>
      <c r="B397" s="79">
        <v>39843</v>
      </c>
      <c r="C397" s="347" t="s">
        <v>569</v>
      </c>
      <c r="D397" s="90" t="s">
        <v>607</v>
      </c>
      <c r="E397" s="311" t="s">
        <v>145</v>
      </c>
      <c r="F397" s="91" t="s">
        <v>242</v>
      </c>
      <c r="G397" s="82">
        <v>10449000</v>
      </c>
      <c r="H397" s="92" t="s">
        <v>13</v>
      </c>
      <c r="I397" s="55">
        <v>40773</v>
      </c>
      <c r="J397" s="1070">
        <v>49</v>
      </c>
      <c r="K397" s="452">
        <v>10449000</v>
      </c>
      <c r="L397" s="61">
        <f t="shared" si="13"/>
        <v>0</v>
      </c>
      <c r="M397" s="489" t="s">
        <v>184</v>
      </c>
      <c r="N397" s="315">
        <v>40773</v>
      </c>
      <c r="O397" s="1392" t="s">
        <v>395</v>
      </c>
      <c r="P397" s="1019" t="s">
        <v>188</v>
      </c>
      <c r="Q397" s="1055" t="s">
        <v>1278</v>
      </c>
      <c r="R397" s="276">
        <v>522000</v>
      </c>
      <c r="U397" s="936"/>
      <c r="V397" s="936"/>
      <c r="W397" s="936"/>
    </row>
    <row r="398" spans="1:23" s="87" customFormat="1">
      <c r="A398" s="721">
        <v>2</v>
      </c>
      <c r="B398" s="79">
        <v>39843</v>
      </c>
      <c r="C398" s="347" t="s">
        <v>586</v>
      </c>
      <c r="D398" s="90" t="s">
        <v>608</v>
      </c>
      <c r="E398" s="311" t="s">
        <v>136</v>
      </c>
      <c r="F398" s="91" t="s">
        <v>242</v>
      </c>
      <c r="G398" s="82">
        <v>25000000</v>
      </c>
      <c r="H398" s="92" t="s">
        <v>13</v>
      </c>
      <c r="I398" s="55"/>
      <c r="J398" s="1070"/>
      <c r="K398" s="452"/>
      <c r="L398" s="61" t="str">
        <f t="shared" si="13"/>
        <v/>
      </c>
      <c r="M398" s="72"/>
      <c r="N398" s="315"/>
      <c r="O398" s="1392"/>
      <c r="P398" s="316"/>
      <c r="Q398" s="1055"/>
      <c r="R398" s="276"/>
      <c r="U398" s="936"/>
      <c r="V398" s="936"/>
      <c r="W398" s="936"/>
    </row>
    <row r="399" spans="1:23" s="87" customFormat="1">
      <c r="A399" s="721" t="s">
        <v>1888</v>
      </c>
      <c r="B399" s="79">
        <v>39843</v>
      </c>
      <c r="C399" s="347" t="s">
        <v>587</v>
      </c>
      <c r="D399" s="90" t="s">
        <v>609</v>
      </c>
      <c r="E399" s="67" t="s">
        <v>111</v>
      </c>
      <c r="F399" s="91" t="s">
        <v>242</v>
      </c>
      <c r="G399" s="82">
        <v>8950000</v>
      </c>
      <c r="H399" s="92" t="s">
        <v>13</v>
      </c>
      <c r="I399" s="55">
        <v>40766</v>
      </c>
      <c r="J399" s="1070">
        <v>49</v>
      </c>
      <c r="K399" s="452">
        <v>8950000</v>
      </c>
      <c r="L399" s="61">
        <f t="shared" si="13"/>
        <v>0</v>
      </c>
      <c r="M399" s="489" t="s">
        <v>184</v>
      </c>
      <c r="N399" s="315">
        <v>40766</v>
      </c>
      <c r="O399" s="1392" t="s">
        <v>395</v>
      </c>
      <c r="P399" s="1019" t="s">
        <v>188</v>
      </c>
      <c r="Q399" s="1055" t="s">
        <v>1278</v>
      </c>
      <c r="R399" s="276">
        <v>450000</v>
      </c>
      <c r="U399" s="936"/>
      <c r="V399" s="936"/>
      <c r="W399" s="936"/>
    </row>
    <row r="400" spans="1:23" s="87" customFormat="1">
      <c r="A400" s="721">
        <v>2</v>
      </c>
      <c r="B400" s="79">
        <v>39843</v>
      </c>
      <c r="C400" s="347" t="s">
        <v>588</v>
      </c>
      <c r="D400" s="90" t="s">
        <v>610</v>
      </c>
      <c r="E400" s="71" t="s">
        <v>220</v>
      </c>
      <c r="F400" s="91" t="s">
        <v>242</v>
      </c>
      <c r="G400" s="82">
        <v>12639000</v>
      </c>
      <c r="H400" s="92" t="s">
        <v>13</v>
      </c>
      <c r="I400" s="55"/>
      <c r="J400" s="1070"/>
      <c r="K400" s="452"/>
      <c r="L400" s="61" t="str">
        <f t="shared" si="13"/>
        <v/>
      </c>
      <c r="M400" s="72"/>
      <c r="N400" s="315"/>
      <c r="O400" s="1392"/>
      <c r="P400" s="316"/>
      <c r="Q400" s="1055"/>
      <c r="R400" s="276"/>
      <c r="U400" s="936"/>
      <c r="V400" s="936"/>
      <c r="W400" s="936"/>
    </row>
    <row r="401" spans="1:23" s="87" customFormat="1">
      <c r="A401" s="721" t="s">
        <v>1891</v>
      </c>
      <c r="B401" s="79">
        <v>39843</v>
      </c>
      <c r="C401" s="347" t="s">
        <v>589</v>
      </c>
      <c r="D401" s="90" t="s">
        <v>611</v>
      </c>
      <c r="E401" s="52" t="s">
        <v>28</v>
      </c>
      <c r="F401" s="91" t="s">
        <v>242</v>
      </c>
      <c r="G401" s="82">
        <v>110000000</v>
      </c>
      <c r="H401" s="92" t="s">
        <v>13</v>
      </c>
      <c r="I401" s="55">
        <v>40801</v>
      </c>
      <c r="J401" s="1070">
        <v>50</v>
      </c>
      <c r="K401" s="452">
        <v>110000000</v>
      </c>
      <c r="L401" s="61">
        <f t="shared" si="13"/>
        <v>0</v>
      </c>
      <c r="M401" s="489" t="s">
        <v>184</v>
      </c>
      <c r="N401" s="315">
        <v>40801</v>
      </c>
      <c r="O401" s="1392" t="s">
        <v>395</v>
      </c>
      <c r="P401" s="1019" t="s">
        <v>188</v>
      </c>
      <c r="Q401" s="1055" t="s">
        <v>1278</v>
      </c>
      <c r="R401" s="276">
        <v>5500000</v>
      </c>
      <c r="U401" s="936"/>
      <c r="V401" s="936"/>
      <c r="W401" s="936"/>
    </row>
    <row r="402" spans="1:23" s="87" customFormat="1">
      <c r="A402" s="721" t="s">
        <v>1891</v>
      </c>
      <c r="B402" s="79">
        <v>39843</v>
      </c>
      <c r="C402" s="347" t="s">
        <v>628</v>
      </c>
      <c r="D402" s="90" t="s">
        <v>612</v>
      </c>
      <c r="E402" s="311" t="s">
        <v>125</v>
      </c>
      <c r="F402" s="91" t="s">
        <v>242</v>
      </c>
      <c r="G402" s="82">
        <v>3674000</v>
      </c>
      <c r="H402" s="92" t="s">
        <v>13</v>
      </c>
      <c r="I402" s="55">
        <v>40808</v>
      </c>
      <c r="J402" s="1070">
        <v>50</v>
      </c>
      <c r="K402" s="452">
        <v>3674000</v>
      </c>
      <c r="L402" s="61">
        <f t="shared" si="13"/>
        <v>0</v>
      </c>
      <c r="M402" s="489" t="s">
        <v>184</v>
      </c>
      <c r="N402" s="315">
        <v>40808</v>
      </c>
      <c r="O402" s="1392" t="s">
        <v>395</v>
      </c>
      <c r="P402" s="1019" t="s">
        <v>188</v>
      </c>
      <c r="Q402" s="1055" t="s">
        <v>1278</v>
      </c>
      <c r="R402" s="276">
        <v>184000</v>
      </c>
      <c r="U402" s="936"/>
      <c r="V402" s="936"/>
      <c r="W402" s="936"/>
    </row>
    <row r="403" spans="1:23" s="87" customFormat="1">
      <c r="A403" s="721">
        <v>2</v>
      </c>
      <c r="B403" s="79">
        <v>39843</v>
      </c>
      <c r="C403" s="347" t="s">
        <v>590</v>
      </c>
      <c r="D403" s="90" t="s">
        <v>613</v>
      </c>
      <c r="E403" s="92" t="s">
        <v>614</v>
      </c>
      <c r="F403" s="91" t="s">
        <v>242</v>
      </c>
      <c r="G403" s="82">
        <v>2568000</v>
      </c>
      <c r="H403" s="92" t="s">
        <v>13</v>
      </c>
      <c r="I403" s="55"/>
      <c r="J403" s="1070"/>
      <c r="K403" s="452"/>
      <c r="L403" s="61" t="str">
        <f t="shared" si="13"/>
        <v/>
      </c>
      <c r="M403" s="72"/>
      <c r="N403" s="315"/>
      <c r="O403" s="1392"/>
      <c r="P403" s="316"/>
      <c r="Q403" s="1055"/>
      <c r="R403" s="276"/>
      <c r="U403" s="936"/>
      <c r="V403" s="936"/>
      <c r="W403" s="936"/>
    </row>
    <row r="404" spans="1:23" s="87" customFormat="1">
      <c r="A404" s="1336" t="s">
        <v>2167</v>
      </c>
      <c r="B404" s="1367">
        <v>39843</v>
      </c>
      <c r="C404" s="1373" t="s">
        <v>591</v>
      </c>
      <c r="D404" s="1374" t="s">
        <v>615</v>
      </c>
      <c r="E404" s="1371" t="s">
        <v>111</v>
      </c>
      <c r="F404" s="1375" t="s">
        <v>242</v>
      </c>
      <c r="G404" s="1339">
        <f>8750000</f>
        <v>8750000</v>
      </c>
      <c r="H404" s="92" t="s">
        <v>13</v>
      </c>
      <c r="I404" s="55">
        <v>40766</v>
      </c>
      <c r="J404" s="1070">
        <v>49</v>
      </c>
      <c r="K404" s="452">
        <v>8750000</v>
      </c>
      <c r="L404" s="61">
        <f t="shared" si="13"/>
        <v>0</v>
      </c>
      <c r="M404" s="489" t="s">
        <v>184</v>
      </c>
      <c r="N404" s="315">
        <v>40766</v>
      </c>
      <c r="O404" s="1392" t="s">
        <v>395</v>
      </c>
      <c r="P404" s="1019" t="s">
        <v>188</v>
      </c>
      <c r="Q404" s="1055" t="s">
        <v>1278</v>
      </c>
      <c r="R404" s="276">
        <v>438000</v>
      </c>
      <c r="U404" s="936"/>
      <c r="V404" s="936"/>
      <c r="W404" s="936"/>
    </row>
    <row r="405" spans="1:23" s="87" customFormat="1" ht="44.25" customHeight="1">
      <c r="A405" s="1336" t="s">
        <v>1909</v>
      </c>
      <c r="B405" s="1367">
        <v>39843</v>
      </c>
      <c r="C405" s="1344" t="s">
        <v>1289</v>
      </c>
      <c r="D405" s="1344" t="s">
        <v>616</v>
      </c>
      <c r="E405" s="1335" t="s">
        <v>39</v>
      </c>
      <c r="F405" s="88" t="s">
        <v>242</v>
      </c>
      <c r="G405" s="1345">
        <v>6633000</v>
      </c>
      <c r="H405" s="1341" t="s">
        <v>13</v>
      </c>
      <c r="I405" s="697">
        <v>40759</v>
      </c>
      <c r="J405" s="1072">
        <v>49</v>
      </c>
      <c r="K405" s="1073">
        <v>6633000</v>
      </c>
      <c r="L405" s="1407">
        <f t="shared" si="13"/>
        <v>0</v>
      </c>
      <c r="M405" s="489" t="s">
        <v>184</v>
      </c>
      <c r="N405" s="1340">
        <v>40759</v>
      </c>
      <c r="O405" s="1392" t="s">
        <v>395</v>
      </c>
      <c r="P405" s="316" t="s">
        <v>188</v>
      </c>
      <c r="Q405" s="1055" t="s">
        <v>1278</v>
      </c>
      <c r="R405" s="1074">
        <v>332000</v>
      </c>
      <c r="U405" s="936"/>
      <c r="V405" s="936"/>
      <c r="W405" s="936"/>
    </row>
    <row r="406" spans="1:23" s="87" customFormat="1">
      <c r="A406" s="721">
        <v>2</v>
      </c>
      <c r="B406" s="79">
        <v>39843</v>
      </c>
      <c r="C406" s="347" t="s">
        <v>592</v>
      </c>
      <c r="D406" s="90" t="s">
        <v>450</v>
      </c>
      <c r="E406" s="52" t="s">
        <v>35</v>
      </c>
      <c r="F406" s="91" t="s">
        <v>242</v>
      </c>
      <c r="G406" s="82">
        <v>5800000</v>
      </c>
      <c r="H406" s="92" t="s">
        <v>13</v>
      </c>
      <c r="I406" s="55">
        <v>40730</v>
      </c>
      <c r="J406" s="1070">
        <v>4</v>
      </c>
      <c r="K406" s="452">
        <v>5800000</v>
      </c>
      <c r="L406" s="61">
        <f t="shared" si="13"/>
        <v>0</v>
      </c>
      <c r="M406" s="489" t="s">
        <v>184</v>
      </c>
      <c r="N406" s="315">
        <v>40730</v>
      </c>
      <c r="O406" s="1392" t="s">
        <v>395</v>
      </c>
      <c r="P406" s="316" t="s">
        <v>188</v>
      </c>
      <c r="Q406" s="1055" t="s">
        <v>1278</v>
      </c>
      <c r="R406" s="276">
        <v>290000</v>
      </c>
      <c r="U406" s="936"/>
      <c r="V406" s="936"/>
      <c r="W406" s="936"/>
    </row>
    <row r="407" spans="1:23" s="87" customFormat="1">
      <c r="A407" s="721">
        <v>2</v>
      </c>
      <c r="B407" s="79">
        <v>39843</v>
      </c>
      <c r="C407" s="347" t="s">
        <v>629</v>
      </c>
      <c r="D407" s="90" t="s">
        <v>617</v>
      </c>
      <c r="E407" s="52" t="s">
        <v>46</v>
      </c>
      <c r="F407" s="91" t="s">
        <v>242</v>
      </c>
      <c r="G407" s="82">
        <v>4000000</v>
      </c>
      <c r="H407" s="92" t="s">
        <v>13</v>
      </c>
      <c r="I407" s="55">
        <v>40289</v>
      </c>
      <c r="J407" s="1070">
        <v>4</v>
      </c>
      <c r="K407" s="452">
        <v>4000000</v>
      </c>
      <c r="L407" s="61">
        <f t="shared" si="13"/>
        <v>0</v>
      </c>
      <c r="M407" s="489" t="s">
        <v>184</v>
      </c>
      <c r="N407" s="315">
        <v>40289</v>
      </c>
      <c r="O407" s="1392" t="s">
        <v>395</v>
      </c>
      <c r="P407" s="316" t="s">
        <v>188</v>
      </c>
      <c r="Q407" s="1055" t="s">
        <v>1278</v>
      </c>
      <c r="R407" s="276">
        <v>200000</v>
      </c>
      <c r="U407" s="936"/>
      <c r="V407" s="936"/>
      <c r="W407" s="936"/>
    </row>
    <row r="408" spans="1:23" s="87" customFormat="1">
      <c r="A408" s="721" t="s">
        <v>1888</v>
      </c>
      <c r="B408" s="79">
        <v>39843</v>
      </c>
      <c r="C408" s="347" t="s">
        <v>593</v>
      </c>
      <c r="D408" s="90" t="s">
        <v>618</v>
      </c>
      <c r="E408" s="71" t="s">
        <v>282</v>
      </c>
      <c r="F408" s="91" t="s">
        <v>242</v>
      </c>
      <c r="G408" s="82">
        <v>10000000</v>
      </c>
      <c r="H408" s="92" t="s">
        <v>13</v>
      </c>
      <c r="I408" s="55">
        <v>40801</v>
      </c>
      <c r="J408" s="1070">
        <v>49</v>
      </c>
      <c r="K408" s="452">
        <v>10000000</v>
      </c>
      <c r="L408" s="61">
        <f t="shared" si="13"/>
        <v>0</v>
      </c>
      <c r="M408" s="489" t="s">
        <v>184</v>
      </c>
      <c r="N408" s="315">
        <v>40801</v>
      </c>
      <c r="O408" s="1392" t="s">
        <v>395</v>
      </c>
      <c r="P408" s="316" t="s">
        <v>188</v>
      </c>
      <c r="Q408" s="1055" t="s">
        <v>1278</v>
      </c>
      <c r="R408" s="276">
        <v>500000</v>
      </c>
      <c r="U408" s="936"/>
      <c r="V408" s="936"/>
      <c r="W408" s="936"/>
    </row>
    <row r="409" spans="1:23" s="87" customFormat="1">
      <c r="A409" s="721" t="s">
        <v>1888</v>
      </c>
      <c r="B409" s="79">
        <v>39843</v>
      </c>
      <c r="C409" s="347" t="s">
        <v>594</v>
      </c>
      <c r="D409" s="90" t="s">
        <v>619</v>
      </c>
      <c r="E409" s="52" t="s">
        <v>31</v>
      </c>
      <c r="F409" s="91" t="s">
        <v>242</v>
      </c>
      <c r="G409" s="82">
        <v>4734000</v>
      </c>
      <c r="H409" s="92" t="s">
        <v>13</v>
      </c>
      <c r="I409" s="55">
        <v>40766</v>
      </c>
      <c r="J409" s="1070">
        <v>49</v>
      </c>
      <c r="K409" s="452">
        <v>4734000</v>
      </c>
      <c r="L409" s="61">
        <f t="shared" ref="L409:L445" si="14">IF($K409&lt;&gt;0,$G409-$K409,"")</f>
        <v>0</v>
      </c>
      <c r="M409" s="489" t="s">
        <v>184</v>
      </c>
      <c r="N409" s="315">
        <v>40766</v>
      </c>
      <c r="O409" s="1392" t="s">
        <v>395</v>
      </c>
      <c r="P409" s="1019" t="s">
        <v>188</v>
      </c>
      <c r="Q409" s="1055" t="s">
        <v>1278</v>
      </c>
      <c r="R409" s="276">
        <v>237000</v>
      </c>
      <c r="U409" s="936"/>
      <c r="V409" s="936"/>
      <c r="W409" s="936"/>
    </row>
    <row r="410" spans="1:23" s="87" customFormat="1">
      <c r="A410" s="721" t="s">
        <v>2162</v>
      </c>
      <c r="B410" s="79">
        <v>39843</v>
      </c>
      <c r="C410" s="347" t="s">
        <v>595</v>
      </c>
      <c r="D410" s="90" t="s">
        <v>620</v>
      </c>
      <c r="E410" s="52" t="s">
        <v>25</v>
      </c>
      <c r="F410" s="91" t="s">
        <v>242</v>
      </c>
      <c r="G410" s="82">
        <v>7700000</v>
      </c>
      <c r="H410" s="92" t="s">
        <v>13</v>
      </c>
      <c r="I410" s="55">
        <v>41213</v>
      </c>
      <c r="J410" s="1070">
        <v>141</v>
      </c>
      <c r="K410" s="452">
        <v>6861462.2999999998</v>
      </c>
      <c r="L410" s="61">
        <v>0</v>
      </c>
      <c r="M410" s="72" t="s">
        <v>184</v>
      </c>
      <c r="N410" s="315" t="s">
        <v>2170</v>
      </c>
      <c r="O410" s="1392" t="s">
        <v>395</v>
      </c>
      <c r="P410" s="316" t="s">
        <v>1918</v>
      </c>
      <c r="Q410" s="75" t="s">
        <v>1278</v>
      </c>
      <c r="R410" s="276">
        <v>369948</v>
      </c>
      <c r="U410" s="936"/>
      <c r="V410" s="936"/>
      <c r="W410" s="936"/>
    </row>
    <row r="411" spans="1:23" s="87" customFormat="1">
      <c r="A411" s="721" t="s">
        <v>2305</v>
      </c>
      <c r="B411" s="79">
        <v>39843</v>
      </c>
      <c r="C411" s="347" t="s">
        <v>596</v>
      </c>
      <c r="D411" s="90" t="s">
        <v>621</v>
      </c>
      <c r="E411" s="52" t="s">
        <v>41</v>
      </c>
      <c r="F411" s="91" t="s">
        <v>242</v>
      </c>
      <c r="G411" s="82">
        <v>4609000</v>
      </c>
      <c r="H411" s="92" t="s">
        <v>13</v>
      </c>
      <c r="I411" s="55">
        <v>41312</v>
      </c>
      <c r="J411" s="1070">
        <v>202</v>
      </c>
      <c r="K411" s="452">
        <v>4300542.67</v>
      </c>
      <c r="L411" s="61">
        <v>0</v>
      </c>
      <c r="M411" s="72" t="s">
        <v>184</v>
      </c>
      <c r="N411" s="315">
        <v>41312</v>
      </c>
      <c r="O411" s="1392" t="s">
        <v>395</v>
      </c>
      <c r="P411" s="316" t="s">
        <v>1918</v>
      </c>
      <c r="Q411" s="1055" t="s">
        <v>1974</v>
      </c>
      <c r="R411" s="276">
        <v>222007.5</v>
      </c>
      <c r="U411" s="936"/>
      <c r="V411" s="936"/>
      <c r="W411" s="936"/>
    </row>
    <row r="412" spans="1:23" s="87" customFormat="1">
      <c r="A412" s="721" t="s">
        <v>1891</v>
      </c>
      <c r="B412" s="79">
        <v>39843</v>
      </c>
      <c r="C412" s="347" t="s">
        <v>597</v>
      </c>
      <c r="D412" s="90" t="s">
        <v>622</v>
      </c>
      <c r="E412" s="311" t="s">
        <v>131</v>
      </c>
      <c r="F412" s="91" t="s">
        <v>242</v>
      </c>
      <c r="G412" s="82">
        <v>2600000</v>
      </c>
      <c r="H412" s="92" t="s">
        <v>13</v>
      </c>
      <c r="I412" s="55">
        <v>40801</v>
      </c>
      <c r="J412" s="1070">
        <v>50</v>
      </c>
      <c r="K412" s="452">
        <v>2600000</v>
      </c>
      <c r="L412" s="61">
        <f t="shared" si="14"/>
        <v>0</v>
      </c>
      <c r="M412" s="489" t="s">
        <v>184</v>
      </c>
      <c r="N412" s="315">
        <v>40801</v>
      </c>
      <c r="O412" s="1392" t="s">
        <v>395</v>
      </c>
      <c r="P412" s="1019" t="s">
        <v>188</v>
      </c>
      <c r="Q412" s="1055" t="s">
        <v>1278</v>
      </c>
      <c r="R412" s="276">
        <v>130000</v>
      </c>
      <c r="U412" s="936"/>
      <c r="V412" s="936"/>
      <c r="W412" s="936"/>
    </row>
    <row r="413" spans="1:23" s="87" customFormat="1">
      <c r="A413" s="721"/>
      <c r="B413" s="1391">
        <v>39850</v>
      </c>
      <c r="C413" s="347" t="s">
        <v>1345</v>
      </c>
      <c r="D413" s="90" t="s">
        <v>653</v>
      </c>
      <c r="E413" s="71" t="s">
        <v>240</v>
      </c>
      <c r="F413" s="91" t="s">
        <v>287</v>
      </c>
      <c r="G413" s="82">
        <v>16000000</v>
      </c>
      <c r="H413" s="92" t="s">
        <v>13</v>
      </c>
      <c r="I413" s="55">
        <v>40730</v>
      </c>
      <c r="J413" s="93">
        <v>4</v>
      </c>
      <c r="K413" s="452">
        <v>16000000</v>
      </c>
      <c r="L413" s="61">
        <f t="shared" si="14"/>
        <v>0</v>
      </c>
      <c r="M413" s="72" t="s">
        <v>1018</v>
      </c>
      <c r="N413" s="1401">
        <v>40751</v>
      </c>
      <c r="O413" s="1392" t="s">
        <v>1018</v>
      </c>
      <c r="P413" s="94"/>
      <c r="Q413" s="1055" t="s">
        <v>1278</v>
      </c>
      <c r="R413" s="276">
        <v>1000000</v>
      </c>
      <c r="U413" s="936"/>
      <c r="V413" s="936"/>
      <c r="W413" s="936"/>
    </row>
    <row r="414" spans="1:23" s="346" customFormat="1" ht="28.5">
      <c r="A414" s="1421"/>
      <c r="B414" s="1418">
        <v>39850</v>
      </c>
      <c r="C414" s="1427" t="s">
        <v>679</v>
      </c>
      <c r="D414" s="1430" t="s">
        <v>654</v>
      </c>
      <c r="E414" s="1439" t="s">
        <v>46</v>
      </c>
      <c r="F414" s="1442" t="s">
        <v>287</v>
      </c>
      <c r="G414" s="1445">
        <v>59000000</v>
      </c>
      <c r="H414" s="1464" t="s">
        <v>13</v>
      </c>
      <c r="I414" s="55">
        <v>40394</v>
      </c>
      <c r="J414" s="93">
        <v>4</v>
      </c>
      <c r="K414" s="452">
        <v>20000000</v>
      </c>
      <c r="L414" s="61">
        <f t="shared" si="14"/>
        <v>39000000</v>
      </c>
      <c r="M414" s="72" t="s">
        <v>190</v>
      </c>
      <c r="N414" s="1501">
        <v>40968</v>
      </c>
      <c r="O414" s="1476" t="s">
        <v>1018</v>
      </c>
      <c r="P414" s="1480"/>
      <c r="Q414" s="1464" t="s">
        <v>1278</v>
      </c>
      <c r="R414" s="1487">
        <v>2800000</v>
      </c>
      <c r="U414" s="936"/>
      <c r="V414" s="936"/>
      <c r="W414" s="936"/>
    </row>
    <row r="415" spans="1:23" s="346" customFormat="1" ht="28.5">
      <c r="A415" s="1422"/>
      <c r="B415" s="1454"/>
      <c r="C415" s="1428"/>
      <c r="D415" s="1431"/>
      <c r="E415" s="1440"/>
      <c r="F415" s="1443"/>
      <c r="G415" s="1446"/>
      <c r="H415" s="1486"/>
      <c r="I415" s="55">
        <v>40618</v>
      </c>
      <c r="J415" s="93">
        <v>4</v>
      </c>
      <c r="K415" s="452">
        <v>20000000</v>
      </c>
      <c r="L415" s="61">
        <f>L414-K415</f>
        <v>19000000</v>
      </c>
      <c r="M415" s="72" t="s">
        <v>190</v>
      </c>
      <c r="N415" s="1502"/>
      <c r="O415" s="1485"/>
      <c r="P415" s="1648"/>
      <c r="Q415" s="1486"/>
      <c r="R415" s="1586"/>
      <c r="U415" s="936"/>
      <c r="V415" s="936"/>
      <c r="W415" s="936"/>
    </row>
    <row r="416" spans="1:23" s="346" customFormat="1" ht="20.25" customHeight="1">
      <c r="A416" s="1423"/>
      <c r="B416" s="1419"/>
      <c r="C416" s="1429"/>
      <c r="D416" s="1432"/>
      <c r="E416" s="1441"/>
      <c r="F416" s="1444"/>
      <c r="G416" s="1447"/>
      <c r="H416" s="1465"/>
      <c r="I416" s="55">
        <v>40947</v>
      </c>
      <c r="J416" s="93">
        <v>4</v>
      </c>
      <c r="K416" s="452">
        <v>19000000</v>
      </c>
      <c r="L416" s="61">
        <f>L415-K416</f>
        <v>0</v>
      </c>
      <c r="M416" s="72" t="s">
        <v>1018</v>
      </c>
      <c r="N416" s="1503"/>
      <c r="O416" s="1477"/>
      <c r="P416" s="1481"/>
      <c r="Q416" s="1465"/>
      <c r="R416" s="1488"/>
      <c r="U416" s="936"/>
      <c r="V416" s="936"/>
      <c r="W416" s="936"/>
    </row>
    <row r="417" spans="1:23" s="87" customFormat="1">
      <c r="A417" s="721"/>
      <c r="B417" s="1391">
        <v>39850</v>
      </c>
      <c r="C417" s="347" t="s">
        <v>631</v>
      </c>
      <c r="D417" s="90" t="s">
        <v>655</v>
      </c>
      <c r="E417" s="311" t="s">
        <v>134</v>
      </c>
      <c r="F417" s="91" t="s">
        <v>287</v>
      </c>
      <c r="G417" s="82">
        <v>6785000</v>
      </c>
      <c r="H417" s="92" t="s">
        <v>13</v>
      </c>
      <c r="I417" s="55"/>
      <c r="J417" s="93"/>
      <c r="K417" s="452"/>
      <c r="L417" s="61" t="str">
        <f t="shared" si="14"/>
        <v/>
      </c>
      <c r="M417" s="72"/>
      <c r="N417" s="1401"/>
      <c r="O417" s="1392"/>
      <c r="P417" s="94"/>
      <c r="Q417" s="1055"/>
      <c r="R417" s="276"/>
      <c r="U417" s="936"/>
      <c r="V417" s="936"/>
      <c r="W417" s="936"/>
    </row>
    <row r="418" spans="1:23" s="346" customFormat="1" ht="28.5">
      <c r="A418" s="721" t="s">
        <v>1525</v>
      </c>
      <c r="B418" s="1391">
        <v>39850</v>
      </c>
      <c r="C418" s="347" t="s">
        <v>632</v>
      </c>
      <c r="D418" s="90" t="s">
        <v>656</v>
      </c>
      <c r="E418" s="52" t="s">
        <v>78</v>
      </c>
      <c r="F418" s="91" t="s">
        <v>287</v>
      </c>
      <c r="G418" s="82">
        <v>5000000</v>
      </c>
      <c r="H418" s="92" t="s">
        <v>13</v>
      </c>
      <c r="I418" s="55">
        <v>40450</v>
      </c>
      <c r="J418" s="93">
        <v>4</v>
      </c>
      <c r="K418" s="452">
        <v>5000000</v>
      </c>
      <c r="L418" s="61">
        <f t="shared" si="14"/>
        <v>0</v>
      </c>
      <c r="M418" s="72" t="s">
        <v>1018</v>
      </c>
      <c r="N418" s="1401"/>
      <c r="O418" s="1392"/>
      <c r="P418" s="94"/>
      <c r="Q418" s="1055"/>
      <c r="R418" s="276"/>
      <c r="U418" s="936"/>
      <c r="V418" s="936"/>
      <c r="W418" s="936"/>
    </row>
    <row r="419" spans="1:23" s="87" customFormat="1">
      <c r="A419" s="721">
        <v>163</v>
      </c>
      <c r="B419" s="1391">
        <v>39850</v>
      </c>
      <c r="C419" s="347" t="s">
        <v>633</v>
      </c>
      <c r="D419" s="90" t="s">
        <v>657</v>
      </c>
      <c r="E419" s="52" t="s">
        <v>12</v>
      </c>
      <c r="F419" s="91" t="s">
        <v>287</v>
      </c>
      <c r="G419" s="82">
        <v>4000000</v>
      </c>
      <c r="H419" s="92" t="s">
        <v>13</v>
      </c>
      <c r="I419" s="55">
        <v>41243</v>
      </c>
      <c r="J419" s="93">
        <v>163</v>
      </c>
      <c r="K419" s="452">
        <v>3362000</v>
      </c>
      <c r="L419" s="61">
        <v>0</v>
      </c>
      <c r="M419" s="72" t="s">
        <v>1018</v>
      </c>
      <c r="N419" s="1401"/>
      <c r="O419" s="1392"/>
      <c r="P419" s="94"/>
      <c r="Q419" s="1055"/>
      <c r="R419" s="276"/>
      <c r="U419" s="936"/>
      <c r="V419" s="936"/>
      <c r="W419" s="936"/>
    </row>
    <row r="420" spans="1:23" s="87" customFormat="1">
      <c r="A420" s="721">
        <v>161</v>
      </c>
      <c r="B420" s="1391">
        <v>39850</v>
      </c>
      <c r="C420" s="347" t="s">
        <v>634</v>
      </c>
      <c r="D420" s="90" t="s">
        <v>658</v>
      </c>
      <c r="E420" s="92" t="s">
        <v>659</v>
      </c>
      <c r="F420" s="91" t="s">
        <v>287</v>
      </c>
      <c r="G420" s="82">
        <v>4781000</v>
      </c>
      <c r="H420" s="92" t="s">
        <v>13</v>
      </c>
      <c r="I420" s="55">
        <v>41242</v>
      </c>
      <c r="J420" s="93">
        <v>161</v>
      </c>
      <c r="K420" s="452">
        <v>4217568.41</v>
      </c>
      <c r="L420" s="61">
        <v>0</v>
      </c>
      <c r="M420" s="72" t="s">
        <v>1018</v>
      </c>
      <c r="N420" s="1401"/>
      <c r="O420" s="1392"/>
      <c r="P420" s="94"/>
      <c r="Q420" s="1055"/>
      <c r="R420" s="276"/>
      <c r="U420" s="936"/>
      <c r="V420" s="936"/>
      <c r="W420" s="936"/>
    </row>
    <row r="421" spans="1:23" s="346" customFormat="1" ht="28.5">
      <c r="A421" s="721" t="s">
        <v>1450</v>
      </c>
      <c r="B421" s="1391">
        <v>39850</v>
      </c>
      <c r="C421" s="347" t="s">
        <v>635</v>
      </c>
      <c r="D421" s="90" t="s">
        <v>660</v>
      </c>
      <c r="E421" s="52" t="s">
        <v>23</v>
      </c>
      <c r="F421" s="91" t="s">
        <v>395</v>
      </c>
      <c r="G421" s="82">
        <v>3000000</v>
      </c>
      <c r="H421" s="92" t="s">
        <v>13</v>
      </c>
      <c r="I421" s="55">
        <v>40403</v>
      </c>
      <c r="J421" s="93">
        <v>4</v>
      </c>
      <c r="K421" s="452">
        <v>3000000</v>
      </c>
      <c r="L421" s="61">
        <f t="shared" si="14"/>
        <v>0</v>
      </c>
      <c r="M421" s="336" t="s">
        <v>334</v>
      </c>
      <c r="N421" s="337" t="s">
        <v>334</v>
      </c>
      <c r="O421" s="1392" t="s">
        <v>334</v>
      </c>
      <c r="P421" s="338"/>
      <c r="Q421" s="977" t="s">
        <v>1221</v>
      </c>
      <c r="R421" s="276" t="s">
        <v>334</v>
      </c>
      <c r="U421" s="936"/>
      <c r="V421" s="936"/>
      <c r="W421" s="936"/>
    </row>
    <row r="422" spans="1:23" s="87" customFormat="1">
      <c r="A422" s="721">
        <v>2</v>
      </c>
      <c r="B422" s="1391">
        <v>39850</v>
      </c>
      <c r="C422" s="347" t="s">
        <v>636</v>
      </c>
      <c r="D422" s="90" t="s">
        <v>661</v>
      </c>
      <c r="E422" s="67" t="s">
        <v>111</v>
      </c>
      <c r="F422" s="91" t="s">
        <v>242</v>
      </c>
      <c r="G422" s="82">
        <v>301000</v>
      </c>
      <c r="H422" s="92" t="s">
        <v>13</v>
      </c>
      <c r="I422" s="55">
        <v>41262</v>
      </c>
      <c r="J422" s="93">
        <v>4</v>
      </c>
      <c r="K422" s="452">
        <v>301000</v>
      </c>
      <c r="L422" s="61">
        <f t="shared" si="14"/>
        <v>0</v>
      </c>
      <c r="M422" s="72" t="s">
        <v>184</v>
      </c>
      <c r="N422" s="1401">
        <v>41262</v>
      </c>
      <c r="O422" s="1392" t="s">
        <v>395</v>
      </c>
      <c r="P422" s="94" t="s">
        <v>188</v>
      </c>
      <c r="Q422" s="1055" t="s">
        <v>1278</v>
      </c>
      <c r="R422" s="276">
        <v>15000</v>
      </c>
      <c r="U422" s="936"/>
      <c r="V422" s="936"/>
      <c r="W422" s="936"/>
    </row>
    <row r="423" spans="1:23" s="87" customFormat="1">
      <c r="A423" s="1421">
        <v>2</v>
      </c>
      <c r="B423" s="1418">
        <v>39850</v>
      </c>
      <c r="C423" s="1427" t="s">
        <v>637</v>
      </c>
      <c r="D423" s="1462" t="s">
        <v>662</v>
      </c>
      <c r="E423" s="1439" t="s">
        <v>56</v>
      </c>
      <c r="F423" s="1455" t="s">
        <v>242</v>
      </c>
      <c r="G423" s="1445">
        <v>15568000</v>
      </c>
      <c r="H423" s="1464" t="s">
        <v>13</v>
      </c>
      <c r="I423" s="55">
        <v>40557</v>
      </c>
      <c r="J423" s="93">
        <v>4</v>
      </c>
      <c r="K423" s="452">
        <v>4000000</v>
      </c>
      <c r="L423" s="61">
        <f t="shared" si="14"/>
        <v>11568000</v>
      </c>
      <c r="M423" s="489" t="s">
        <v>184</v>
      </c>
      <c r="N423" s="1501">
        <v>40618</v>
      </c>
      <c r="O423" s="1476" t="s">
        <v>395</v>
      </c>
      <c r="P423" s="1480" t="s">
        <v>188</v>
      </c>
      <c r="Q423" s="1464" t="s">
        <v>1278</v>
      </c>
      <c r="R423" s="1487">
        <v>778000</v>
      </c>
      <c r="U423" s="936"/>
      <c r="V423" s="936"/>
      <c r="W423" s="936"/>
    </row>
    <row r="424" spans="1:23" s="87" customFormat="1">
      <c r="A424" s="1423"/>
      <c r="B424" s="1419"/>
      <c r="C424" s="1429"/>
      <c r="D424" s="1463"/>
      <c r="E424" s="1441"/>
      <c r="F424" s="1456"/>
      <c r="G424" s="1447"/>
      <c r="H424" s="1465"/>
      <c r="I424" s="55">
        <v>40618</v>
      </c>
      <c r="J424" s="93">
        <v>4</v>
      </c>
      <c r="K424" s="452">
        <f>L423</f>
        <v>11568000</v>
      </c>
      <c r="L424" s="61">
        <v>0</v>
      </c>
      <c r="M424" s="489" t="s">
        <v>184</v>
      </c>
      <c r="N424" s="1503"/>
      <c r="O424" s="1477"/>
      <c r="P424" s="1481"/>
      <c r="Q424" s="1465"/>
      <c r="R424" s="1488"/>
      <c r="U424" s="936"/>
      <c r="V424" s="936"/>
      <c r="W424" s="936"/>
    </row>
    <row r="425" spans="1:23" s="87" customFormat="1">
      <c r="A425" s="721">
        <v>2</v>
      </c>
      <c r="B425" s="1391">
        <v>39850</v>
      </c>
      <c r="C425" s="347" t="s">
        <v>638</v>
      </c>
      <c r="D425" s="90" t="s">
        <v>663</v>
      </c>
      <c r="E425" s="52" t="s">
        <v>19</v>
      </c>
      <c r="F425" s="91" t="s">
        <v>242</v>
      </c>
      <c r="G425" s="82">
        <v>2861000</v>
      </c>
      <c r="H425" s="92" t="s">
        <v>13</v>
      </c>
      <c r="I425" s="55"/>
      <c r="J425" s="93"/>
      <c r="K425" s="452"/>
      <c r="L425" s="61" t="str">
        <f t="shared" si="14"/>
        <v/>
      </c>
      <c r="M425" s="72"/>
      <c r="N425" s="1401"/>
      <c r="O425" s="1392"/>
      <c r="P425" s="94"/>
      <c r="Q425" s="1055"/>
      <c r="R425" s="276"/>
      <c r="U425" s="936"/>
      <c r="V425" s="936"/>
      <c r="W425" s="936"/>
    </row>
    <row r="426" spans="1:23" s="87" customFormat="1">
      <c r="A426" s="721">
        <v>2</v>
      </c>
      <c r="B426" s="1391">
        <v>39850</v>
      </c>
      <c r="C426" s="347" t="s">
        <v>639</v>
      </c>
      <c r="D426" s="90" t="s">
        <v>664</v>
      </c>
      <c r="E426" s="92" t="s">
        <v>602</v>
      </c>
      <c r="F426" s="91" t="s">
        <v>242</v>
      </c>
      <c r="G426" s="82">
        <v>5000000</v>
      </c>
      <c r="H426" s="92" t="s">
        <v>13</v>
      </c>
      <c r="I426" s="55">
        <v>40954</v>
      </c>
      <c r="J426" s="93">
        <v>4</v>
      </c>
      <c r="K426" s="452">
        <v>5000000</v>
      </c>
      <c r="L426" s="61">
        <f t="shared" si="14"/>
        <v>0</v>
      </c>
      <c r="M426" s="489" t="s">
        <v>184</v>
      </c>
      <c r="N426" s="1401">
        <v>40954</v>
      </c>
      <c r="O426" s="1392" t="s">
        <v>395</v>
      </c>
      <c r="P426" s="94" t="s">
        <v>188</v>
      </c>
      <c r="Q426" s="1055" t="s">
        <v>1278</v>
      </c>
      <c r="R426" s="276">
        <v>250000</v>
      </c>
      <c r="U426" s="936"/>
      <c r="V426" s="936"/>
      <c r="W426" s="936"/>
    </row>
    <row r="427" spans="1:23" s="87" customFormat="1">
      <c r="A427" s="721" t="s">
        <v>1888</v>
      </c>
      <c r="B427" s="1391">
        <v>39850</v>
      </c>
      <c r="C427" s="347" t="s">
        <v>640</v>
      </c>
      <c r="D427" s="90" t="s">
        <v>665</v>
      </c>
      <c r="E427" s="52" t="s">
        <v>17</v>
      </c>
      <c r="F427" s="91" t="s">
        <v>242</v>
      </c>
      <c r="G427" s="82">
        <v>3500000</v>
      </c>
      <c r="H427" s="92" t="s">
        <v>13</v>
      </c>
      <c r="I427" s="55">
        <v>40759</v>
      </c>
      <c r="J427" s="93">
        <v>49</v>
      </c>
      <c r="K427" s="452">
        <v>3500000</v>
      </c>
      <c r="L427" s="61">
        <f t="shared" si="14"/>
        <v>0</v>
      </c>
      <c r="M427" s="489" t="s">
        <v>184</v>
      </c>
      <c r="N427" s="1401">
        <v>40759</v>
      </c>
      <c r="O427" s="1392" t="s">
        <v>395</v>
      </c>
      <c r="P427" s="94" t="s">
        <v>188</v>
      </c>
      <c r="Q427" s="1055" t="s">
        <v>1278</v>
      </c>
      <c r="R427" s="276">
        <v>175000</v>
      </c>
      <c r="U427" s="936"/>
      <c r="V427" s="936"/>
      <c r="W427" s="936"/>
    </row>
    <row r="428" spans="1:23" s="87" customFormat="1">
      <c r="A428" s="721">
        <v>2</v>
      </c>
      <c r="B428" s="1391">
        <v>39850</v>
      </c>
      <c r="C428" s="347" t="s">
        <v>641</v>
      </c>
      <c r="D428" s="90" t="s">
        <v>666</v>
      </c>
      <c r="E428" s="52" t="s">
        <v>69</v>
      </c>
      <c r="F428" s="91" t="s">
        <v>242</v>
      </c>
      <c r="G428" s="82">
        <v>6300000</v>
      </c>
      <c r="H428" s="92" t="s">
        <v>13</v>
      </c>
      <c r="I428" s="55"/>
      <c r="J428" s="93"/>
      <c r="K428" s="452"/>
      <c r="L428" s="61" t="str">
        <f t="shared" si="14"/>
        <v/>
      </c>
      <c r="M428" s="72"/>
      <c r="N428" s="1401"/>
      <c r="O428" s="1392"/>
      <c r="P428" s="94"/>
      <c r="Q428" s="1055"/>
      <c r="R428" s="276"/>
      <c r="U428" s="936"/>
      <c r="V428" s="936"/>
      <c r="W428" s="936"/>
    </row>
    <row r="429" spans="1:23" s="433" customFormat="1" ht="28.5">
      <c r="A429" s="721" t="s">
        <v>1481</v>
      </c>
      <c r="B429" s="356">
        <v>39850</v>
      </c>
      <c r="C429" s="90" t="s">
        <v>642</v>
      </c>
      <c r="D429" s="90" t="s">
        <v>667</v>
      </c>
      <c r="E429" s="430" t="s">
        <v>95</v>
      </c>
      <c r="F429" s="431" t="s">
        <v>244</v>
      </c>
      <c r="G429" s="333">
        <v>5645000</v>
      </c>
      <c r="H429" s="334" t="s">
        <v>13</v>
      </c>
      <c r="I429" s="432">
        <v>40445</v>
      </c>
      <c r="J429" s="362">
        <v>4</v>
      </c>
      <c r="K429" s="451">
        <v>5645000</v>
      </c>
      <c r="L429" s="61">
        <f t="shared" si="14"/>
        <v>0</v>
      </c>
      <c r="M429" s="72" t="s">
        <v>334</v>
      </c>
      <c r="N429" s="376" t="s">
        <v>334</v>
      </c>
      <c r="O429" s="1392" t="s">
        <v>334</v>
      </c>
      <c r="P429" s="363"/>
      <c r="Q429" s="977" t="s">
        <v>1221</v>
      </c>
      <c r="R429" s="276" t="s">
        <v>334</v>
      </c>
      <c r="U429" s="936"/>
      <c r="V429" s="936"/>
      <c r="W429" s="936"/>
    </row>
    <row r="430" spans="1:23" s="87" customFormat="1">
      <c r="A430" s="721">
        <v>2</v>
      </c>
      <c r="B430" s="1391">
        <v>39850</v>
      </c>
      <c r="C430" s="347" t="s">
        <v>643</v>
      </c>
      <c r="D430" s="90" t="s">
        <v>450</v>
      </c>
      <c r="E430" s="52" t="s">
        <v>35</v>
      </c>
      <c r="F430" s="91" t="s">
        <v>242</v>
      </c>
      <c r="G430" s="82">
        <v>3072000</v>
      </c>
      <c r="H430" s="92" t="s">
        <v>13</v>
      </c>
      <c r="I430" s="55"/>
      <c r="J430" s="93"/>
      <c r="K430" s="452"/>
      <c r="L430" s="61" t="str">
        <f t="shared" si="14"/>
        <v/>
      </c>
      <c r="M430" s="72"/>
      <c r="N430" s="1401"/>
      <c r="O430" s="1392"/>
      <c r="P430" s="94"/>
      <c r="Q430" s="1055"/>
      <c r="R430" s="276"/>
      <c r="U430" s="936"/>
      <c r="V430" s="936"/>
      <c r="W430" s="936"/>
    </row>
    <row r="431" spans="1:23" s="87" customFormat="1" ht="28.5">
      <c r="A431" s="721">
        <v>18</v>
      </c>
      <c r="B431" s="1391">
        <v>39850</v>
      </c>
      <c r="C431" s="90" t="s">
        <v>1647</v>
      </c>
      <c r="D431" s="90" t="s">
        <v>1346</v>
      </c>
      <c r="E431" s="52" t="s">
        <v>39</v>
      </c>
      <c r="F431" s="91" t="s">
        <v>395</v>
      </c>
      <c r="G431" s="82">
        <v>33900000</v>
      </c>
      <c r="H431" s="92" t="s">
        <v>13</v>
      </c>
      <c r="I431" s="55">
        <v>40884</v>
      </c>
      <c r="J431" s="93">
        <v>4</v>
      </c>
      <c r="K431" s="452">
        <v>35595000</v>
      </c>
      <c r="L431" s="61">
        <v>0</v>
      </c>
      <c r="M431" s="72" t="s">
        <v>334</v>
      </c>
      <c r="N431" s="376" t="s">
        <v>334</v>
      </c>
      <c r="O431" s="1392" t="s">
        <v>334</v>
      </c>
      <c r="P431" s="363"/>
      <c r="Q431" s="977" t="s">
        <v>1221</v>
      </c>
      <c r="R431" s="276" t="s">
        <v>334</v>
      </c>
      <c r="U431" s="936"/>
      <c r="V431" s="936"/>
      <c r="W431" s="936"/>
    </row>
    <row r="432" spans="1:23" s="87" customFormat="1">
      <c r="A432" s="721" t="s">
        <v>1888</v>
      </c>
      <c r="B432" s="1391">
        <v>39850</v>
      </c>
      <c r="C432" s="347" t="s">
        <v>644</v>
      </c>
      <c r="D432" s="90" t="s">
        <v>669</v>
      </c>
      <c r="E432" s="92" t="s">
        <v>602</v>
      </c>
      <c r="F432" s="91" t="s">
        <v>242</v>
      </c>
      <c r="G432" s="82">
        <v>795000</v>
      </c>
      <c r="H432" s="92" t="s">
        <v>13</v>
      </c>
      <c r="I432" s="55">
        <v>40752</v>
      </c>
      <c r="J432" s="93">
        <v>49</v>
      </c>
      <c r="K432" s="452">
        <v>795000</v>
      </c>
      <c r="L432" s="61">
        <f t="shared" si="14"/>
        <v>0</v>
      </c>
      <c r="M432" s="489" t="s">
        <v>184</v>
      </c>
      <c r="N432" s="1401">
        <v>40752</v>
      </c>
      <c r="O432" s="1392" t="s">
        <v>395</v>
      </c>
      <c r="P432" s="94" t="s">
        <v>188</v>
      </c>
      <c r="Q432" s="1055" t="s">
        <v>1278</v>
      </c>
      <c r="R432" s="276">
        <v>40000</v>
      </c>
      <c r="U432" s="936"/>
      <c r="V432" s="936"/>
      <c r="W432" s="936"/>
    </row>
    <row r="433" spans="1:23" s="87" customFormat="1">
      <c r="A433" s="721" t="s">
        <v>1888</v>
      </c>
      <c r="B433" s="1391">
        <v>39850</v>
      </c>
      <c r="C433" s="347" t="s">
        <v>645</v>
      </c>
      <c r="D433" s="90" t="s">
        <v>670</v>
      </c>
      <c r="E433" s="71" t="s">
        <v>282</v>
      </c>
      <c r="F433" s="91" t="s">
        <v>242</v>
      </c>
      <c r="G433" s="82">
        <v>7500000</v>
      </c>
      <c r="H433" s="92" t="s">
        <v>13</v>
      </c>
      <c r="I433" s="55">
        <v>40752</v>
      </c>
      <c r="J433" s="93">
        <v>49</v>
      </c>
      <c r="K433" s="452">
        <v>7500000</v>
      </c>
      <c r="L433" s="61">
        <f t="shared" si="14"/>
        <v>0</v>
      </c>
      <c r="M433" s="489" t="s">
        <v>184</v>
      </c>
      <c r="N433" s="1401">
        <v>40752</v>
      </c>
      <c r="O433" s="1392" t="s">
        <v>395</v>
      </c>
      <c r="P433" s="94" t="s">
        <v>188</v>
      </c>
      <c r="Q433" s="1055" t="s">
        <v>1278</v>
      </c>
      <c r="R433" s="276">
        <v>375000</v>
      </c>
      <c r="U433" s="936"/>
      <c r="V433" s="936"/>
      <c r="W433" s="936"/>
    </row>
    <row r="434" spans="1:23" s="87" customFormat="1">
      <c r="A434" s="721">
        <v>2</v>
      </c>
      <c r="B434" s="1391">
        <v>39850</v>
      </c>
      <c r="C434" s="347" t="s">
        <v>678</v>
      </c>
      <c r="D434" s="90" t="s">
        <v>671</v>
      </c>
      <c r="E434" s="52" t="s">
        <v>69</v>
      </c>
      <c r="F434" s="91" t="s">
        <v>242</v>
      </c>
      <c r="G434" s="82">
        <v>4000000</v>
      </c>
      <c r="H434" s="92" t="s">
        <v>13</v>
      </c>
      <c r="I434" s="55"/>
      <c r="J434" s="93"/>
      <c r="K434" s="452"/>
      <c r="L434" s="61" t="str">
        <f t="shared" si="14"/>
        <v/>
      </c>
      <c r="M434" s="72"/>
      <c r="N434" s="1401"/>
      <c r="O434" s="1392"/>
      <c r="P434" s="94"/>
      <c r="Q434" s="1055"/>
      <c r="R434" s="276"/>
      <c r="U434" s="936"/>
      <c r="V434" s="936"/>
      <c r="W434" s="936"/>
    </row>
    <row r="435" spans="1:23" s="87" customFormat="1">
      <c r="A435" s="721">
        <v>2</v>
      </c>
      <c r="B435" s="1391">
        <v>39850</v>
      </c>
      <c r="C435" s="347" t="s">
        <v>646</v>
      </c>
      <c r="D435" s="90" t="s">
        <v>672</v>
      </c>
      <c r="E435" s="52" t="s">
        <v>25</v>
      </c>
      <c r="F435" s="91" t="s">
        <v>242</v>
      </c>
      <c r="G435" s="82">
        <v>8700000</v>
      </c>
      <c r="H435" s="92" t="s">
        <v>13</v>
      </c>
      <c r="I435" s="55">
        <v>40590</v>
      </c>
      <c r="J435" s="93">
        <v>4</v>
      </c>
      <c r="K435" s="452">
        <v>8700000</v>
      </c>
      <c r="L435" s="61">
        <f t="shared" si="14"/>
        <v>0</v>
      </c>
      <c r="M435" s="489" t="s">
        <v>184</v>
      </c>
      <c r="N435" s="1401">
        <v>40590</v>
      </c>
      <c r="O435" s="1392" t="s">
        <v>395</v>
      </c>
      <c r="P435" s="94" t="s">
        <v>188</v>
      </c>
      <c r="Q435" s="1055" t="s">
        <v>1278</v>
      </c>
      <c r="R435" s="276">
        <v>435000</v>
      </c>
      <c r="U435" s="936"/>
      <c r="V435" s="936"/>
      <c r="W435" s="936"/>
    </row>
    <row r="436" spans="1:23" s="87" customFormat="1">
      <c r="A436" s="721" t="s">
        <v>1891</v>
      </c>
      <c r="B436" s="1391">
        <v>39850</v>
      </c>
      <c r="C436" s="347" t="s">
        <v>647</v>
      </c>
      <c r="D436" s="90" t="s">
        <v>673</v>
      </c>
      <c r="E436" s="67" t="s">
        <v>91</v>
      </c>
      <c r="F436" s="91" t="s">
        <v>242</v>
      </c>
      <c r="G436" s="82">
        <v>3345000</v>
      </c>
      <c r="H436" s="92" t="s">
        <v>13</v>
      </c>
      <c r="I436" s="55">
        <v>40745</v>
      </c>
      <c r="J436" s="93">
        <v>50</v>
      </c>
      <c r="K436" s="452">
        <v>3345000</v>
      </c>
      <c r="L436" s="61">
        <f t="shared" si="14"/>
        <v>0</v>
      </c>
      <c r="M436" s="489" t="s">
        <v>184</v>
      </c>
      <c r="N436" s="1401">
        <v>40745</v>
      </c>
      <c r="O436" s="1392" t="s">
        <v>395</v>
      </c>
      <c r="P436" s="94" t="s">
        <v>188</v>
      </c>
      <c r="Q436" s="1055" t="s">
        <v>1278</v>
      </c>
      <c r="R436" s="276">
        <v>167000</v>
      </c>
      <c r="U436" s="936"/>
      <c r="V436" s="936"/>
      <c r="W436" s="936"/>
    </row>
    <row r="437" spans="1:23" s="87" customFormat="1">
      <c r="A437" s="721" t="s">
        <v>2130</v>
      </c>
      <c r="B437" s="1391">
        <v>39850</v>
      </c>
      <c r="C437" s="347" t="s">
        <v>648</v>
      </c>
      <c r="D437" s="90" t="s">
        <v>674</v>
      </c>
      <c r="E437" s="52" t="s">
        <v>12</v>
      </c>
      <c r="F437" s="91" t="s">
        <v>242</v>
      </c>
      <c r="G437" s="82">
        <v>17000000</v>
      </c>
      <c r="H437" s="92" t="s">
        <v>13</v>
      </c>
      <c r="I437" s="55">
        <v>41164</v>
      </c>
      <c r="J437" s="93">
        <v>126</v>
      </c>
      <c r="K437" s="452">
        <v>15988500</v>
      </c>
      <c r="L437" s="61">
        <v>0</v>
      </c>
      <c r="M437" s="489" t="s">
        <v>184</v>
      </c>
      <c r="N437" s="1401">
        <v>41164</v>
      </c>
      <c r="O437" s="1392" t="s">
        <v>395</v>
      </c>
      <c r="P437" s="94" t="s">
        <v>188</v>
      </c>
      <c r="Q437" s="1055" t="s">
        <v>1974</v>
      </c>
      <c r="R437" s="276">
        <v>775273.95</v>
      </c>
      <c r="U437" s="936"/>
      <c r="V437" s="936"/>
      <c r="W437" s="936"/>
    </row>
    <row r="438" spans="1:23" s="87" customFormat="1">
      <c r="A438" s="721" t="s">
        <v>1592</v>
      </c>
      <c r="B438" s="1391">
        <v>39850</v>
      </c>
      <c r="C438" s="347" t="s">
        <v>649</v>
      </c>
      <c r="D438" s="90" t="s">
        <v>675</v>
      </c>
      <c r="E438" s="52" t="s">
        <v>12</v>
      </c>
      <c r="F438" s="91" t="s">
        <v>242</v>
      </c>
      <c r="G438" s="82">
        <v>4021000</v>
      </c>
      <c r="H438" s="92" t="s">
        <v>13</v>
      </c>
      <c r="I438" s="55">
        <v>40515</v>
      </c>
      <c r="J438" s="93">
        <v>34</v>
      </c>
      <c r="K438" s="452">
        <v>1742850</v>
      </c>
      <c r="L438" s="61">
        <v>0</v>
      </c>
      <c r="M438" s="72" t="s">
        <v>334</v>
      </c>
      <c r="N438" s="1401" t="s">
        <v>334</v>
      </c>
      <c r="O438" s="1392" t="s">
        <v>334</v>
      </c>
      <c r="P438" s="94">
        <v>34</v>
      </c>
      <c r="Q438" s="1055" t="s">
        <v>1221</v>
      </c>
      <c r="R438" s="276" t="s">
        <v>334</v>
      </c>
      <c r="U438" s="936"/>
      <c r="V438" s="936"/>
      <c r="W438" s="936"/>
    </row>
    <row r="439" spans="1:23" s="87" customFormat="1">
      <c r="A439" s="721">
        <v>2</v>
      </c>
      <c r="B439" s="1391">
        <v>39850</v>
      </c>
      <c r="C439" s="347" t="s">
        <v>650</v>
      </c>
      <c r="D439" s="90" t="s">
        <v>363</v>
      </c>
      <c r="E439" s="52" t="s">
        <v>41</v>
      </c>
      <c r="F439" s="91" t="s">
        <v>242</v>
      </c>
      <c r="G439" s="82">
        <v>3564000</v>
      </c>
      <c r="H439" s="92" t="s">
        <v>13</v>
      </c>
      <c r="I439" s="55"/>
      <c r="J439" s="93"/>
      <c r="K439" s="452"/>
      <c r="L439" s="61" t="str">
        <f t="shared" si="14"/>
        <v/>
      </c>
      <c r="M439" s="72"/>
      <c r="N439" s="1401"/>
      <c r="O439" s="1392"/>
      <c r="P439" s="94"/>
      <c r="Q439" s="1055"/>
      <c r="R439" s="276"/>
      <c r="U439" s="936"/>
      <c r="V439" s="936"/>
      <c r="W439" s="936"/>
    </row>
    <row r="440" spans="1:23" s="87" customFormat="1" ht="31.5" customHeight="1">
      <c r="A440" s="721" t="s">
        <v>2214</v>
      </c>
      <c r="B440" s="1391">
        <v>39850</v>
      </c>
      <c r="C440" s="90" t="s">
        <v>2083</v>
      </c>
      <c r="D440" s="1386" t="s">
        <v>1162</v>
      </c>
      <c r="E440" s="248" t="s">
        <v>740</v>
      </c>
      <c r="F440" s="91" t="s">
        <v>242</v>
      </c>
      <c r="G440" s="82">
        <v>1050000</v>
      </c>
      <c r="H440" s="92" t="s">
        <v>13</v>
      </c>
      <c r="I440" s="55">
        <v>41243</v>
      </c>
      <c r="J440" s="93">
        <v>166</v>
      </c>
      <c r="K440" s="452">
        <v>977750</v>
      </c>
      <c r="L440" s="61">
        <v>0</v>
      </c>
      <c r="M440" s="72" t="s">
        <v>184</v>
      </c>
      <c r="N440" s="1401">
        <v>41243</v>
      </c>
      <c r="O440" s="1392" t="s">
        <v>395</v>
      </c>
      <c r="P440" s="94" t="s">
        <v>188</v>
      </c>
      <c r="Q440" s="1055" t="s">
        <v>1974</v>
      </c>
      <c r="R440" s="276">
        <v>25000</v>
      </c>
      <c r="U440" s="936"/>
      <c r="V440" s="936"/>
      <c r="W440" s="936"/>
    </row>
    <row r="441" spans="1:23" s="87" customFormat="1">
      <c r="A441" s="721" t="s">
        <v>2261</v>
      </c>
      <c r="B441" s="1391">
        <v>39850</v>
      </c>
      <c r="C441" s="347" t="s">
        <v>651</v>
      </c>
      <c r="D441" s="90" t="s">
        <v>676</v>
      </c>
      <c r="E441" s="311" t="s">
        <v>131</v>
      </c>
      <c r="F441" s="91" t="s">
        <v>242</v>
      </c>
      <c r="G441" s="82">
        <v>1552000</v>
      </c>
      <c r="H441" s="92" t="s">
        <v>13</v>
      </c>
      <c r="I441" s="55">
        <v>41263</v>
      </c>
      <c r="J441" s="93">
        <v>192</v>
      </c>
      <c r="K441" s="452">
        <v>983800</v>
      </c>
      <c r="L441" s="61">
        <v>0</v>
      </c>
      <c r="M441" s="72" t="s">
        <v>184</v>
      </c>
      <c r="N441" s="1401">
        <v>41263</v>
      </c>
      <c r="O441" s="1392" t="s">
        <v>395</v>
      </c>
      <c r="P441" s="94" t="s">
        <v>188</v>
      </c>
      <c r="Q441" s="1055" t="s">
        <v>1974</v>
      </c>
      <c r="R441" s="276">
        <v>25700</v>
      </c>
      <c r="U441" s="936"/>
      <c r="V441" s="936"/>
      <c r="W441" s="936"/>
    </row>
    <row r="442" spans="1:23" s="87" customFormat="1" ht="28.5">
      <c r="A442" s="721" t="s">
        <v>1348</v>
      </c>
      <c r="B442" s="1391">
        <v>39850</v>
      </c>
      <c r="C442" s="90" t="s">
        <v>1349</v>
      </c>
      <c r="D442" s="90" t="s">
        <v>677</v>
      </c>
      <c r="E442" s="52" t="s">
        <v>46</v>
      </c>
      <c r="F442" s="91" t="s">
        <v>242</v>
      </c>
      <c r="G442" s="82">
        <v>3756000</v>
      </c>
      <c r="H442" s="92" t="s">
        <v>13</v>
      </c>
      <c r="I442" s="55">
        <v>40835</v>
      </c>
      <c r="J442" s="93">
        <v>4</v>
      </c>
      <c r="K442" s="452">
        <v>3756000</v>
      </c>
      <c r="L442" s="61">
        <f t="shared" si="14"/>
        <v>0</v>
      </c>
      <c r="M442" s="489" t="s">
        <v>184</v>
      </c>
      <c r="N442" s="1401">
        <v>40835</v>
      </c>
      <c r="O442" s="1392" t="s">
        <v>395</v>
      </c>
      <c r="P442" s="94" t="s">
        <v>188</v>
      </c>
      <c r="Q442" s="1055" t="s">
        <v>1278</v>
      </c>
      <c r="R442" s="276">
        <v>188000</v>
      </c>
      <c r="U442" s="936"/>
      <c r="V442" s="936"/>
      <c r="W442" s="936"/>
    </row>
    <row r="443" spans="1:23" s="87" customFormat="1" ht="33">
      <c r="A443" s="721" t="s">
        <v>2088</v>
      </c>
      <c r="B443" s="1391">
        <v>39850</v>
      </c>
      <c r="C443" s="347" t="s">
        <v>652</v>
      </c>
      <c r="D443" s="90" t="s">
        <v>610</v>
      </c>
      <c r="E443" s="71" t="s">
        <v>220</v>
      </c>
      <c r="F443" s="91" t="s">
        <v>242</v>
      </c>
      <c r="G443" s="82">
        <v>8559000</v>
      </c>
      <c r="H443" s="92" t="s">
        <v>13</v>
      </c>
      <c r="I443" s="55"/>
      <c r="J443" s="93"/>
      <c r="K443" s="452"/>
      <c r="L443" s="61"/>
      <c r="M443" s="489"/>
      <c r="N443" s="73">
        <v>41117</v>
      </c>
      <c r="O443" s="1392" t="s">
        <v>395</v>
      </c>
      <c r="P443" s="363" t="s">
        <v>2096</v>
      </c>
      <c r="Q443" s="75" t="s">
        <v>1974</v>
      </c>
      <c r="R443" s="276">
        <v>351052.02</v>
      </c>
      <c r="U443" s="936"/>
      <c r="V443" s="936"/>
      <c r="W443" s="936"/>
    </row>
    <row r="444" spans="1:23" s="87" customFormat="1">
      <c r="A444" s="721">
        <v>49</v>
      </c>
      <c r="B444" s="1391">
        <v>39857</v>
      </c>
      <c r="C444" s="347" t="s">
        <v>681</v>
      </c>
      <c r="D444" s="90" t="s">
        <v>721</v>
      </c>
      <c r="E444" s="71" t="s">
        <v>722</v>
      </c>
      <c r="F444" s="53" t="s">
        <v>287</v>
      </c>
      <c r="G444" s="82">
        <v>38237000</v>
      </c>
      <c r="H444" s="92" t="s">
        <v>13</v>
      </c>
      <c r="I444" s="55">
        <v>40801</v>
      </c>
      <c r="J444" s="93">
        <v>49</v>
      </c>
      <c r="K444" s="452">
        <v>38237000</v>
      </c>
      <c r="L444" s="61">
        <f t="shared" si="14"/>
        <v>0</v>
      </c>
      <c r="M444" s="72" t="s">
        <v>1018</v>
      </c>
      <c r="N444" s="1401">
        <v>40863</v>
      </c>
      <c r="O444" s="1392" t="s">
        <v>1018</v>
      </c>
      <c r="P444" s="94"/>
      <c r="Q444" s="1055" t="s">
        <v>1278</v>
      </c>
      <c r="R444" s="276">
        <v>1100000</v>
      </c>
      <c r="U444" s="936"/>
      <c r="V444" s="936"/>
      <c r="W444" s="936"/>
    </row>
    <row r="445" spans="1:23" ht="28.5">
      <c r="A445" s="1421"/>
      <c r="B445" s="1418">
        <v>39857</v>
      </c>
      <c r="C445" s="1646" t="s">
        <v>682</v>
      </c>
      <c r="D445" s="1462" t="s">
        <v>723</v>
      </c>
      <c r="E445" s="1452" t="s">
        <v>724</v>
      </c>
      <c r="F445" s="1571" t="s">
        <v>287</v>
      </c>
      <c r="G445" s="1523">
        <v>83726000</v>
      </c>
      <c r="H445" s="1464" t="s">
        <v>13</v>
      </c>
      <c r="I445" s="55">
        <v>40058</v>
      </c>
      <c r="J445" s="93">
        <v>4</v>
      </c>
      <c r="K445" s="452">
        <v>41863000</v>
      </c>
      <c r="L445" s="61">
        <f t="shared" si="14"/>
        <v>41863000</v>
      </c>
      <c r="M445" s="72" t="s">
        <v>287</v>
      </c>
      <c r="N445" s="1501">
        <v>40865</v>
      </c>
      <c r="O445" s="1476" t="s">
        <v>1018</v>
      </c>
      <c r="P445" s="1480"/>
      <c r="Q445" s="1448" t="s">
        <v>1974</v>
      </c>
      <c r="R445" s="1487">
        <v>878256</v>
      </c>
      <c r="U445" s="936"/>
      <c r="V445" s="936"/>
      <c r="W445" s="936"/>
    </row>
    <row r="446" spans="1:23">
      <c r="A446" s="1423"/>
      <c r="B446" s="1419"/>
      <c r="C446" s="1647"/>
      <c r="D446" s="1463"/>
      <c r="E446" s="1453"/>
      <c r="F446" s="1573"/>
      <c r="G446" s="1524"/>
      <c r="H446" s="1465"/>
      <c r="I446" s="55">
        <v>40135</v>
      </c>
      <c r="J446" s="93">
        <v>4</v>
      </c>
      <c r="K446" s="452">
        <v>41863000</v>
      </c>
      <c r="L446" s="61">
        <f>G445-L445-K446</f>
        <v>0</v>
      </c>
      <c r="M446" s="72" t="s">
        <v>1018</v>
      </c>
      <c r="N446" s="1503"/>
      <c r="O446" s="1477"/>
      <c r="P446" s="1481"/>
      <c r="Q446" s="1449"/>
      <c r="R446" s="1488"/>
      <c r="U446" s="936"/>
      <c r="V446" s="936"/>
      <c r="W446" s="936"/>
    </row>
    <row r="447" spans="1:23" ht="28.5">
      <c r="A447" s="1421"/>
      <c r="B447" s="1418">
        <v>39857</v>
      </c>
      <c r="C447" s="1427" t="s">
        <v>683</v>
      </c>
      <c r="D447" s="1430" t="s">
        <v>725</v>
      </c>
      <c r="E447" s="1452" t="s">
        <v>726</v>
      </c>
      <c r="F447" s="1499" t="s">
        <v>287</v>
      </c>
      <c r="G447" s="1445">
        <v>34000000</v>
      </c>
      <c r="H447" s="1464" t="s">
        <v>13</v>
      </c>
      <c r="I447" s="55">
        <v>40534</v>
      </c>
      <c r="J447" s="93">
        <v>4</v>
      </c>
      <c r="K447" s="452">
        <v>17000000</v>
      </c>
      <c r="L447" s="61">
        <f t="shared" ref="L447:L513" si="15">IF($K447&lt;&gt;0,$G447-$K447,"")</f>
        <v>17000000</v>
      </c>
      <c r="M447" s="72" t="s">
        <v>287</v>
      </c>
      <c r="N447" s="1501"/>
      <c r="O447" s="1476"/>
      <c r="P447" s="1480"/>
      <c r="Q447" s="1448"/>
      <c r="R447" s="1487"/>
      <c r="U447" s="936"/>
      <c r="V447" s="936"/>
      <c r="W447" s="936"/>
    </row>
    <row r="448" spans="1:23">
      <c r="A448" s="1423"/>
      <c r="B448" s="1419"/>
      <c r="C448" s="1429"/>
      <c r="D448" s="1432"/>
      <c r="E448" s="1453"/>
      <c r="F448" s="1500"/>
      <c r="G448" s="1447"/>
      <c r="H448" s="1465"/>
      <c r="I448" s="55">
        <v>40870</v>
      </c>
      <c r="J448" s="93">
        <v>4</v>
      </c>
      <c r="K448" s="452">
        <v>17000000</v>
      </c>
      <c r="L448" s="61">
        <v>0</v>
      </c>
      <c r="M448" s="72" t="s">
        <v>1018</v>
      </c>
      <c r="N448" s="1503"/>
      <c r="O448" s="1477"/>
      <c r="P448" s="1481"/>
      <c r="Q448" s="1449"/>
      <c r="R448" s="1488"/>
      <c r="U448" s="936"/>
      <c r="V448" s="936"/>
      <c r="W448" s="936"/>
    </row>
    <row r="449" spans="1:23">
      <c r="A449" s="721">
        <v>186</v>
      </c>
      <c r="B449" s="1391">
        <v>39857</v>
      </c>
      <c r="C449" s="347" t="s">
        <v>704</v>
      </c>
      <c r="D449" s="90" t="s">
        <v>731</v>
      </c>
      <c r="E449" s="71" t="s">
        <v>732</v>
      </c>
      <c r="F449" s="53" t="s">
        <v>287</v>
      </c>
      <c r="G449" s="82">
        <v>41400000</v>
      </c>
      <c r="H449" s="92" t="s">
        <v>13</v>
      </c>
      <c r="I449" s="55"/>
      <c r="J449" s="93"/>
      <c r="K449" s="452"/>
      <c r="L449" s="61" t="str">
        <f t="shared" si="15"/>
        <v/>
      </c>
      <c r="M449" s="72"/>
      <c r="N449" s="1401"/>
      <c r="O449" s="1392"/>
      <c r="P449" s="94"/>
      <c r="Q449" s="75"/>
      <c r="R449" s="276"/>
      <c r="U449" s="936"/>
      <c r="V449" s="936"/>
      <c r="W449" s="936"/>
    </row>
    <row r="450" spans="1:23">
      <c r="A450" s="721"/>
      <c r="B450" s="1391">
        <v>39857</v>
      </c>
      <c r="C450" s="347" t="s">
        <v>705</v>
      </c>
      <c r="D450" s="90" t="s">
        <v>733</v>
      </c>
      <c r="E450" s="71" t="s">
        <v>734</v>
      </c>
      <c r="F450" s="53" t="s">
        <v>287</v>
      </c>
      <c r="G450" s="82">
        <v>9201000</v>
      </c>
      <c r="H450" s="92" t="s">
        <v>13</v>
      </c>
      <c r="I450" s="55"/>
      <c r="J450" s="93"/>
      <c r="K450" s="452"/>
      <c r="L450" s="61" t="str">
        <f t="shared" si="15"/>
        <v/>
      </c>
      <c r="M450" s="72"/>
      <c r="N450" s="1401"/>
      <c r="O450" s="1392"/>
      <c r="P450" s="94"/>
      <c r="Q450" s="75"/>
      <c r="R450" s="276"/>
      <c r="U450" s="936"/>
      <c r="V450" s="936"/>
      <c r="W450" s="936"/>
    </row>
    <row r="451" spans="1:23" ht="28.5">
      <c r="A451" s="721" t="s">
        <v>1938</v>
      </c>
      <c r="B451" s="1391">
        <v>39857</v>
      </c>
      <c r="C451" s="347" t="s">
        <v>765</v>
      </c>
      <c r="D451" s="90" t="s">
        <v>735</v>
      </c>
      <c r="E451" s="71" t="s">
        <v>445</v>
      </c>
      <c r="F451" s="53" t="s">
        <v>1937</v>
      </c>
      <c r="G451" s="82">
        <v>51500000</v>
      </c>
      <c r="H451" s="92" t="s">
        <v>13</v>
      </c>
      <c r="I451" s="55"/>
      <c r="J451" s="93"/>
      <c r="K451" s="452"/>
      <c r="L451" s="61" t="str">
        <f t="shared" si="15"/>
        <v/>
      </c>
      <c r="M451" s="72"/>
      <c r="N451" s="1401"/>
      <c r="O451" s="1392"/>
      <c r="P451" s="94"/>
      <c r="Q451" s="75"/>
      <c r="R451" s="276"/>
      <c r="U451" s="936"/>
      <c r="V451" s="936"/>
      <c r="W451" s="936"/>
    </row>
    <row r="452" spans="1:23">
      <c r="A452" s="721" t="s">
        <v>1888</v>
      </c>
      <c r="B452" s="1391">
        <v>39857</v>
      </c>
      <c r="C452" s="347" t="s">
        <v>706</v>
      </c>
      <c r="D452" s="90" t="s">
        <v>737</v>
      </c>
      <c r="E452" s="71" t="s">
        <v>738</v>
      </c>
      <c r="F452" s="91" t="s">
        <v>242</v>
      </c>
      <c r="G452" s="82">
        <v>4797000</v>
      </c>
      <c r="H452" s="92" t="s">
        <v>13</v>
      </c>
      <c r="I452" s="55">
        <v>40801</v>
      </c>
      <c r="J452" s="93">
        <v>49</v>
      </c>
      <c r="K452" s="452">
        <v>4797000</v>
      </c>
      <c r="L452" s="61">
        <f t="shared" si="15"/>
        <v>0</v>
      </c>
      <c r="M452" s="72" t="s">
        <v>184</v>
      </c>
      <c r="N452" s="1401">
        <v>40801</v>
      </c>
      <c r="O452" s="1392" t="s">
        <v>395</v>
      </c>
      <c r="P452" s="94" t="s">
        <v>188</v>
      </c>
      <c r="Q452" s="75" t="s">
        <v>1278</v>
      </c>
      <c r="R452" s="276">
        <v>240000</v>
      </c>
      <c r="U452" s="936"/>
      <c r="V452" s="936"/>
      <c r="W452" s="936"/>
    </row>
    <row r="453" spans="1:23">
      <c r="A453" s="721" t="s">
        <v>1888</v>
      </c>
      <c r="B453" s="1391">
        <v>39857</v>
      </c>
      <c r="C453" s="347" t="s">
        <v>707</v>
      </c>
      <c r="D453" s="90" t="s">
        <v>727</v>
      </c>
      <c r="E453" s="71" t="s">
        <v>724</v>
      </c>
      <c r="F453" s="91" t="s">
        <v>242</v>
      </c>
      <c r="G453" s="82">
        <v>4400000</v>
      </c>
      <c r="H453" s="92" t="s">
        <v>13</v>
      </c>
      <c r="I453" s="55">
        <v>40787</v>
      </c>
      <c r="J453" s="93">
        <v>49</v>
      </c>
      <c r="K453" s="452">
        <v>4400000</v>
      </c>
      <c r="L453" s="61">
        <f t="shared" si="15"/>
        <v>0</v>
      </c>
      <c r="M453" s="72" t="s">
        <v>184</v>
      </c>
      <c r="N453" s="1401">
        <v>40787</v>
      </c>
      <c r="O453" s="1392" t="s">
        <v>395</v>
      </c>
      <c r="P453" s="94" t="s">
        <v>188</v>
      </c>
      <c r="Q453" s="75" t="s">
        <v>1278</v>
      </c>
      <c r="R453" s="276">
        <v>220000</v>
      </c>
      <c r="U453" s="936"/>
      <c r="V453" s="936"/>
      <c r="W453" s="936"/>
    </row>
    <row r="454" spans="1:23">
      <c r="A454" s="721">
        <v>2</v>
      </c>
      <c r="B454" s="1391">
        <v>39857</v>
      </c>
      <c r="C454" s="347" t="s">
        <v>708</v>
      </c>
      <c r="D454" s="90" t="s">
        <v>739</v>
      </c>
      <c r="E454" s="71" t="s">
        <v>740</v>
      </c>
      <c r="F454" s="91" t="s">
        <v>242</v>
      </c>
      <c r="G454" s="82">
        <v>1173000</v>
      </c>
      <c r="H454" s="92" t="s">
        <v>13</v>
      </c>
      <c r="I454" s="55"/>
      <c r="J454" s="93"/>
      <c r="K454" s="452"/>
      <c r="L454" s="61" t="str">
        <f t="shared" si="15"/>
        <v/>
      </c>
      <c r="M454" s="72"/>
      <c r="N454" s="1401"/>
      <c r="O454" s="1392"/>
      <c r="P454" s="94"/>
      <c r="Q454" s="75"/>
      <c r="R454" s="276"/>
      <c r="U454" s="936"/>
      <c r="V454" s="936"/>
      <c r="W454" s="936"/>
    </row>
    <row r="455" spans="1:23">
      <c r="A455" s="721" t="s">
        <v>2248</v>
      </c>
      <c r="B455" s="1391">
        <v>39857</v>
      </c>
      <c r="C455" s="347" t="s">
        <v>709</v>
      </c>
      <c r="D455" s="90" t="s">
        <v>741</v>
      </c>
      <c r="E455" s="71" t="s">
        <v>742</v>
      </c>
      <c r="F455" s="91" t="s">
        <v>242</v>
      </c>
      <c r="G455" s="82">
        <v>2152000</v>
      </c>
      <c r="H455" s="92" t="s">
        <v>13</v>
      </c>
      <c r="I455" s="55">
        <v>41254</v>
      </c>
      <c r="J455" s="93"/>
      <c r="K455" s="452">
        <v>1475591.75</v>
      </c>
      <c r="L455" s="61">
        <v>0</v>
      </c>
      <c r="M455" s="72" t="s">
        <v>184</v>
      </c>
      <c r="N455" s="1401">
        <v>41254</v>
      </c>
      <c r="O455" s="1392" t="s">
        <v>395</v>
      </c>
      <c r="P455" s="94" t="s">
        <v>188</v>
      </c>
      <c r="Q455" s="75" t="s">
        <v>1974</v>
      </c>
      <c r="R455" s="276">
        <v>93244.93</v>
      </c>
      <c r="U455" s="936"/>
      <c r="V455" s="936"/>
      <c r="W455" s="936"/>
    </row>
    <row r="456" spans="1:23" s="358" customFormat="1" ht="33">
      <c r="A456" s="721" t="s">
        <v>1529</v>
      </c>
      <c r="B456" s="356">
        <v>39857</v>
      </c>
      <c r="C456" s="90" t="s">
        <v>771</v>
      </c>
      <c r="D456" s="90" t="s">
        <v>743</v>
      </c>
      <c r="E456" s="434" t="s">
        <v>740</v>
      </c>
      <c r="F456" s="431" t="s">
        <v>242</v>
      </c>
      <c r="G456" s="333">
        <v>15000000</v>
      </c>
      <c r="H456" s="334" t="s">
        <v>13</v>
      </c>
      <c r="I456" s="432">
        <v>40450</v>
      </c>
      <c r="J456" s="362">
        <v>4</v>
      </c>
      <c r="K456" s="451">
        <v>15000000</v>
      </c>
      <c r="L456" s="997">
        <f t="shared" si="15"/>
        <v>0</v>
      </c>
      <c r="M456" s="72" t="s">
        <v>184</v>
      </c>
      <c r="N456" s="376">
        <v>40450</v>
      </c>
      <c r="O456" s="1392" t="s">
        <v>395</v>
      </c>
      <c r="P456" s="363" t="s">
        <v>1581</v>
      </c>
      <c r="Q456" s="248" t="s">
        <v>1278</v>
      </c>
      <c r="R456" s="276">
        <v>750000</v>
      </c>
      <c r="U456" s="936"/>
      <c r="V456" s="936"/>
      <c r="W456" s="936"/>
    </row>
    <row r="457" spans="1:23">
      <c r="A457" s="721" t="s">
        <v>2183</v>
      </c>
      <c r="B457" s="1391">
        <v>39857</v>
      </c>
      <c r="C457" s="347" t="s">
        <v>710</v>
      </c>
      <c r="D457" s="90" t="s">
        <v>744</v>
      </c>
      <c r="E457" s="71" t="s">
        <v>745</v>
      </c>
      <c r="F457" s="91" t="s">
        <v>242</v>
      </c>
      <c r="G457" s="82">
        <v>1000000</v>
      </c>
      <c r="H457" s="92" t="s">
        <v>13</v>
      </c>
      <c r="I457" s="55">
        <v>41222</v>
      </c>
      <c r="J457" s="93">
        <v>147</v>
      </c>
      <c r="K457" s="452">
        <v>891000</v>
      </c>
      <c r="L457" s="61">
        <v>0</v>
      </c>
      <c r="M457" s="72" t="s">
        <v>184</v>
      </c>
      <c r="N457" s="315">
        <v>41222</v>
      </c>
      <c r="O457" s="1392" t="s">
        <v>395</v>
      </c>
      <c r="P457" s="316" t="s">
        <v>188</v>
      </c>
      <c r="Q457" s="75" t="s">
        <v>1974</v>
      </c>
      <c r="R457" s="276">
        <v>46411.7</v>
      </c>
      <c r="U457" s="936"/>
      <c r="V457" s="936"/>
      <c r="W457" s="936"/>
    </row>
    <row r="458" spans="1:23">
      <c r="A458" s="721" t="s">
        <v>2216</v>
      </c>
      <c r="B458" s="1391">
        <v>39857</v>
      </c>
      <c r="C458" s="347" t="s">
        <v>684</v>
      </c>
      <c r="D458" s="90" t="s">
        <v>728</v>
      </c>
      <c r="E458" s="71" t="s">
        <v>729</v>
      </c>
      <c r="F458" s="91" t="s">
        <v>242</v>
      </c>
      <c r="G458" s="82">
        <v>638000</v>
      </c>
      <c r="H458" s="92" t="s">
        <v>13</v>
      </c>
      <c r="I458" s="55">
        <v>41243</v>
      </c>
      <c r="J458" s="93">
        <v>168</v>
      </c>
      <c r="K458" s="452">
        <v>523680</v>
      </c>
      <c r="L458" s="61">
        <v>0</v>
      </c>
      <c r="M458" s="72" t="s">
        <v>184</v>
      </c>
      <c r="N458" s="1401">
        <v>41243</v>
      </c>
      <c r="O458" s="1392" t="s">
        <v>395</v>
      </c>
      <c r="P458" s="94" t="s">
        <v>188</v>
      </c>
      <c r="Q458" s="75" t="s">
        <v>1974</v>
      </c>
      <c r="R458" s="276">
        <v>3960</v>
      </c>
      <c r="U458" s="936"/>
      <c r="V458" s="936"/>
      <c r="W458" s="936"/>
    </row>
    <row r="459" spans="1:23">
      <c r="A459" s="721" t="s">
        <v>1891</v>
      </c>
      <c r="B459" s="1391">
        <v>39857</v>
      </c>
      <c r="C459" s="347" t="s">
        <v>711</v>
      </c>
      <c r="D459" s="90" t="s">
        <v>746</v>
      </c>
      <c r="E459" s="71" t="s">
        <v>747</v>
      </c>
      <c r="F459" s="91" t="s">
        <v>242</v>
      </c>
      <c r="G459" s="82">
        <v>5000000</v>
      </c>
      <c r="H459" s="92" t="s">
        <v>13</v>
      </c>
      <c r="I459" s="55">
        <v>40745</v>
      </c>
      <c r="J459" s="93">
        <v>50</v>
      </c>
      <c r="K459" s="452">
        <v>5000000</v>
      </c>
      <c r="L459" s="61">
        <f t="shared" si="15"/>
        <v>0</v>
      </c>
      <c r="M459" s="72" t="s">
        <v>184</v>
      </c>
      <c r="N459" s="1401">
        <v>40745</v>
      </c>
      <c r="O459" s="1392" t="s">
        <v>395</v>
      </c>
      <c r="P459" s="94" t="s">
        <v>188</v>
      </c>
      <c r="Q459" s="75" t="s">
        <v>1278</v>
      </c>
      <c r="R459" s="276">
        <v>250000</v>
      </c>
      <c r="U459" s="936"/>
      <c r="V459" s="936"/>
      <c r="W459" s="936"/>
    </row>
    <row r="460" spans="1:23">
      <c r="A460" s="721">
        <v>2</v>
      </c>
      <c r="B460" s="1391">
        <v>39857</v>
      </c>
      <c r="C460" s="347" t="s">
        <v>712</v>
      </c>
      <c r="D460" s="90" t="s">
        <v>748</v>
      </c>
      <c r="E460" s="71" t="s">
        <v>749</v>
      </c>
      <c r="F460" s="91" t="s">
        <v>242</v>
      </c>
      <c r="G460" s="82">
        <v>10000000</v>
      </c>
      <c r="H460" s="92" t="s">
        <v>13</v>
      </c>
      <c r="I460" s="55"/>
      <c r="J460" s="93"/>
      <c r="K460" s="452"/>
      <c r="L460" s="61" t="str">
        <f t="shared" si="15"/>
        <v/>
      </c>
      <c r="M460" s="72"/>
      <c r="N460" s="1401"/>
      <c r="O460" s="1392"/>
      <c r="P460" s="94"/>
      <c r="Q460" s="75"/>
      <c r="R460" s="276"/>
      <c r="U460" s="936"/>
      <c r="V460" s="936"/>
      <c r="W460" s="936"/>
    </row>
    <row r="461" spans="1:23">
      <c r="A461" s="721">
        <v>2</v>
      </c>
      <c r="B461" s="1391">
        <v>39857</v>
      </c>
      <c r="C461" s="347" t="s">
        <v>770</v>
      </c>
      <c r="D461" s="90" t="s">
        <v>730</v>
      </c>
      <c r="E461" s="71" t="s">
        <v>724</v>
      </c>
      <c r="F461" s="91" t="s">
        <v>242</v>
      </c>
      <c r="G461" s="82">
        <v>2900000</v>
      </c>
      <c r="H461" s="92" t="s">
        <v>13</v>
      </c>
      <c r="I461" s="55"/>
      <c r="J461" s="93"/>
      <c r="K461" s="452"/>
      <c r="L461" s="61" t="str">
        <f t="shared" si="15"/>
        <v/>
      </c>
      <c r="M461" s="72"/>
      <c r="N461" s="1401"/>
      <c r="O461" s="1392"/>
      <c r="P461" s="94"/>
      <c r="Q461" s="75"/>
      <c r="R461" s="276"/>
      <c r="U461" s="936"/>
      <c r="V461" s="936"/>
      <c r="W461" s="936"/>
    </row>
    <row r="462" spans="1:23">
      <c r="A462" s="721">
        <v>2</v>
      </c>
      <c r="B462" s="1391">
        <v>39857</v>
      </c>
      <c r="C462" s="347" t="s">
        <v>713</v>
      </c>
      <c r="D462" s="90" t="s">
        <v>750</v>
      </c>
      <c r="E462" s="71" t="s">
        <v>742</v>
      </c>
      <c r="F462" s="91" t="s">
        <v>242</v>
      </c>
      <c r="G462" s="82">
        <v>40000000</v>
      </c>
      <c r="H462" s="92" t="s">
        <v>13</v>
      </c>
      <c r="I462" s="55"/>
      <c r="J462" s="93"/>
      <c r="K462" s="452"/>
      <c r="L462" s="61" t="str">
        <f t="shared" si="15"/>
        <v/>
      </c>
      <c r="M462" s="72"/>
      <c r="N462" s="1401"/>
      <c r="O462" s="1392"/>
      <c r="P462" s="94"/>
      <c r="Q462" s="75"/>
      <c r="R462" s="276"/>
      <c r="U462" s="936"/>
      <c r="V462" s="936"/>
      <c r="W462" s="936"/>
    </row>
    <row r="463" spans="1:23">
      <c r="A463" s="721" t="s">
        <v>2187</v>
      </c>
      <c r="B463" s="1391">
        <v>39857</v>
      </c>
      <c r="C463" s="347" t="s">
        <v>714</v>
      </c>
      <c r="D463" s="90" t="s">
        <v>751</v>
      </c>
      <c r="E463" s="71" t="s">
        <v>745</v>
      </c>
      <c r="F463" s="91" t="s">
        <v>242</v>
      </c>
      <c r="G463" s="82">
        <v>1500000</v>
      </c>
      <c r="H463" s="92" t="s">
        <v>13</v>
      </c>
      <c r="I463" s="55">
        <v>41222</v>
      </c>
      <c r="J463" s="93">
        <v>151</v>
      </c>
      <c r="K463" s="452">
        <v>1373625</v>
      </c>
      <c r="L463" s="61">
        <v>0</v>
      </c>
      <c r="M463" s="72" t="s">
        <v>184</v>
      </c>
      <c r="N463" s="315">
        <v>41222</v>
      </c>
      <c r="O463" s="1392" t="s">
        <v>395</v>
      </c>
      <c r="P463" s="316" t="s">
        <v>188</v>
      </c>
      <c r="Q463" s="75" t="s">
        <v>1974</v>
      </c>
      <c r="R463" s="276">
        <v>74250</v>
      </c>
      <c r="U463" s="936"/>
      <c r="V463" s="936"/>
      <c r="W463" s="936"/>
    </row>
    <row r="464" spans="1:23">
      <c r="A464" s="721" t="s">
        <v>1931</v>
      </c>
      <c r="B464" s="1391">
        <v>39857</v>
      </c>
      <c r="C464" s="347" t="s">
        <v>769</v>
      </c>
      <c r="D464" s="90" t="s">
        <v>752</v>
      </c>
      <c r="E464" s="71" t="s">
        <v>736</v>
      </c>
      <c r="F464" s="91" t="s">
        <v>242</v>
      </c>
      <c r="G464" s="82">
        <v>18000000</v>
      </c>
      <c r="H464" s="92" t="s">
        <v>13</v>
      </c>
      <c r="I464" s="55">
        <v>40758</v>
      </c>
      <c r="J464" s="93">
        <v>62</v>
      </c>
      <c r="K464" s="452">
        <v>18000000</v>
      </c>
      <c r="L464" s="61">
        <f t="shared" si="15"/>
        <v>0</v>
      </c>
      <c r="M464" s="72" t="s">
        <v>184</v>
      </c>
      <c r="N464" s="1401">
        <v>40758</v>
      </c>
      <c r="O464" s="1392" t="s">
        <v>395</v>
      </c>
      <c r="P464" s="94" t="s">
        <v>188</v>
      </c>
      <c r="Q464" s="75" t="s">
        <v>1278</v>
      </c>
      <c r="R464" s="276">
        <v>900000</v>
      </c>
      <c r="U464" s="936"/>
      <c r="V464" s="936"/>
      <c r="W464" s="936"/>
    </row>
    <row r="465" spans="1:23" s="358" customFormat="1" ht="33">
      <c r="A465" s="721" t="s">
        <v>1480</v>
      </c>
      <c r="B465" s="356">
        <v>39857</v>
      </c>
      <c r="C465" s="90" t="s">
        <v>715</v>
      </c>
      <c r="D465" s="90" t="s">
        <v>753</v>
      </c>
      <c r="E465" s="434" t="s">
        <v>724</v>
      </c>
      <c r="F465" s="431" t="s">
        <v>242</v>
      </c>
      <c r="G465" s="333">
        <v>2200000</v>
      </c>
      <c r="H465" s="334" t="s">
        <v>13</v>
      </c>
      <c r="I465" s="432">
        <v>40445</v>
      </c>
      <c r="J465" s="362">
        <v>4</v>
      </c>
      <c r="K465" s="451">
        <v>2200000</v>
      </c>
      <c r="L465" s="61">
        <f t="shared" si="15"/>
        <v>0</v>
      </c>
      <c r="M465" s="72" t="s">
        <v>334</v>
      </c>
      <c r="N465" s="376">
        <v>40445</v>
      </c>
      <c r="O465" s="1392" t="s">
        <v>395</v>
      </c>
      <c r="P465" s="363" t="s">
        <v>1581</v>
      </c>
      <c r="Q465" s="248" t="s">
        <v>1278</v>
      </c>
      <c r="R465" s="276">
        <v>110000</v>
      </c>
      <c r="U465" s="936"/>
      <c r="V465" s="936"/>
      <c r="W465" s="936"/>
    </row>
    <row r="466" spans="1:23">
      <c r="A466" s="721" t="s">
        <v>2097</v>
      </c>
      <c r="B466" s="1391">
        <v>39857</v>
      </c>
      <c r="C466" s="347" t="s">
        <v>766</v>
      </c>
      <c r="D466" s="90" t="s">
        <v>754</v>
      </c>
      <c r="E466" s="71" t="s">
        <v>742</v>
      </c>
      <c r="F466" s="91" t="s">
        <v>242</v>
      </c>
      <c r="G466" s="82">
        <v>825000</v>
      </c>
      <c r="H466" s="92" t="s">
        <v>13</v>
      </c>
      <c r="I466" s="55"/>
      <c r="J466" s="93"/>
      <c r="K466" s="452"/>
      <c r="L466" s="61" t="str">
        <f t="shared" si="15"/>
        <v/>
      </c>
      <c r="M466" s="72"/>
      <c r="N466" s="1401"/>
      <c r="O466" s="1392"/>
      <c r="P466" s="94"/>
      <c r="Q466" s="75"/>
      <c r="R466" s="276"/>
      <c r="U466" s="936"/>
      <c r="V466" s="936"/>
      <c r="W466" s="936"/>
    </row>
    <row r="467" spans="1:23">
      <c r="A467" s="721" t="s">
        <v>2219</v>
      </c>
      <c r="B467" s="1391">
        <v>39857</v>
      </c>
      <c r="C467" s="347" t="s">
        <v>716</v>
      </c>
      <c r="D467" s="90" t="s">
        <v>755</v>
      </c>
      <c r="E467" s="71" t="s">
        <v>726</v>
      </c>
      <c r="F467" s="91" t="s">
        <v>242</v>
      </c>
      <c r="G467" s="82">
        <v>1900000</v>
      </c>
      <c r="H467" s="92" t="s">
        <v>13</v>
      </c>
      <c r="I467" s="55">
        <v>41243</v>
      </c>
      <c r="J467" s="93">
        <v>171</v>
      </c>
      <c r="K467" s="452">
        <v>1766510</v>
      </c>
      <c r="L467" s="61">
        <v>0</v>
      </c>
      <c r="M467" s="72" t="s">
        <v>184</v>
      </c>
      <c r="N467" s="1401">
        <v>41243</v>
      </c>
      <c r="O467" s="1392" t="s">
        <v>395</v>
      </c>
      <c r="P467" s="94" t="s">
        <v>188</v>
      </c>
      <c r="Q467" s="75" t="s">
        <v>1974</v>
      </c>
      <c r="R467" s="276">
        <v>70095</v>
      </c>
      <c r="U467" s="936"/>
      <c r="V467" s="936"/>
      <c r="W467" s="936"/>
    </row>
    <row r="468" spans="1:23">
      <c r="A468" s="721">
        <v>2</v>
      </c>
      <c r="B468" s="1391">
        <v>39857</v>
      </c>
      <c r="C468" s="347" t="s">
        <v>767</v>
      </c>
      <c r="D468" s="90" t="s">
        <v>756</v>
      </c>
      <c r="E468" s="71" t="s">
        <v>742</v>
      </c>
      <c r="F468" s="91" t="s">
        <v>242</v>
      </c>
      <c r="G468" s="82">
        <v>700000</v>
      </c>
      <c r="H468" s="92" t="s">
        <v>13</v>
      </c>
      <c r="I468" s="55">
        <v>40127</v>
      </c>
      <c r="J468" s="93">
        <v>4</v>
      </c>
      <c r="K468" s="452">
        <v>700000</v>
      </c>
      <c r="L468" s="61">
        <f t="shared" si="15"/>
        <v>0</v>
      </c>
      <c r="M468" s="72" t="s">
        <v>184</v>
      </c>
      <c r="N468" s="1401">
        <v>40127</v>
      </c>
      <c r="O468" s="1392" t="s">
        <v>395</v>
      </c>
      <c r="P468" s="94" t="s">
        <v>188</v>
      </c>
      <c r="Q468" s="75" t="s">
        <v>1278</v>
      </c>
      <c r="R468" s="276">
        <v>35000</v>
      </c>
      <c r="U468" s="936"/>
      <c r="V468" s="936"/>
      <c r="W468" s="936"/>
    </row>
    <row r="469" spans="1:23">
      <c r="A469" s="721" t="s">
        <v>1888</v>
      </c>
      <c r="B469" s="1391">
        <v>39857</v>
      </c>
      <c r="C469" s="347" t="s">
        <v>717</v>
      </c>
      <c r="D469" s="90" t="s">
        <v>757</v>
      </c>
      <c r="E469" s="71" t="s">
        <v>758</v>
      </c>
      <c r="F469" s="91" t="s">
        <v>242</v>
      </c>
      <c r="G469" s="82">
        <v>985000</v>
      </c>
      <c r="H469" s="92" t="s">
        <v>13</v>
      </c>
      <c r="I469" s="55">
        <v>40787</v>
      </c>
      <c r="J469" s="93">
        <v>49</v>
      </c>
      <c r="K469" s="452">
        <v>985000</v>
      </c>
      <c r="L469" s="61">
        <f t="shared" si="15"/>
        <v>0</v>
      </c>
      <c r="M469" s="72" t="s">
        <v>184</v>
      </c>
      <c r="N469" s="1401">
        <v>40787</v>
      </c>
      <c r="O469" s="1392" t="s">
        <v>395</v>
      </c>
      <c r="P469" s="94" t="s">
        <v>188</v>
      </c>
      <c r="Q469" s="75" t="s">
        <v>1278</v>
      </c>
      <c r="R469" s="276">
        <v>50000</v>
      </c>
      <c r="U469" s="936"/>
      <c r="V469" s="936"/>
      <c r="W469" s="936"/>
    </row>
    <row r="470" spans="1:23">
      <c r="A470" s="721">
        <v>2</v>
      </c>
      <c r="B470" s="1391">
        <v>39857</v>
      </c>
      <c r="C470" s="347" t="s">
        <v>768</v>
      </c>
      <c r="D470" s="90" t="s">
        <v>611</v>
      </c>
      <c r="E470" s="71" t="s">
        <v>736</v>
      </c>
      <c r="F470" s="91" t="s">
        <v>242</v>
      </c>
      <c r="G470" s="82">
        <v>10500000</v>
      </c>
      <c r="H470" s="92" t="s">
        <v>13</v>
      </c>
      <c r="I470" s="55"/>
      <c r="J470" s="93"/>
      <c r="K470" s="452"/>
      <c r="L470" s="61" t="str">
        <f t="shared" si="15"/>
        <v/>
      </c>
      <c r="M470" s="72"/>
      <c r="N470" s="1401"/>
      <c r="O470" s="1392"/>
      <c r="P470" s="94"/>
      <c r="Q470" s="75"/>
      <c r="R470" s="276"/>
      <c r="U470" s="936"/>
      <c r="V470" s="936"/>
      <c r="W470" s="936"/>
    </row>
    <row r="471" spans="1:23">
      <c r="A471" s="721" t="s">
        <v>1891</v>
      </c>
      <c r="B471" s="1391">
        <v>39857</v>
      </c>
      <c r="C471" s="347" t="s">
        <v>519</v>
      </c>
      <c r="D471" s="90" t="s">
        <v>759</v>
      </c>
      <c r="E471" s="71" t="s">
        <v>742</v>
      </c>
      <c r="F471" s="91" t="s">
        <v>242</v>
      </c>
      <c r="G471" s="82">
        <v>21900000</v>
      </c>
      <c r="H471" s="92" t="s">
        <v>13</v>
      </c>
      <c r="I471" s="55">
        <v>40773</v>
      </c>
      <c r="J471" s="93">
        <v>50</v>
      </c>
      <c r="K471" s="452">
        <v>21900000</v>
      </c>
      <c r="L471" s="61">
        <f t="shared" si="15"/>
        <v>0</v>
      </c>
      <c r="M471" s="72" t="s">
        <v>184</v>
      </c>
      <c r="N471" s="1401">
        <v>40773</v>
      </c>
      <c r="O471" s="1392" t="s">
        <v>395</v>
      </c>
      <c r="P471" s="94" t="s">
        <v>188</v>
      </c>
      <c r="Q471" s="75" t="s">
        <v>1278</v>
      </c>
      <c r="R471" s="276">
        <v>1095000</v>
      </c>
      <c r="U471" s="936"/>
      <c r="V471" s="936"/>
      <c r="W471" s="936"/>
    </row>
    <row r="472" spans="1:23">
      <c r="A472" s="721" t="s">
        <v>2131</v>
      </c>
      <c r="B472" s="1391">
        <v>39857</v>
      </c>
      <c r="C472" s="347" t="s">
        <v>718</v>
      </c>
      <c r="D472" s="90" t="s">
        <v>760</v>
      </c>
      <c r="E472" s="71" t="s">
        <v>761</v>
      </c>
      <c r="F472" s="91" t="s">
        <v>242</v>
      </c>
      <c r="G472" s="82">
        <v>17243000</v>
      </c>
      <c r="H472" s="92" t="s">
        <v>13</v>
      </c>
      <c r="I472" s="55">
        <v>41164</v>
      </c>
      <c r="J472" s="93">
        <v>127</v>
      </c>
      <c r="K472" s="452">
        <v>13443073.869999999</v>
      </c>
      <c r="L472" s="61">
        <v>0</v>
      </c>
      <c r="M472" s="72" t="s">
        <v>184</v>
      </c>
      <c r="N472" s="1401">
        <v>41164</v>
      </c>
      <c r="O472" s="1392" t="s">
        <v>395</v>
      </c>
      <c r="P472" s="94" t="s">
        <v>188</v>
      </c>
      <c r="Q472" s="75" t="s">
        <v>1974</v>
      </c>
      <c r="R472" s="276">
        <v>742440.6</v>
      </c>
      <c r="U472" s="936"/>
      <c r="V472" s="936"/>
      <c r="W472" s="936"/>
    </row>
    <row r="473" spans="1:23">
      <c r="A473" s="721">
        <v>2</v>
      </c>
      <c r="B473" s="1391">
        <v>39857</v>
      </c>
      <c r="C473" s="347" t="s">
        <v>719</v>
      </c>
      <c r="D473" s="90" t="s">
        <v>762</v>
      </c>
      <c r="E473" s="71" t="s">
        <v>763</v>
      </c>
      <c r="F473" s="91" t="s">
        <v>242</v>
      </c>
      <c r="G473" s="82">
        <v>6200000</v>
      </c>
      <c r="H473" s="92" t="s">
        <v>13</v>
      </c>
      <c r="I473" s="55"/>
      <c r="J473" s="93"/>
      <c r="K473" s="452"/>
      <c r="L473" s="61" t="str">
        <f t="shared" si="15"/>
        <v/>
      </c>
      <c r="M473" s="72"/>
      <c r="N473" s="1401"/>
      <c r="O473" s="1392"/>
      <c r="P473" s="94"/>
      <c r="Q473" s="75"/>
      <c r="R473" s="276"/>
      <c r="U473" s="936"/>
      <c r="V473" s="936"/>
      <c r="W473" s="936"/>
    </row>
    <row r="474" spans="1:23">
      <c r="A474" s="721">
        <v>2</v>
      </c>
      <c r="B474" s="1391">
        <v>39857</v>
      </c>
      <c r="C474" s="347" t="s">
        <v>720</v>
      </c>
      <c r="D474" s="90" t="s">
        <v>764</v>
      </c>
      <c r="E474" s="71" t="s">
        <v>736</v>
      </c>
      <c r="F474" s="91" t="s">
        <v>242</v>
      </c>
      <c r="G474" s="82">
        <v>1992000</v>
      </c>
      <c r="H474" s="92" t="s">
        <v>13</v>
      </c>
      <c r="I474" s="55">
        <v>41283</v>
      </c>
      <c r="J474" s="93">
        <v>4</v>
      </c>
      <c r="K474" s="452">
        <v>1992000</v>
      </c>
      <c r="L474" s="61">
        <f t="shared" si="15"/>
        <v>0</v>
      </c>
      <c r="M474" s="72" t="s">
        <v>184</v>
      </c>
      <c r="N474" s="1401">
        <v>41283</v>
      </c>
      <c r="O474" s="1392" t="s">
        <v>395</v>
      </c>
      <c r="P474" s="94" t="s">
        <v>2281</v>
      </c>
      <c r="Q474" s="75" t="s">
        <v>1278</v>
      </c>
      <c r="R474" s="276">
        <v>100000</v>
      </c>
      <c r="U474" s="936"/>
      <c r="V474" s="936"/>
      <c r="W474" s="936"/>
    </row>
    <row r="475" spans="1:23">
      <c r="A475" s="721"/>
      <c r="B475" s="1391">
        <v>39864</v>
      </c>
      <c r="C475" s="90" t="s">
        <v>772</v>
      </c>
      <c r="D475" s="90" t="s">
        <v>773</v>
      </c>
      <c r="E475" s="703" t="s">
        <v>763</v>
      </c>
      <c r="F475" s="704" t="s">
        <v>287</v>
      </c>
      <c r="G475" s="82">
        <v>30407000</v>
      </c>
      <c r="H475" s="92" t="s">
        <v>13</v>
      </c>
      <c r="I475" s="55"/>
      <c r="J475" s="93"/>
      <c r="K475" s="452"/>
      <c r="L475" s="61" t="str">
        <f t="shared" si="15"/>
        <v/>
      </c>
      <c r="M475" s="72"/>
      <c r="N475" s="1401"/>
      <c r="O475" s="1392"/>
      <c r="P475" s="94"/>
      <c r="Q475" s="75"/>
      <c r="R475" s="276"/>
      <c r="U475" s="936"/>
      <c r="V475" s="936"/>
      <c r="W475" s="936"/>
    </row>
    <row r="476" spans="1:23">
      <c r="A476" s="1421" t="s">
        <v>1932</v>
      </c>
      <c r="B476" s="1418">
        <v>39864</v>
      </c>
      <c r="C476" s="1462" t="s">
        <v>774</v>
      </c>
      <c r="D476" s="1462" t="s">
        <v>775</v>
      </c>
      <c r="E476" s="1676" t="s">
        <v>776</v>
      </c>
      <c r="F476" s="704" t="s">
        <v>287</v>
      </c>
      <c r="G476" s="82">
        <v>69600000</v>
      </c>
      <c r="H476" s="92" t="s">
        <v>13</v>
      </c>
      <c r="I476" s="55">
        <v>40808</v>
      </c>
      <c r="J476" s="93">
        <v>50</v>
      </c>
      <c r="K476" s="452">
        <v>69600000</v>
      </c>
      <c r="L476" s="61">
        <f t="shared" si="15"/>
        <v>0</v>
      </c>
      <c r="M476" s="1521" t="s">
        <v>1018</v>
      </c>
      <c r="N476" s="1501">
        <v>40865</v>
      </c>
      <c r="O476" s="1476" t="s">
        <v>1018</v>
      </c>
      <c r="P476" s="1480"/>
      <c r="Q476" s="1448" t="s">
        <v>1974</v>
      </c>
      <c r="R476" s="1487">
        <v>367500</v>
      </c>
      <c r="U476" s="936"/>
      <c r="V476" s="936"/>
      <c r="W476" s="936"/>
    </row>
    <row r="477" spans="1:23">
      <c r="A477" s="1423"/>
      <c r="B477" s="1419"/>
      <c r="C477" s="1463"/>
      <c r="D477" s="1463"/>
      <c r="E477" s="1677"/>
      <c r="F477" s="704" t="s">
        <v>1638</v>
      </c>
      <c r="G477" s="82">
        <v>46400000</v>
      </c>
      <c r="H477" s="92" t="s">
        <v>13</v>
      </c>
      <c r="I477" s="55">
        <v>40808</v>
      </c>
      <c r="J477" s="93">
        <v>49</v>
      </c>
      <c r="K477" s="452">
        <v>46400000</v>
      </c>
      <c r="L477" s="61">
        <f t="shared" si="15"/>
        <v>0</v>
      </c>
      <c r="M477" s="1522"/>
      <c r="N477" s="1503"/>
      <c r="O477" s="1477"/>
      <c r="P477" s="1481"/>
      <c r="Q477" s="1449"/>
      <c r="R477" s="1488"/>
      <c r="U477" s="936"/>
      <c r="V477" s="936"/>
      <c r="W477" s="936"/>
    </row>
    <row r="478" spans="1:23">
      <c r="A478" s="721"/>
      <c r="B478" s="1391">
        <v>39864</v>
      </c>
      <c r="C478" s="90" t="s">
        <v>821</v>
      </c>
      <c r="D478" s="90" t="s">
        <v>777</v>
      </c>
      <c r="E478" s="703" t="s">
        <v>722</v>
      </c>
      <c r="F478" s="704" t="s">
        <v>287</v>
      </c>
      <c r="G478" s="82">
        <v>17211000</v>
      </c>
      <c r="H478" s="92" t="s">
        <v>13</v>
      </c>
      <c r="I478" s="55"/>
      <c r="J478" s="93"/>
      <c r="K478" s="452"/>
      <c r="L478" s="61" t="str">
        <f t="shared" si="15"/>
        <v/>
      </c>
      <c r="M478" s="72"/>
      <c r="N478" s="1401"/>
      <c r="O478" s="1392"/>
      <c r="P478" s="94"/>
      <c r="Q478" s="75"/>
      <c r="R478" s="276"/>
      <c r="U478" s="936"/>
      <c r="V478" s="936"/>
      <c r="W478" s="936"/>
    </row>
    <row r="479" spans="1:23">
      <c r="A479" s="721" t="s">
        <v>1458</v>
      </c>
      <c r="B479" s="1391">
        <v>39864</v>
      </c>
      <c r="C479" s="95" t="s">
        <v>778</v>
      </c>
      <c r="D479" s="96" t="s">
        <v>779</v>
      </c>
      <c r="E479" s="97" t="s">
        <v>724</v>
      </c>
      <c r="F479" s="91" t="s">
        <v>242</v>
      </c>
      <c r="G479" s="82">
        <v>8653000</v>
      </c>
      <c r="H479" s="92" t="s">
        <v>13</v>
      </c>
      <c r="I479" s="55"/>
      <c r="J479" s="93"/>
      <c r="K479" s="452"/>
      <c r="L479" s="61" t="str">
        <f t="shared" si="15"/>
        <v/>
      </c>
      <c r="M479" s="72"/>
      <c r="N479" s="1401"/>
      <c r="O479" s="1392"/>
      <c r="P479" s="94"/>
      <c r="Q479" s="75"/>
      <c r="R479" s="276"/>
      <c r="U479" s="936"/>
      <c r="V479" s="936"/>
      <c r="W479" s="936"/>
    </row>
    <row r="480" spans="1:23">
      <c r="A480" s="721" t="s">
        <v>1891</v>
      </c>
      <c r="B480" s="1391">
        <v>39864</v>
      </c>
      <c r="C480" s="95" t="s">
        <v>780</v>
      </c>
      <c r="D480" s="96" t="s">
        <v>781</v>
      </c>
      <c r="E480" s="97" t="s">
        <v>782</v>
      </c>
      <c r="F480" s="91" t="s">
        <v>242</v>
      </c>
      <c r="G480" s="82">
        <v>6920000</v>
      </c>
      <c r="H480" s="92" t="s">
        <v>13</v>
      </c>
      <c r="I480" s="55">
        <v>40801</v>
      </c>
      <c r="J480" s="93">
        <v>50</v>
      </c>
      <c r="K480" s="452">
        <v>6920000</v>
      </c>
      <c r="L480" s="61">
        <f t="shared" si="15"/>
        <v>0</v>
      </c>
      <c r="M480" s="489" t="s">
        <v>184</v>
      </c>
      <c r="N480" s="1401">
        <v>40801</v>
      </c>
      <c r="O480" s="1392" t="s">
        <v>395</v>
      </c>
      <c r="P480" s="94" t="s">
        <v>188</v>
      </c>
      <c r="Q480" s="75" t="s">
        <v>1278</v>
      </c>
      <c r="R480" s="276">
        <v>346000</v>
      </c>
      <c r="U480" s="936"/>
      <c r="V480" s="936"/>
      <c r="W480" s="936"/>
    </row>
    <row r="481" spans="1:23">
      <c r="A481" s="721" t="s">
        <v>1888</v>
      </c>
      <c r="B481" s="1391">
        <v>39864</v>
      </c>
      <c r="C481" s="95" t="s">
        <v>783</v>
      </c>
      <c r="D481" s="96" t="s">
        <v>727</v>
      </c>
      <c r="E481" s="97" t="s">
        <v>724</v>
      </c>
      <c r="F481" s="91" t="s">
        <v>242</v>
      </c>
      <c r="G481" s="82">
        <v>5450000</v>
      </c>
      <c r="H481" s="92" t="s">
        <v>13</v>
      </c>
      <c r="I481" s="55">
        <v>40787</v>
      </c>
      <c r="J481" s="93">
        <v>49</v>
      </c>
      <c r="K481" s="452">
        <v>5450000</v>
      </c>
      <c r="L481" s="61">
        <f t="shared" si="15"/>
        <v>0</v>
      </c>
      <c r="M481" s="489" t="s">
        <v>184</v>
      </c>
      <c r="N481" s="1401">
        <v>40787</v>
      </c>
      <c r="O481" s="1392" t="s">
        <v>395</v>
      </c>
      <c r="P481" s="94" t="s">
        <v>188</v>
      </c>
      <c r="Q481" s="75" t="s">
        <v>1278</v>
      </c>
      <c r="R481" s="276">
        <v>273000</v>
      </c>
      <c r="U481" s="936"/>
      <c r="V481" s="936"/>
      <c r="W481" s="936"/>
    </row>
    <row r="482" spans="1:23" s="358" customFormat="1" ht="33">
      <c r="A482" s="721" t="s">
        <v>1529</v>
      </c>
      <c r="B482" s="356">
        <v>39864</v>
      </c>
      <c r="C482" s="95" t="s">
        <v>784</v>
      </c>
      <c r="D482" s="96" t="s">
        <v>785</v>
      </c>
      <c r="E482" s="488" t="s">
        <v>740</v>
      </c>
      <c r="F482" s="431" t="s">
        <v>242</v>
      </c>
      <c r="G482" s="333">
        <v>1998000</v>
      </c>
      <c r="H482" s="334" t="s">
        <v>13</v>
      </c>
      <c r="I482" s="432">
        <v>40450</v>
      </c>
      <c r="J482" s="362">
        <v>4</v>
      </c>
      <c r="K482" s="451">
        <v>1998000</v>
      </c>
      <c r="L482" s="997">
        <f t="shared" si="15"/>
        <v>0</v>
      </c>
      <c r="M482" s="489" t="s">
        <v>184</v>
      </c>
      <c r="N482" s="376">
        <v>40450</v>
      </c>
      <c r="O482" s="1392" t="s">
        <v>395</v>
      </c>
      <c r="P482" s="363" t="s">
        <v>1581</v>
      </c>
      <c r="Q482" s="248" t="s">
        <v>1278</v>
      </c>
      <c r="R482" s="276">
        <v>100000</v>
      </c>
      <c r="U482" s="936"/>
      <c r="V482" s="936"/>
      <c r="W482" s="936"/>
    </row>
    <row r="483" spans="1:23">
      <c r="A483" s="721">
        <v>2</v>
      </c>
      <c r="B483" s="1391">
        <v>39864</v>
      </c>
      <c r="C483" s="95" t="s">
        <v>814</v>
      </c>
      <c r="D483" s="96" t="s">
        <v>786</v>
      </c>
      <c r="E483" s="97" t="s">
        <v>787</v>
      </c>
      <c r="F483" s="91" t="s">
        <v>242</v>
      </c>
      <c r="G483" s="82">
        <v>17280000</v>
      </c>
      <c r="H483" s="92" t="s">
        <v>13</v>
      </c>
      <c r="I483" s="55"/>
      <c r="J483" s="93"/>
      <c r="K483" s="452"/>
      <c r="L483" s="61" t="str">
        <f t="shared" si="15"/>
        <v/>
      </c>
      <c r="M483" s="72"/>
      <c r="N483" s="1401"/>
      <c r="O483" s="1392"/>
      <c r="P483" s="94"/>
      <c r="Q483" s="75"/>
      <c r="R483" s="276"/>
      <c r="U483" s="936"/>
      <c r="V483" s="936"/>
      <c r="W483" s="936"/>
    </row>
    <row r="484" spans="1:23">
      <c r="A484" s="721">
        <v>2</v>
      </c>
      <c r="B484" s="1391">
        <v>39864</v>
      </c>
      <c r="C484" s="95" t="s">
        <v>815</v>
      </c>
      <c r="D484" s="96" t="s">
        <v>788</v>
      </c>
      <c r="E484" s="97" t="s">
        <v>729</v>
      </c>
      <c r="F484" s="91" t="s">
        <v>242</v>
      </c>
      <c r="G484" s="82">
        <v>16800000</v>
      </c>
      <c r="H484" s="92" t="s">
        <v>13</v>
      </c>
      <c r="I484" s="55"/>
      <c r="J484" s="93"/>
      <c r="K484" s="452"/>
      <c r="L484" s="61" t="str">
        <f t="shared" si="15"/>
        <v/>
      </c>
      <c r="M484" s="72"/>
      <c r="N484" s="1401"/>
      <c r="O484" s="1392"/>
      <c r="P484" s="94"/>
      <c r="Q484" s="75"/>
      <c r="R484" s="276"/>
      <c r="U484" s="936"/>
      <c r="V484" s="936"/>
      <c r="W484" s="936"/>
    </row>
    <row r="485" spans="1:23">
      <c r="A485" s="721">
        <v>2</v>
      </c>
      <c r="B485" s="1391">
        <v>39864</v>
      </c>
      <c r="C485" s="95" t="s">
        <v>789</v>
      </c>
      <c r="D485" s="96" t="s">
        <v>790</v>
      </c>
      <c r="E485" s="97" t="s">
        <v>724</v>
      </c>
      <c r="F485" s="91" t="s">
        <v>242</v>
      </c>
      <c r="G485" s="82">
        <v>8700000</v>
      </c>
      <c r="H485" s="92" t="s">
        <v>13</v>
      </c>
      <c r="I485" s="55"/>
      <c r="J485" s="93"/>
      <c r="K485" s="452"/>
      <c r="L485" s="61" t="str">
        <f t="shared" si="15"/>
        <v/>
      </c>
      <c r="M485" s="72"/>
      <c r="N485" s="1401"/>
      <c r="O485" s="1392"/>
      <c r="P485" s="94"/>
      <c r="Q485" s="75"/>
      <c r="R485" s="276"/>
      <c r="U485" s="936"/>
      <c r="V485" s="936"/>
      <c r="W485" s="936"/>
    </row>
    <row r="486" spans="1:23">
      <c r="A486" s="721">
        <v>2</v>
      </c>
      <c r="B486" s="1391">
        <v>39864</v>
      </c>
      <c r="C486" s="95" t="s">
        <v>791</v>
      </c>
      <c r="D486" s="96" t="s">
        <v>792</v>
      </c>
      <c r="E486" s="97" t="s">
        <v>747</v>
      </c>
      <c r="F486" s="91" t="s">
        <v>242</v>
      </c>
      <c r="G486" s="82">
        <v>3100000</v>
      </c>
      <c r="H486" s="92" t="s">
        <v>13</v>
      </c>
      <c r="I486" s="55"/>
      <c r="J486" s="93"/>
      <c r="K486" s="452"/>
      <c r="L486" s="61" t="str">
        <f t="shared" si="15"/>
        <v/>
      </c>
      <c r="M486" s="72"/>
      <c r="N486" s="1401"/>
      <c r="O486" s="1392"/>
      <c r="P486" s="94"/>
      <c r="Q486" s="75"/>
      <c r="R486" s="276"/>
      <c r="U486" s="936"/>
      <c r="V486" s="936"/>
      <c r="W486" s="936"/>
    </row>
    <row r="487" spans="1:23">
      <c r="A487" s="721" t="s">
        <v>2290</v>
      </c>
      <c r="B487" s="1391">
        <v>39864</v>
      </c>
      <c r="C487" s="95" t="s">
        <v>793</v>
      </c>
      <c r="D487" s="96" t="s">
        <v>794</v>
      </c>
      <c r="E487" s="97" t="s">
        <v>763</v>
      </c>
      <c r="F487" s="91" t="s">
        <v>242</v>
      </c>
      <c r="G487" s="82">
        <v>4579000</v>
      </c>
      <c r="H487" s="92" t="s">
        <v>13</v>
      </c>
      <c r="I487" s="55">
        <v>41313</v>
      </c>
      <c r="J487" s="93">
        <v>203</v>
      </c>
      <c r="K487" s="452">
        <v>4002371.11</v>
      </c>
      <c r="L487" s="61">
        <v>0</v>
      </c>
      <c r="M487" s="489" t="s">
        <v>184</v>
      </c>
      <c r="N487" s="1401">
        <v>41313</v>
      </c>
      <c r="O487" s="1392" t="s">
        <v>395</v>
      </c>
      <c r="P487" s="94" t="s">
        <v>188</v>
      </c>
      <c r="Q487" s="75" t="s">
        <v>1974</v>
      </c>
      <c r="R487" s="276">
        <v>224717.22</v>
      </c>
      <c r="U487" s="936"/>
      <c r="V487" s="936"/>
      <c r="W487" s="936"/>
    </row>
    <row r="488" spans="1:23">
      <c r="A488" s="721">
        <v>2</v>
      </c>
      <c r="B488" s="1391">
        <v>39864</v>
      </c>
      <c r="C488" s="95" t="s">
        <v>795</v>
      </c>
      <c r="D488" s="96" t="s">
        <v>796</v>
      </c>
      <c r="E488" s="97" t="s">
        <v>738</v>
      </c>
      <c r="F488" s="91" t="s">
        <v>242</v>
      </c>
      <c r="G488" s="82">
        <v>10000000</v>
      </c>
      <c r="H488" s="92" t="s">
        <v>13</v>
      </c>
      <c r="I488" s="55"/>
      <c r="J488" s="93"/>
      <c r="K488" s="452"/>
      <c r="L488" s="61" t="str">
        <f t="shared" si="15"/>
        <v/>
      </c>
      <c r="M488" s="72"/>
      <c r="N488" s="1401"/>
      <c r="O488" s="1392"/>
      <c r="P488" s="94"/>
      <c r="Q488" s="75"/>
      <c r="R488" s="276"/>
      <c r="U488" s="936"/>
      <c r="V488" s="936"/>
      <c r="W488" s="936"/>
    </row>
    <row r="489" spans="1:23">
      <c r="A489" s="721">
        <v>2</v>
      </c>
      <c r="B489" s="1391">
        <v>39864</v>
      </c>
      <c r="C489" s="95" t="s">
        <v>816</v>
      </c>
      <c r="D489" s="96" t="s">
        <v>797</v>
      </c>
      <c r="E489" s="97" t="s">
        <v>798</v>
      </c>
      <c r="F489" s="91" t="s">
        <v>242</v>
      </c>
      <c r="G489" s="82">
        <v>2060000</v>
      </c>
      <c r="H489" s="92" t="s">
        <v>13</v>
      </c>
      <c r="I489" s="55"/>
      <c r="J489" s="93"/>
      <c r="K489" s="452"/>
      <c r="L489" s="61" t="str">
        <f t="shared" si="15"/>
        <v/>
      </c>
      <c r="M489" s="72"/>
      <c r="N489" s="1401"/>
      <c r="O489" s="1392"/>
      <c r="P489" s="94"/>
      <c r="Q489" s="75"/>
      <c r="R489" s="276"/>
      <c r="U489" s="936"/>
      <c r="V489" s="936"/>
      <c r="W489" s="936"/>
    </row>
    <row r="490" spans="1:23">
      <c r="A490" s="721">
        <v>2</v>
      </c>
      <c r="B490" s="1391">
        <v>39864</v>
      </c>
      <c r="C490" s="95" t="s">
        <v>799</v>
      </c>
      <c r="D490" s="96" t="s">
        <v>800</v>
      </c>
      <c r="E490" s="97" t="s">
        <v>801</v>
      </c>
      <c r="F490" s="91" t="s">
        <v>242</v>
      </c>
      <c r="G490" s="82">
        <v>3250000</v>
      </c>
      <c r="H490" s="92" t="s">
        <v>13</v>
      </c>
      <c r="I490" s="55"/>
      <c r="J490" s="93"/>
      <c r="K490" s="452"/>
      <c r="L490" s="61" t="str">
        <f t="shared" si="15"/>
        <v/>
      </c>
      <c r="M490" s="72"/>
      <c r="N490" s="1401"/>
      <c r="O490" s="1392"/>
      <c r="P490" s="94"/>
      <c r="Q490" s="75"/>
      <c r="R490" s="276"/>
      <c r="U490" s="936"/>
      <c r="V490" s="936"/>
      <c r="W490" s="936"/>
    </row>
    <row r="491" spans="1:23">
      <c r="A491" s="721" t="s">
        <v>1888</v>
      </c>
      <c r="B491" s="1391">
        <v>39864</v>
      </c>
      <c r="C491" s="95" t="s">
        <v>818</v>
      </c>
      <c r="D491" s="96" t="s">
        <v>673</v>
      </c>
      <c r="E491" s="97" t="s">
        <v>742</v>
      </c>
      <c r="F491" s="91" t="s">
        <v>242</v>
      </c>
      <c r="G491" s="82">
        <v>12500000</v>
      </c>
      <c r="H491" s="92" t="s">
        <v>13</v>
      </c>
      <c r="I491" s="55">
        <v>40808</v>
      </c>
      <c r="J491" s="93">
        <v>49</v>
      </c>
      <c r="K491" s="452">
        <v>12500000</v>
      </c>
      <c r="L491" s="61">
        <f t="shared" si="15"/>
        <v>0</v>
      </c>
      <c r="M491" s="489" t="s">
        <v>184</v>
      </c>
      <c r="N491" s="1401">
        <v>40808</v>
      </c>
      <c r="O491" s="1392" t="s">
        <v>395</v>
      </c>
      <c r="P491" s="94" t="s">
        <v>188</v>
      </c>
      <c r="Q491" s="75" t="s">
        <v>1278</v>
      </c>
      <c r="R491" s="276">
        <v>625000</v>
      </c>
      <c r="U491" s="936"/>
      <c r="V491" s="936"/>
      <c r="W491" s="936"/>
    </row>
    <row r="492" spans="1:23">
      <c r="A492" s="721" t="s">
        <v>2211</v>
      </c>
      <c r="B492" s="1391">
        <v>39864</v>
      </c>
      <c r="C492" s="95" t="s">
        <v>819</v>
      </c>
      <c r="D492" s="96" t="s">
        <v>802</v>
      </c>
      <c r="E492" s="97" t="s">
        <v>787</v>
      </c>
      <c r="F492" s="91" t="s">
        <v>242</v>
      </c>
      <c r="G492" s="82">
        <v>2644000</v>
      </c>
      <c r="H492" s="92" t="s">
        <v>13</v>
      </c>
      <c r="I492" s="55">
        <v>41242</v>
      </c>
      <c r="J492" s="93">
        <v>164</v>
      </c>
      <c r="K492" s="452">
        <v>2453093.73</v>
      </c>
      <c r="L492" s="61">
        <v>0</v>
      </c>
      <c r="M492" s="72" t="s">
        <v>184</v>
      </c>
      <c r="N492" s="1401">
        <v>41242</v>
      </c>
      <c r="O492" s="1392" t="s">
        <v>395</v>
      </c>
      <c r="P492" s="94" t="s">
        <v>188</v>
      </c>
      <c r="Q492" s="75" t="s">
        <v>1974</v>
      </c>
      <c r="R492" s="276">
        <v>115861.33</v>
      </c>
      <c r="U492" s="936"/>
      <c r="V492" s="936"/>
      <c r="W492" s="936"/>
    </row>
    <row r="493" spans="1:23" s="358" customFormat="1" ht="33">
      <c r="A493" s="721" t="s">
        <v>1529</v>
      </c>
      <c r="B493" s="356">
        <v>39864</v>
      </c>
      <c r="C493" s="95" t="s">
        <v>803</v>
      </c>
      <c r="D493" s="96" t="s">
        <v>804</v>
      </c>
      <c r="E493" s="488" t="s">
        <v>740</v>
      </c>
      <c r="F493" s="431" t="s">
        <v>242</v>
      </c>
      <c r="G493" s="333">
        <v>48000000</v>
      </c>
      <c r="H493" s="334" t="s">
        <v>13</v>
      </c>
      <c r="I493" s="432">
        <v>40450</v>
      </c>
      <c r="J493" s="362">
        <v>4</v>
      </c>
      <c r="K493" s="451">
        <v>48000000</v>
      </c>
      <c r="L493" s="61">
        <f t="shared" si="15"/>
        <v>0</v>
      </c>
      <c r="M493" s="489" t="s">
        <v>184</v>
      </c>
      <c r="N493" s="376">
        <v>40450</v>
      </c>
      <c r="O493" s="1392" t="s">
        <v>395</v>
      </c>
      <c r="P493" s="363" t="s">
        <v>1581</v>
      </c>
      <c r="Q493" s="248" t="s">
        <v>1278</v>
      </c>
      <c r="R493" s="276">
        <v>2400000</v>
      </c>
      <c r="U493" s="936"/>
      <c r="V493" s="936"/>
      <c r="W493" s="936"/>
    </row>
    <row r="494" spans="1:23">
      <c r="A494" s="721" t="s">
        <v>2245</v>
      </c>
      <c r="B494" s="1391">
        <v>39864</v>
      </c>
      <c r="C494" s="95" t="s">
        <v>817</v>
      </c>
      <c r="D494" s="96" t="s">
        <v>805</v>
      </c>
      <c r="E494" s="97" t="s">
        <v>806</v>
      </c>
      <c r="F494" s="91" t="s">
        <v>242</v>
      </c>
      <c r="G494" s="82">
        <v>22000000</v>
      </c>
      <c r="H494" s="92" t="s">
        <v>13</v>
      </c>
      <c r="I494" s="55">
        <v>41254</v>
      </c>
      <c r="J494" s="93"/>
      <c r="K494" s="452">
        <v>20172636</v>
      </c>
      <c r="L494" s="61">
        <v>0</v>
      </c>
      <c r="M494" s="72" t="s">
        <v>184</v>
      </c>
      <c r="N494" s="1401">
        <v>41254</v>
      </c>
      <c r="O494" s="1392" t="s">
        <v>395</v>
      </c>
      <c r="P494" s="94" t="s">
        <v>188</v>
      </c>
      <c r="Q494" s="75" t="s">
        <v>1974</v>
      </c>
      <c r="R494" s="276">
        <v>1058725.8</v>
      </c>
      <c r="U494" s="936"/>
      <c r="V494" s="936"/>
      <c r="W494" s="936"/>
    </row>
    <row r="495" spans="1:23">
      <c r="A495" s="1421" t="s">
        <v>2155</v>
      </c>
      <c r="B495" s="1418">
        <v>39864</v>
      </c>
      <c r="C495" s="1468" t="s">
        <v>807</v>
      </c>
      <c r="D495" s="1457" t="s">
        <v>808</v>
      </c>
      <c r="E495" s="1664" t="s">
        <v>722</v>
      </c>
      <c r="F495" s="1442" t="s">
        <v>242</v>
      </c>
      <c r="G495" s="1445">
        <v>7350000</v>
      </c>
      <c r="H495" s="1464" t="s">
        <v>13</v>
      </c>
      <c r="I495" s="55">
        <v>40926</v>
      </c>
      <c r="J495" s="93">
        <v>4</v>
      </c>
      <c r="K495" s="452">
        <v>3675000</v>
      </c>
      <c r="L495" s="61">
        <f t="shared" si="15"/>
        <v>3675000</v>
      </c>
      <c r="M495" s="489" t="s">
        <v>184</v>
      </c>
      <c r="N495" s="1501">
        <v>41206</v>
      </c>
      <c r="O495" s="1476" t="s">
        <v>395</v>
      </c>
      <c r="P495" s="1480" t="s">
        <v>1918</v>
      </c>
      <c r="Q495" s="1448" t="s">
        <v>1278</v>
      </c>
      <c r="R495" s="1487">
        <v>368000</v>
      </c>
      <c r="U495" s="936"/>
      <c r="V495" s="936"/>
      <c r="W495" s="936"/>
    </row>
    <row r="496" spans="1:23">
      <c r="A496" s="1423"/>
      <c r="B496" s="1419"/>
      <c r="C496" s="1469"/>
      <c r="D496" s="1458"/>
      <c r="E496" s="1665"/>
      <c r="F496" s="1444"/>
      <c r="G496" s="1447"/>
      <c r="H496" s="1465"/>
      <c r="I496" s="55">
        <v>41206</v>
      </c>
      <c r="J496" s="93">
        <v>4</v>
      </c>
      <c r="K496" s="452">
        <v>3675000</v>
      </c>
      <c r="L496" s="61">
        <v>0</v>
      </c>
      <c r="M496" s="489" t="s">
        <v>184</v>
      </c>
      <c r="N496" s="1503"/>
      <c r="O496" s="1477"/>
      <c r="P496" s="1481"/>
      <c r="Q496" s="1449"/>
      <c r="R496" s="1488"/>
      <c r="U496" s="936"/>
      <c r="V496" s="936"/>
      <c r="W496" s="936"/>
    </row>
    <row r="497" spans="1:23">
      <c r="A497" s="721">
        <v>2</v>
      </c>
      <c r="B497" s="1391">
        <v>39864</v>
      </c>
      <c r="C497" s="95" t="s">
        <v>809</v>
      </c>
      <c r="D497" s="96" t="s">
        <v>388</v>
      </c>
      <c r="E497" s="97" t="s">
        <v>724</v>
      </c>
      <c r="F497" s="91" t="s">
        <v>242</v>
      </c>
      <c r="G497" s="82">
        <v>4000000</v>
      </c>
      <c r="H497" s="92" t="s">
        <v>13</v>
      </c>
      <c r="I497" s="55"/>
      <c r="J497" s="93"/>
      <c r="K497" s="452"/>
      <c r="L497" s="61" t="str">
        <f t="shared" si="15"/>
        <v/>
      </c>
      <c r="M497" s="72"/>
      <c r="N497" s="1401"/>
      <c r="O497" s="1392"/>
      <c r="P497" s="94"/>
      <c r="Q497" s="75"/>
      <c r="R497" s="276"/>
      <c r="U497" s="936"/>
      <c r="V497" s="936"/>
      <c r="W497" s="936"/>
    </row>
    <row r="498" spans="1:23">
      <c r="A498" s="721" t="s">
        <v>1888</v>
      </c>
      <c r="B498" s="1391">
        <v>39864</v>
      </c>
      <c r="C498" s="95" t="s">
        <v>820</v>
      </c>
      <c r="D498" s="96" t="s">
        <v>810</v>
      </c>
      <c r="E498" s="97" t="s">
        <v>811</v>
      </c>
      <c r="F498" s="91" t="s">
        <v>242</v>
      </c>
      <c r="G498" s="82">
        <v>9495000</v>
      </c>
      <c r="H498" s="92" t="s">
        <v>13</v>
      </c>
      <c r="I498" s="55">
        <v>40808</v>
      </c>
      <c r="J498" s="93">
        <v>49</v>
      </c>
      <c r="K498" s="452">
        <v>9495000</v>
      </c>
      <c r="L498" s="61">
        <f t="shared" si="15"/>
        <v>0</v>
      </c>
      <c r="M498" s="489" t="s">
        <v>184</v>
      </c>
      <c r="N498" s="1401">
        <v>40808</v>
      </c>
      <c r="O498" s="1392" t="s">
        <v>395</v>
      </c>
      <c r="P498" s="94" t="s">
        <v>188</v>
      </c>
      <c r="Q498" s="75" t="s">
        <v>1278</v>
      </c>
      <c r="R498" s="276">
        <v>475000</v>
      </c>
      <c r="U498" s="936"/>
      <c r="V498" s="936"/>
      <c r="W498" s="936"/>
    </row>
    <row r="499" spans="1:23">
      <c r="A499" s="721">
        <v>2</v>
      </c>
      <c r="B499" s="1391">
        <v>39864</v>
      </c>
      <c r="C499" s="95" t="s">
        <v>812</v>
      </c>
      <c r="D499" s="96" t="s">
        <v>813</v>
      </c>
      <c r="E499" s="97" t="s">
        <v>787</v>
      </c>
      <c r="F499" s="98" t="s">
        <v>242</v>
      </c>
      <c r="G499" s="82">
        <v>7000000</v>
      </c>
      <c r="H499" s="92" t="s">
        <v>13</v>
      </c>
      <c r="I499" s="55">
        <v>40646</v>
      </c>
      <c r="J499" s="93">
        <v>4</v>
      </c>
      <c r="K499" s="452">
        <v>7000000</v>
      </c>
      <c r="L499" s="61">
        <f t="shared" si="15"/>
        <v>0</v>
      </c>
      <c r="M499" s="489" t="s">
        <v>184</v>
      </c>
      <c r="N499" s="1401">
        <v>40646</v>
      </c>
      <c r="O499" s="1392" t="s">
        <v>395</v>
      </c>
      <c r="P499" s="94" t="s">
        <v>188</v>
      </c>
      <c r="Q499" s="75" t="s">
        <v>1278</v>
      </c>
      <c r="R499" s="276">
        <v>350000</v>
      </c>
      <c r="U499" s="936"/>
      <c r="V499" s="936"/>
      <c r="W499" s="936"/>
    </row>
    <row r="500" spans="1:23">
      <c r="A500" s="721"/>
      <c r="B500" s="1391">
        <v>39871</v>
      </c>
      <c r="C500" s="95" t="s">
        <v>822</v>
      </c>
      <c r="D500" s="96" t="s">
        <v>826</v>
      </c>
      <c r="E500" s="97" t="s">
        <v>776</v>
      </c>
      <c r="F500" s="98" t="s">
        <v>287</v>
      </c>
      <c r="G500" s="82">
        <v>56044000</v>
      </c>
      <c r="H500" s="92" t="s">
        <v>13</v>
      </c>
      <c r="I500" s="55">
        <v>40338</v>
      </c>
      <c r="J500" s="93">
        <v>5</v>
      </c>
      <c r="K500" s="452">
        <v>56044000</v>
      </c>
      <c r="L500" s="61">
        <f t="shared" si="15"/>
        <v>0</v>
      </c>
      <c r="M500" s="72" t="s">
        <v>1018</v>
      </c>
      <c r="N500" s="1401">
        <v>40865</v>
      </c>
      <c r="O500" s="1392" t="s">
        <v>1018</v>
      </c>
      <c r="P500" s="94"/>
      <c r="Q500" s="75" t="s">
        <v>1974</v>
      </c>
      <c r="R500" s="276">
        <v>877557</v>
      </c>
      <c r="U500" s="936"/>
      <c r="V500" s="936"/>
      <c r="W500" s="936"/>
    </row>
    <row r="501" spans="1:23" s="358" customFormat="1" ht="28.5">
      <c r="A501" s="721" t="s">
        <v>1525</v>
      </c>
      <c r="B501" s="356">
        <v>39871</v>
      </c>
      <c r="C501" s="95" t="s">
        <v>823</v>
      </c>
      <c r="D501" s="96" t="s">
        <v>827</v>
      </c>
      <c r="E501" s="488" t="s">
        <v>740</v>
      </c>
      <c r="F501" s="357" t="s">
        <v>287</v>
      </c>
      <c r="G501" s="333">
        <v>30000000</v>
      </c>
      <c r="H501" s="334" t="s">
        <v>13</v>
      </c>
      <c r="I501" s="432">
        <v>40450</v>
      </c>
      <c r="J501" s="362">
        <v>4</v>
      </c>
      <c r="K501" s="451">
        <v>30000000</v>
      </c>
      <c r="L501" s="61">
        <f t="shared" si="15"/>
        <v>0</v>
      </c>
      <c r="M501" s="72" t="s">
        <v>1018</v>
      </c>
      <c r="N501" s="376"/>
      <c r="O501" s="1392"/>
      <c r="P501" s="363"/>
      <c r="Q501" s="248"/>
      <c r="R501" s="276"/>
      <c r="U501" s="936"/>
      <c r="V501" s="936"/>
      <c r="W501" s="936"/>
    </row>
    <row r="502" spans="1:23" ht="28.5">
      <c r="A502" s="721" t="s">
        <v>2071</v>
      </c>
      <c r="B502" s="1391">
        <v>39871</v>
      </c>
      <c r="C502" s="95" t="s">
        <v>824</v>
      </c>
      <c r="D502" s="96" t="s">
        <v>744</v>
      </c>
      <c r="E502" s="97" t="s">
        <v>745</v>
      </c>
      <c r="F502" s="98" t="s">
        <v>287</v>
      </c>
      <c r="G502" s="82">
        <v>17299000</v>
      </c>
      <c r="H502" s="92" t="s">
        <v>13</v>
      </c>
      <c r="I502" s="55">
        <v>41087</v>
      </c>
      <c r="J502" s="93">
        <v>98</v>
      </c>
      <c r="K502" s="452">
        <v>15403721.560000001</v>
      </c>
      <c r="L502" s="61">
        <v>0</v>
      </c>
      <c r="M502" s="72" t="s">
        <v>1018</v>
      </c>
      <c r="N502" s="1401">
        <v>41115</v>
      </c>
      <c r="O502" s="1392" t="s">
        <v>1018</v>
      </c>
      <c r="P502" s="94"/>
      <c r="Q502" s="75" t="s">
        <v>1278</v>
      </c>
      <c r="R502" s="276">
        <v>1100000</v>
      </c>
      <c r="U502" s="936"/>
      <c r="V502" s="936"/>
      <c r="W502" s="936"/>
    </row>
    <row r="503" spans="1:23">
      <c r="A503" s="721" t="s">
        <v>1912</v>
      </c>
      <c r="B503" s="1391">
        <v>39871</v>
      </c>
      <c r="C503" s="95" t="s">
        <v>825</v>
      </c>
      <c r="D503" s="96" t="s">
        <v>828</v>
      </c>
      <c r="E503" s="97" t="s">
        <v>776</v>
      </c>
      <c r="F503" s="98" t="s">
        <v>287</v>
      </c>
      <c r="G503" s="82">
        <v>83586000</v>
      </c>
      <c r="H503" s="92" t="s">
        <v>13</v>
      </c>
      <c r="I503" s="55"/>
      <c r="J503" s="93"/>
      <c r="K503" s="452"/>
      <c r="L503" s="61" t="str">
        <f t="shared" si="15"/>
        <v/>
      </c>
      <c r="M503" s="72"/>
      <c r="N503" s="1401"/>
      <c r="O503" s="1392"/>
      <c r="P503" s="94"/>
      <c r="Q503" s="75"/>
      <c r="R503" s="276"/>
      <c r="U503" s="936"/>
      <c r="V503" s="936"/>
      <c r="W503" s="936"/>
    </row>
    <row r="504" spans="1:23">
      <c r="A504" s="721">
        <v>2</v>
      </c>
      <c r="B504" s="1391">
        <v>39871</v>
      </c>
      <c r="C504" s="95" t="s">
        <v>876</v>
      </c>
      <c r="D504" s="96" t="s">
        <v>442</v>
      </c>
      <c r="E504" s="97" t="s">
        <v>761</v>
      </c>
      <c r="F504" s="98" t="s">
        <v>242</v>
      </c>
      <c r="G504" s="82">
        <v>17806000</v>
      </c>
      <c r="H504" s="92" t="s">
        <v>13</v>
      </c>
      <c r="I504" s="55"/>
      <c r="J504" s="93"/>
      <c r="K504" s="452"/>
      <c r="L504" s="61" t="str">
        <f t="shared" si="15"/>
        <v/>
      </c>
      <c r="M504" s="72"/>
      <c r="N504" s="1401"/>
      <c r="O504" s="1392"/>
      <c r="P504" s="94"/>
      <c r="Q504" s="75"/>
      <c r="R504" s="276"/>
      <c r="U504" s="936"/>
      <c r="V504" s="936"/>
      <c r="W504" s="936"/>
    </row>
    <row r="505" spans="1:23">
      <c r="A505" s="721" t="s">
        <v>1888</v>
      </c>
      <c r="B505" s="1391">
        <v>39871</v>
      </c>
      <c r="C505" s="95" t="s">
        <v>829</v>
      </c>
      <c r="D505" s="96" t="s">
        <v>842</v>
      </c>
      <c r="E505" s="97" t="s">
        <v>843</v>
      </c>
      <c r="F505" s="98" t="s">
        <v>242</v>
      </c>
      <c r="G505" s="82">
        <v>4797000</v>
      </c>
      <c r="H505" s="92" t="s">
        <v>13</v>
      </c>
      <c r="I505" s="55">
        <v>40759</v>
      </c>
      <c r="J505" s="93">
        <v>49</v>
      </c>
      <c r="K505" s="452">
        <v>4797000</v>
      </c>
      <c r="L505" s="61">
        <f t="shared" si="15"/>
        <v>0</v>
      </c>
      <c r="M505" s="489" t="s">
        <v>184</v>
      </c>
      <c r="N505" s="1401">
        <v>40759</v>
      </c>
      <c r="O505" s="1392" t="s">
        <v>395</v>
      </c>
      <c r="P505" s="94" t="s">
        <v>188</v>
      </c>
      <c r="Q505" s="75" t="s">
        <v>1278</v>
      </c>
      <c r="R505" s="276">
        <v>240000</v>
      </c>
      <c r="U505" s="936"/>
      <c r="V505" s="936"/>
      <c r="W505" s="936"/>
    </row>
    <row r="506" spans="1:23">
      <c r="A506" s="721" t="s">
        <v>1888</v>
      </c>
      <c r="B506" s="1391">
        <v>39871</v>
      </c>
      <c r="C506" s="95" t="s">
        <v>830</v>
      </c>
      <c r="D506" s="96" t="s">
        <v>844</v>
      </c>
      <c r="E506" s="97" t="s">
        <v>724</v>
      </c>
      <c r="F506" s="98" t="s">
        <v>242</v>
      </c>
      <c r="G506" s="82">
        <v>4000000</v>
      </c>
      <c r="H506" s="92" t="s">
        <v>13</v>
      </c>
      <c r="I506" s="55">
        <v>40801</v>
      </c>
      <c r="J506" s="93">
        <v>49</v>
      </c>
      <c r="K506" s="452">
        <v>4000000</v>
      </c>
      <c r="L506" s="61">
        <f t="shared" si="15"/>
        <v>0</v>
      </c>
      <c r="M506" s="489" t="s">
        <v>184</v>
      </c>
      <c r="N506" s="1401">
        <v>40801</v>
      </c>
      <c r="O506" s="1392" t="s">
        <v>395</v>
      </c>
      <c r="P506" s="94" t="s">
        <v>188</v>
      </c>
      <c r="Q506" s="75" t="s">
        <v>1278</v>
      </c>
      <c r="R506" s="276">
        <v>200000</v>
      </c>
      <c r="U506" s="936"/>
      <c r="V506" s="936"/>
      <c r="W506" s="936"/>
    </row>
    <row r="507" spans="1:23">
      <c r="A507" s="721" t="s">
        <v>1888</v>
      </c>
      <c r="B507" s="1391">
        <v>39871</v>
      </c>
      <c r="C507" s="95" t="s">
        <v>831</v>
      </c>
      <c r="D507" s="96" t="s">
        <v>845</v>
      </c>
      <c r="E507" s="97" t="s">
        <v>749</v>
      </c>
      <c r="F507" s="98" t="s">
        <v>242</v>
      </c>
      <c r="G507" s="82">
        <v>2260000</v>
      </c>
      <c r="H507" s="92" t="s">
        <v>13</v>
      </c>
      <c r="I507" s="55">
        <v>40808</v>
      </c>
      <c r="J507" s="93">
        <v>49</v>
      </c>
      <c r="K507" s="452">
        <v>2260000</v>
      </c>
      <c r="L507" s="61">
        <f t="shared" si="15"/>
        <v>0</v>
      </c>
      <c r="M507" s="489" t="s">
        <v>184</v>
      </c>
      <c r="N507" s="1401">
        <v>40808</v>
      </c>
      <c r="O507" s="1392" t="s">
        <v>395</v>
      </c>
      <c r="P507" s="94" t="s">
        <v>188</v>
      </c>
      <c r="Q507" s="75" t="s">
        <v>1278</v>
      </c>
      <c r="R507" s="276">
        <v>113000</v>
      </c>
      <c r="U507" s="936"/>
      <c r="V507" s="936"/>
      <c r="W507" s="936"/>
    </row>
    <row r="508" spans="1:23">
      <c r="A508" s="721" t="s">
        <v>2325</v>
      </c>
      <c r="B508" s="1391">
        <v>39871</v>
      </c>
      <c r="C508" s="95" t="s">
        <v>832</v>
      </c>
      <c r="D508" s="96" t="s">
        <v>846</v>
      </c>
      <c r="E508" s="97" t="s">
        <v>847</v>
      </c>
      <c r="F508" s="98" t="s">
        <v>242</v>
      </c>
      <c r="G508" s="82">
        <v>24664000</v>
      </c>
      <c r="H508" s="92" t="s">
        <v>13</v>
      </c>
      <c r="I508" s="55">
        <v>41325</v>
      </c>
      <c r="J508" s="93">
        <v>212</v>
      </c>
      <c r="K508" s="452">
        <v>18318147.649999999</v>
      </c>
      <c r="L508" s="61">
        <v>0</v>
      </c>
      <c r="M508" s="489" t="s">
        <v>184</v>
      </c>
      <c r="N508" s="1401">
        <v>41325</v>
      </c>
      <c r="O508" s="1392" t="s">
        <v>395</v>
      </c>
      <c r="P508" s="94" t="s">
        <v>188</v>
      </c>
      <c r="Q508" s="75" t="s">
        <v>1974</v>
      </c>
      <c r="R508" s="276">
        <v>845448.25</v>
      </c>
      <c r="U508" s="936"/>
      <c r="V508" s="936"/>
      <c r="W508" s="936"/>
    </row>
    <row r="509" spans="1:23">
      <c r="A509" s="721">
        <v>2</v>
      </c>
      <c r="B509" s="1391">
        <v>39871</v>
      </c>
      <c r="C509" s="95" t="s">
        <v>833</v>
      </c>
      <c r="D509" s="96" t="s">
        <v>848</v>
      </c>
      <c r="E509" s="97" t="s">
        <v>806</v>
      </c>
      <c r="F509" s="98" t="s">
        <v>242</v>
      </c>
      <c r="G509" s="82">
        <v>731000</v>
      </c>
      <c r="H509" s="92" t="s">
        <v>13</v>
      </c>
      <c r="I509" s="55">
        <v>40282</v>
      </c>
      <c r="J509" s="93">
        <v>4</v>
      </c>
      <c r="K509" s="452">
        <v>731000</v>
      </c>
      <c r="L509" s="61">
        <f t="shared" si="15"/>
        <v>0</v>
      </c>
      <c r="M509" s="489" t="s">
        <v>184</v>
      </c>
      <c r="N509" s="1401">
        <v>40282</v>
      </c>
      <c r="O509" s="1392" t="s">
        <v>395</v>
      </c>
      <c r="P509" s="94" t="s">
        <v>188</v>
      </c>
      <c r="Q509" s="75" t="s">
        <v>1278</v>
      </c>
      <c r="R509" s="276">
        <v>37000</v>
      </c>
      <c r="U509" s="936"/>
      <c r="V509" s="936"/>
      <c r="W509" s="936"/>
    </row>
    <row r="510" spans="1:23">
      <c r="A510" s="721" t="s">
        <v>2328</v>
      </c>
      <c r="B510" s="1391">
        <v>39871</v>
      </c>
      <c r="C510" s="95" t="s">
        <v>870</v>
      </c>
      <c r="D510" s="96" t="s">
        <v>849</v>
      </c>
      <c r="E510" s="97" t="s">
        <v>738</v>
      </c>
      <c r="F510" s="98" t="s">
        <v>242</v>
      </c>
      <c r="G510" s="82">
        <v>10900000</v>
      </c>
      <c r="H510" s="92" t="s">
        <v>13</v>
      </c>
      <c r="I510" s="55">
        <v>41325</v>
      </c>
      <c r="J510" s="93">
        <v>213</v>
      </c>
      <c r="K510" s="452">
        <v>8876676.5999999996</v>
      </c>
      <c r="L510" s="61">
        <v>0</v>
      </c>
      <c r="M510" s="489" t="s">
        <v>184</v>
      </c>
      <c r="N510" s="1401">
        <v>41325</v>
      </c>
      <c r="O510" s="1392" t="s">
        <v>395</v>
      </c>
      <c r="P510" s="94" t="s">
        <v>188</v>
      </c>
      <c r="Q510" s="75" t="s">
        <v>1974</v>
      </c>
      <c r="R510" s="276">
        <v>476206.83</v>
      </c>
      <c r="U510" s="936"/>
      <c r="V510" s="936"/>
      <c r="W510" s="936"/>
    </row>
    <row r="511" spans="1:23">
      <c r="A511" s="721" t="s">
        <v>2215</v>
      </c>
      <c r="B511" s="1391">
        <v>39871</v>
      </c>
      <c r="C511" s="95" t="s">
        <v>834</v>
      </c>
      <c r="D511" s="96" t="s">
        <v>850</v>
      </c>
      <c r="E511" s="97" t="s">
        <v>724</v>
      </c>
      <c r="F511" s="98" t="s">
        <v>242</v>
      </c>
      <c r="G511" s="82">
        <v>3976000</v>
      </c>
      <c r="H511" s="92" t="s">
        <v>13</v>
      </c>
      <c r="I511" s="55">
        <v>41243</v>
      </c>
      <c r="J511" s="93">
        <v>167</v>
      </c>
      <c r="K511" s="452">
        <v>3692560</v>
      </c>
      <c r="L511" s="61">
        <v>0</v>
      </c>
      <c r="M511" s="72" t="s">
        <v>184</v>
      </c>
      <c r="N511" s="1401">
        <v>41243</v>
      </c>
      <c r="O511" s="1392" t="s">
        <v>395</v>
      </c>
      <c r="P511" s="94" t="s">
        <v>188</v>
      </c>
      <c r="Q511" s="75" t="s">
        <v>1974</v>
      </c>
      <c r="R511" s="276">
        <v>167035</v>
      </c>
      <c r="U511" s="936"/>
      <c r="V511" s="936"/>
      <c r="W511" s="936"/>
    </row>
    <row r="512" spans="1:23">
      <c r="A512" s="721" t="s">
        <v>1888</v>
      </c>
      <c r="B512" s="1391">
        <v>39871</v>
      </c>
      <c r="C512" s="95" t="s">
        <v>835</v>
      </c>
      <c r="D512" s="96" t="s">
        <v>851</v>
      </c>
      <c r="E512" s="97" t="s">
        <v>852</v>
      </c>
      <c r="F512" s="98" t="s">
        <v>242</v>
      </c>
      <c r="G512" s="82">
        <v>19891000</v>
      </c>
      <c r="H512" s="92" t="s">
        <v>13</v>
      </c>
      <c r="I512" s="55">
        <v>40813</v>
      </c>
      <c r="J512" s="93">
        <v>49</v>
      </c>
      <c r="K512" s="452">
        <v>19891000</v>
      </c>
      <c r="L512" s="61">
        <f t="shared" si="15"/>
        <v>0</v>
      </c>
      <c r="M512" s="489" t="s">
        <v>184</v>
      </c>
      <c r="N512" s="1401">
        <v>40813</v>
      </c>
      <c r="O512" s="1392" t="s">
        <v>395</v>
      </c>
      <c r="P512" s="94" t="s">
        <v>188</v>
      </c>
      <c r="Q512" s="75" t="s">
        <v>1278</v>
      </c>
      <c r="R512" s="276">
        <v>995000</v>
      </c>
      <c r="U512" s="936"/>
      <c r="V512" s="936"/>
      <c r="W512" s="936"/>
    </row>
    <row r="513" spans="1:23">
      <c r="A513" s="721">
        <v>2</v>
      </c>
      <c r="B513" s="1391">
        <v>39871</v>
      </c>
      <c r="C513" s="95" t="s">
        <v>836</v>
      </c>
      <c r="D513" s="96" t="s">
        <v>853</v>
      </c>
      <c r="E513" s="97" t="s">
        <v>763</v>
      </c>
      <c r="F513" s="98" t="s">
        <v>242</v>
      </c>
      <c r="G513" s="82">
        <v>23000000</v>
      </c>
      <c r="H513" s="92" t="s">
        <v>13</v>
      </c>
      <c r="I513" s="55">
        <v>41178</v>
      </c>
      <c r="J513" s="93">
        <v>4</v>
      </c>
      <c r="K513" s="452">
        <v>23000000</v>
      </c>
      <c r="L513" s="61">
        <f t="shared" si="15"/>
        <v>0</v>
      </c>
      <c r="M513" s="72" t="s">
        <v>1018</v>
      </c>
      <c r="N513" s="1401">
        <v>41178</v>
      </c>
      <c r="O513" s="1392" t="s">
        <v>1018</v>
      </c>
      <c r="P513" s="94"/>
      <c r="Q513" s="75" t="s">
        <v>1278</v>
      </c>
      <c r="R513" s="276">
        <v>1150000</v>
      </c>
      <c r="U513" s="936"/>
      <c r="V513" s="936"/>
      <c r="W513" s="936"/>
    </row>
    <row r="514" spans="1:23">
      <c r="A514" s="721">
        <v>2</v>
      </c>
      <c r="B514" s="1391">
        <v>39871</v>
      </c>
      <c r="C514" s="95" t="s">
        <v>871</v>
      </c>
      <c r="D514" s="96" t="s">
        <v>854</v>
      </c>
      <c r="E514" s="97" t="s">
        <v>742</v>
      </c>
      <c r="F514" s="98" t="s">
        <v>242</v>
      </c>
      <c r="G514" s="82">
        <v>651000</v>
      </c>
      <c r="H514" s="92" t="s">
        <v>13</v>
      </c>
      <c r="I514" s="55">
        <v>40373</v>
      </c>
      <c r="J514" s="93">
        <v>4</v>
      </c>
      <c r="K514" s="452">
        <v>651000</v>
      </c>
      <c r="L514" s="61">
        <f>IF($K514&lt;&gt;0,$G514-$K514,"")</f>
        <v>0</v>
      </c>
      <c r="M514" s="489" t="s">
        <v>184</v>
      </c>
      <c r="N514" s="1401">
        <v>40373</v>
      </c>
      <c r="O514" s="1392" t="s">
        <v>395</v>
      </c>
      <c r="P514" s="94" t="s">
        <v>188</v>
      </c>
      <c r="Q514" s="75" t="s">
        <v>1278</v>
      </c>
      <c r="R514" s="276">
        <v>33000</v>
      </c>
      <c r="U514" s="936"/>
      <c r="V514" s="936"/>
      <c r="W514" s="936"/>
    </row>
    <row r="515" spans="1:23">
      <c r="A515" s="721" t="s">
        <v>2157</v>
      </c>
      <c r="B515" s="1391">
        <v>39871</v>
      </c>
      <c r="C515" s="95" t="s">
        <v>872</v>
      </c>
      <c r="D515" s="96" t="s">
        <v>855</v>
      </c>
      <c r="E515" s="97" t="s">
        <v>602</v>
      </c>
      <c r="F515" s="98" t="s">
        <v>242</v>
      </c>
      <c r="G515" s="82">
        <v>7570000</v>
      </c>
      <c r="H515" s="92" t="s">
        <v>13</v>
      </c>
      <c r="I515" s="55">
        <v>41213</v>
      </c>
      <c r="J515" s="93">
        <v>135</v>
      </c>
      <c r="K515" s="452">
        <v>6822136.2300000004</v>
      </c>
      <c r="L515" s="61">
        <v>0</v>
      </c>
      <c r="M515" s="72" t="s">
        <v>184</v>
      </c>
      <c r="N515" s="1401">
        <v>41213</v>
      </c>
      <c r="O515" s="1392" t="s">
        <v>395</v>
      </c>
      <c r="P515" s="316" t="s">
        <v>1918</v>
      </c>
      <c r="Q515" s="75" t="s">
        <v>1278</v>
      </c>
      <c r="R515" s="276">
        <v>362118.92</v>
      </c>
      <c r="U515" s="936"/>
      <c r="V515" s="936"/>
      <c r="W515" s="936"/>
    </row>
    <row r="516" spans="1:23">
      <c r="A516" s="1421">
        <v>2</v>
      </c>
      <c r="B516" s="1418">
        <v>39871</v>
      </c>
      <c r="C516" s="1660" t="s">
        <v>873</v>
      </c>
      <c r="D516" s="1662" t="s">
        <v>856</v>
      </c>
      <c r="E516" s="1664" t="s">
        <v>847</v>
      </c>
      <c r="F516" s="1666" t="s">
        <v>242</v>
      </c>
      <c r="G516" s="1445">
        <v>2400000</v>
      </c>
      <c r="H516" s="1464" t="s">
        <v>13</v>
      </c>
      <c r="I516" s="55">
        <v>41227</v>
      </c>
      <c r="J516" s="93">
        <v>4</v>
      </c>
      <c r="K516" s="452">
        <v>800000</v>
      </c>
      <c r="L516" s="61">
        <f t="shared" ref="L516:L578" si="16">IF($K516&lt;&gt;0,$G516-$K516,"")</f>
        <v>1600000</v>
      </c>
      <c r="M516" s="72" t="s">
        <v>2208</v>
      </c>
      <c r="N516" s="1501"/>
      <c r="O516" s="1476"/>
      <c r="P516" s="1480"/>
      <c r="Q516" s="1448"/>
      <c r="R516" s="1487"/>
      <c r="U516" s="936"/>
      <c r="V516" s="936"/>
      <c r="W516" s="936"/>
    </row>
    <row r="517" spans="1:23">
      <c r="A517" s="1423"/>
      <c r="B517" s="1419"/>
      <c r="C517" s="1661"/>
      <c r="D517" s="1663"/>
      <c r="E517" s="1665"/>
      <c r="F517" s="1667"/>
      <c r="G517" s="1447"/>
      <c r="H517" s="1465"/>
      <c r="I517" s="55">
        <v>41297</v>
      </c>
      <c r="J517" s="93">
        <v>4</v>
      </c>
      <c r="K517" s="452">
        <v>800000</v>
      </c>
      <c r="L517" s="61">
        <f>L516-K517</f>
        <v>800000</v>
      </c>
      <c r="M517" s="72" t="s">
        <v>2208</v>
      </c>
      <c r="N517" s="1503"/>
      <c r="O517" s="1477"/>
      <c r="P517" s="1481"/>
      <c r="Q517" s="1449"/>
      <c r="R517" s="1488"/>
      <c r="U517" s="936"/>
      <c r="V517" s="936"/>
      <c r="W517" s="936"/>
    </row>
    <row r="518" spans="1:23">
      <c r="A518" s="721">
        <v>2</v>
      </c>
      <c r="B518" s="1391">
        <v>39871</v>
      </c>
      <c r="C518" s="95" t="s">
        <v>874</v>
      </c>
      <c r="D518" s="96" t="s">
        <v>857</v>
      </c>
      <c r="E518" s="97" t="s">
        <v>798</v>
      </c>
      <c r="F518" s="98" t="s">
        <v>242</v>
      </c>
      <c r="G518" s="82">
        <v>4960000</v>
      </c>
      <c r="H518" s="92" t="s">
        <v>13</v>
      </c>
      <c r="I518" s="55"/>
      <c r="J518" s="93"/>
      <c r="K518" s="452"/>
      <c r="L518" s="61" t="str">
        <f t="shared" si="16"/>
        <v/>
      </c>
      <c r="M518" s="72"/>
      <c r="N518" s="1401"/>
      <c r="O518" s="1392"/>
      <c r="P518" s="94"/>
      <c r="Q518" s="75"/>
      <c r="R518" s="276"/>
      <c r="U518" s="936"/>
      <c r="V518" s="936"/>
      <c r="W518" s="936"/>
    </row>
    <row r="519" spans="1:23">
      <c r="A519" s="721" t="s">
        <v>1888</v>
      </c>
      <c r="B519" s="1391">
        <v>39871</v>
      </c>
      <c r="C519" s="95" t="s">
        <v>878</v>
      </c>
      <c r="D519" s="96" t="s">
        <v>858</v>
      </c>
      <c r="E519" s="97" t="s">
        <v>859</v>
      </c>
      <c r="F519" s="98" t="s">
        <v>242</v>
      </c>
      <c r="G519" s="82">
        <v>2655000</v>
      </c>
      <c r="H519" s="92" t="s">
        <v>13</v>
      </c>
      <c r="I519" s="55">
        <v>40745</v>
      </c>
      <c r="J519" s="93">
        <v>49</v>
      </c>
      <c r="K519" s="452">
        <v>2655000</v>
      </c>
      <c r="L519" s="61">
        <f t="shared" si="16"/>
        <v>0</v>
      </c>
      <c r="M519" s="489" t="s">
        <v>184</v>
      </c>
      <c r="N519" s="1401">
        <v>40745</v>
      </c>
      <c r="O519" s="1392" t="s">
        <v>395</v>
      </c>
      <c r="P519" s="94" t="s">
        <v>188</v>
      </c>
      <c r="Q519" s="75" t="s">
        <v>1278</v>
      </c>
      <c r="R519" s="276">
        <v>133000</v>
      </c>
      <c r="U519" s="936"/>
      <c r="V519" s="936"/>
      <c r="W519" s="936"/>
    </row>
    <row r="520" spans="1:23">
      <c r="A520" s="721">
        <v>2</v>
      </c>
      <c r="B520" s="1391">
        <v>39871</v>
      </c>
      <c r="C520" s="95" t="s">
        <v>115</v>
      </c>
      <c r="D520" s="96" t="s">
        <v>860</v>
      </c>
      <c r="E520" s="97" t="s">
        <v>806</v>
      </c>
      <c r="F520" s="98" t="s">
        <v>242</v>
      </c>
      <c r="G520" s="82">
        <v>22500000</v>
      </c>
      <c r="H520" s="92" t="s">
        <v>13</v>
      </c>
      <c r="I520" s="55"/>
      <c r="J520" s="93"/>
      <c r="K520" s="452"/>
      <c r="L520" s="61" t="str">
        <f t="shared" si="16"/>
        <v/>
      </c>
      <c r="M520" s="72"/>
      <c r="N520" s="1401"/>
      <c r="O520" s="1392"/>
      <c r="P520" s="94"/>
      <c r="Q520" s="75"/>
      <c r="R520" s="276"/>
      <c r="U520" s="936"/>
      <c r="V520" s="936"/>
      <c r="W520" s="936"/>
    </row>
    <row r="521" spans="1:23">
      <c r="A521" s="721" t="s">
        <v>1888</v>
      </c>
      <c r="B521" s="1391">
        <v>39871</v>
      </c>
      <c r="C521" s="95" t="s">
        <v>837</v>
      </c>
      <c r="D521" s="96" t="s">
        <v>861</v>
      </c>
      <c r="E521" s="97" t="s">
        <v>862</v>
      </c>
      <c r="F521" s="98" t="s">
        <v>242</v>
      </c>
      <c r="G521" s="82">
        <v>11800000</v>
      </c>
      <c r="H521" s="92" t="s">
        <v>13</v>
      </c>
      <c r="I521" s="55">
        <v>40745</v>
      </c>
      <c r="J521" s="93">
        <v>49</v>
      </c>
      <c r="K521" s="452">
        <v>11800000</v>
      </c>
      <c r="L521" s="61">
        <f t="shared" si="16"/>
        <v>0</v>
      </c>
      <c r="M521" s="489" t="s">
        <v>184</v>
      </c>
      <c r="N521" s="1401">
        <v>40745</v>
      </c>
      <c r="O521" s="1392" t="s">
        <v>395</v>
      </c>
      <c r="P521" s="94" t="s">
        <v>188</v>
      </c>
      <c r="Q521" s="75" t="s">
        <v>1278</v>
      </c>
      <c r="R521" s="276">
        <v>590000</v>
      </c>
      <c r="U521" s="936"/>
      <c r="V521" s="936"/>
      <c r="W521" s="936"/>
    </row>
    <row r="522" spans="1:23" s="358" customFormat="1" ht="33">
      <c r="A522" s="721" t="s">
        <v>1529</v>
      </c>
      <c r="B522" s="356">
        <v>39871</v>
      </c>
      <c r="C522" s="95" t="s">
        <v>838</v>
      </c>
      <c r="D522" s="96" t="s">
        <v>863</v>
      </c>
      <c r="E522" s="488" t="s">
        <v>864</v>
      </c>
      <c r="F522" s="357" t="s">
        <v>242</v>
      </c>
      <c r="G522" s="333">
        <v>9270000</v>
      </c>
      <c r="H522" s="334" t="s">
        <v>13</v>
      </c>
      <c r="I522" s="432">
        <v>40450</v>
      </c>
      <c r="J522" s="362">
        <v>4</v>
      </c>
      <c r="K522" s="451">
        <v>9270000</v>
      </c>
      <c r="L522" s="61">
        <f t="shared" si="16"/>
        <v>0</v>
      </c>
      <c r="M522" s="489" t="s">
        <v>184</v>
      </c>
      <c r="N522" s="376">
        <v>40450</v>
      </c>
      <c r="O522" s="1392" t="s">
        <v>395</v>
      </c>
      <c r="P522" s="363" t="s">
        <v>1581</v>
      </c>
      <c r="Q522" s="248" t="s">
        <v>1278</v>
      </c>
      <c r="R522" s="276">
        <v>464000</v>
      </c>
      <c r="U522" s="936"/>
      <c r="V522" s="936"/>
      <c r="W522" s="936"/>
    </row>
    <row r="523" spans="1:23">
      <c r="A523" s="721" t="s">
        <v>1888</v>
      </c>
      <c r="B523" s="1391">
        <v>39871</v>
      </c>
      <c r="C523" s="95" t="s">
        <v>877</v>
      </c>
      <c r="D523" s="96" t="s">
        <v>865</v>
      </c>
      <c r="E523" s="97" t="s">
        <v>761</v>
      </c>
      <c r="F523" s="98" t="s">
        <v>242</v>
      </c>
      <c r="G523" s="82">
        <v>7400000</v>
      </c>
      <c r="H523" s="92" t="s">
        <v>13</v>
      </c>
      <c r="I523" s="55">
        <v>40801</v>
      </c>
      <c r="J523" s="93">
        <v>49</v>
      </c>
      <c r="K523" s="452">
        <v>7400000</v>
      </c>
      <c r="L523" s="61">
        <f t="shared" si="16"/>
        <v>0</v>
      </c>
      <c r="M523" s="489" t="s">
        <v>184</v>
      </c>
      <c r="N523" s="1401">
        <v>40801</v>
      </c>
      <c r="O523" s="1392" t="s">
        <v>395</v>
      </c>
      <c r="P523" s="94" t="s">
        <v>188</v>
      </c>
      <c r="Q523" s="75" t="s">
        <v>1278</v>
      </c>
      <c r="R523" s="276">
        <v>370000</v>
      </c>
      <c r="U523" s="936"/>
      <c r="V523" s="936"/>
      <c r="W523" s="936"/>
    </row>
    <row r="524" spans="1:23">
      <c r="A524" s="721" t="s">
        <v>1888</v>
      </c>
      <c r="B524" s="1391">
        <v>39871</v>
      </c>
      <c r="C524" s="95" t="s">
        <v>839</v>
      </c>
      <c r="D524" s="96" t="s">
        <v>866</v>
      </c>
      <c r="E524" s="97" t="s">
        <v>734</v>
      </c>
      <c r="F524" s="98" t="s">
        <v>242</v>
      </c>
      <c r="G524" s="82">
        <v>5983000</v>
      </c>
      <c r="H524" s="92" t="s">
        <v>13</v>
      </c>
      <c r="I524" s="55">
        <v>40808</v>
      </c>
      <c r="J524" s="93">
        <v>49</v>
      </c>
      <c r="K524" s="452">
        <v>5983000</v>
      </c>
      <c r="L524" s="61">
        <f t="shared" si="16"/>
        <v>0</v>
      </c>
      <c r="M524" s="489" t="s">
        <v>184</v>
      </c>
      <c r="N524" s="1401">
        <v>40808</v>
      </c>
      <c r="O524" s="1392" t="s">
        <v>395</v>
      </c>
      <c r="P524" s="94" t="s">
        <v>188</v>
      </c>
      <c r="Q524" s="75" t="s">
        <v>1278</v>
      </c>
      <c r="R524" s="276">
        <v>299000</v>
      </c>
      <c r="U524" s="936"/>
      <c r="V524" s="936"/>
      <c r="W524" s="936"/>
    </row>
    <row r="525" spans="1:23" ht="15.75" customHeight="1">
      <c r="A525" s="721" t="s">
        <v>1891</v>
      </c>
      <c r="B525" s="1391">
        <v>39871</v>
      </c>
      <c r="C525" s="95" t="s">
        <v>875</v>
      </c>
      <c r="D525" s="96" t="s">
        <v>867</v>
      </c>
      <c r="E525" s="97" t="s">
        <v>724</v>
      </c>
      <c r="F525" s="98" t="s">
        <v>242</v>
      </c>
      <c r="G525" s="82">
        <v>12000000</v>
      </c>
      <c r="H525" s="92" t="s">
        <v>13</v>
      </c>
      <c r="I525" s="55">
        <v>40801</v>
      </c>
      <c r="J525" s="93">
        <v>50</v>
      </c>
      <c r="K525" s="452">
        <v>12000000</v>
      </c>
      <c r="L525" s="61">
        <f t="shared" si="16"/>
        <v>0</v>
      </c>
      <c r="M525" s="489" t="s">
        <v>184</v>
      </c>
      <c r="N525" s="1401">
        <v>40801</v>
      </c>
      <c r="O525" s="1392" t="s">
        <v>395</v>
      </c>
      <c r="P525" s="94" t="s">
        <v>188</v>
      </c>
      <c r="Q525" s="75" t="s">
        <v>1278</v>
      </c>
      <c r="R525" s="276">
        <v>600000</v>
      </c>
      <c r="U525" s="936"/>
      <c r="V525" s="936"/>
      <c r="W525" s="936"/>
    </row>
    <row r="526" spans="1:23" ht="42.75">
      <c r="A526" s="721" t="s">
        <v>1925</v>
      </c>
      <c r="B526" s="1391">
        <v>39871</v>
      </c>
      <c r="C526" s="95" t="s">
        <v>1298</v>
      </c>
      <c r="D526" s="96" t="s">
        <v>868</v>
      </c>
      <c r="E526" s="97" t="s">
        <v>763</v>
      </c>
      <c r="F526" s="98" t="s">
        <v>242</v>
      </c>
      <c r="G526" s="82">
        <v>541000</v>
      </c>
      <c r="H526" s="92" t="s">
        <v>13</v>
      </c>
      <c r="I526" s="55">
        <v>40808</v>
      </c>
      <c r="J526" s="93">
        <v>49</v>
      </c>
      <c r="K526" s="452">
        <v>541000</v>
      </c>
      <c r="L526" s="61">
        <f t="shared" si="16"/>
        <v>0</v>
      </c>
      <c r="M526" s="489" t="s">
        <v>184</v>
      </c>
      <c r="N526" s="1401">
        <v>40808</v>
      </c>
      <c r="O526" s="1392" t="s">
        <v>395</v>
      </c>
      <c r="P526" s="94" t="s">
        <v>188</v>
      </c>
      <c r="Q526" s="75" t="s">
        <v>1278</v>
      </c>
      <c r="R526" s="276">
        <v>27000</v>
      </c>
      <c r="U526" s="936"/>
      <c r="V526" s="936"/>
      <c r="W526" s="936"/>
    </row>
    <row r="527" spans="1:23">
      <c r="A527" s="721" t="s">
        <v>1888</v>
      </c>
      <c r="B527" s="1391">
        <v>39871</v>
      </c>
      <c r="C527" s="95" t="s">
        <v>840</v>
      </c>
      <c r="D527" s="96" t="s">
        <v>869</v>
      </c>
      <c r="E527" s="97" t="s">
        <v>85</v>
      </c>
      <c r="F527" s="98" t="s">
        <v>242</v>
      </c>
      <c r="G527" s="82">
        <v>3000000</v>
      </c>
      <c r="H527" s="92" t="s">
        <v>13</v>
      </c>
      <c r="I527" s="55">
        <v>40745</v>
      </c>
      <c r="J527" s="93">
        <v>49</v>
      </c>
      <c r="K527" s="452">
        <v>3000000</v>
      </c>
      <c r="L527" s="61">
        <f t="shared" si="16"/>
        <v>0</v>
      </c>
      <c r="M527" s="489" t="s">
        <v>184</v>
      </c>
      <c r="N527" s="1401">
        <v>40745</v>
      </c>
      <c r="O527" s="1392" t="s">
        <v>395</v>
      </c>
      <c r="P527" s="94" t="s">
        <v>188</v>
      </c>
      <c r="Q527" s="75" t="s">
        <v>1278</v>
      </c>
      <c r="R527" s="276">
        <v>150000</v>
      </c>
      <c r="U527" s="936"/>
      <c r="V527" s="936"/>
      <c r="W527" s="936"/>
    </row>
    <row r="528" spans="1:23">
      <c r="A528" s="721">
        <v>2</v>
      </c>
      <c r="B528" s="1391">
        <v>39871</v>
      </c>
      <c r="C528" s="95" t="s">
        <v>841</v>
      </c>
      <c r="D528" s="96" t="s">
        <v>672</v>
      </c>
      <c r="E528" s="97" t="s">
        <v>787</v>
      </c>
      <c r="F528" s="98" t="s">
        <v>242</v>
      </c>
      <c r="G528" s="82">
        <v>5222000</v>
      </c>
      <c r="H528" s="92" t="s">
        <v>13</v>
      </c>
      <c r="I528" s="55"/>
      <c r="J528" s="93"/>
      <c r="K528" s="452"/>
      <c r="L528" s="61" t="str">
        <f t="shared" si="16"/>
        <v/>
      </c>
      <c r="M528" s="72"/>
      <c r="N528" s="1401"/>
      <c r="O528" s="1392"/>
      <c r="P528" s="94"/>
      <c r="Q528" s="75"/>
      <c r="R528" s="276"/>
      <c r="U528" s="936"/>
      <c r="V528" s="936"/>
      <c r="W528" s="936"/>
    </row>
    <row r="529" spans="1:23">
      <c r="A529" s="721"/>
      <c r="B529" s="1391">
        <v>39878</v>
      </c>
      <c r="C529" s="1387" t="s">
        <v>882</v>
      </c>
      <c r="D529" s="1386" t="s">
        <v>883</v>
      </c>
      <c r="E529" s="1402" t="s">
        <v>745</v>
      </c>
      <c r="F529" s="53" t="s">
        <v>287</v>
      </c>
      <c r="G529" s="82">
        <v>12895000</v>
      </c>
      <c r="H529" s="92" t="s">
        <v>13</v>
      </c>
      <c r="I529" s="55"/>
      <c r="J529" s="93"/>
      <c r="K529" s="452"/>
      <c r="L529" s="61" t="str">
        <f t="shared" si="16"/>
        <v/>
      </c>
      <c r="M529" s="72"/>
      <c r="N529" s="1401"/>
      <c r="O529" s="1392"/>
      <c r="P529" s="94"/>
      <c r="Q529" s="75"/>
      <c r="R529" s="276"/>
      <c r="U529" s="936"/>
      <c r="V529" s="936"/>
      <c r="W529" s="936"/>
    </row>
    <row r="530" spans="1:23">
      <c r="A530" s="721">
        <v>50</v>
      </c>
      <c r="B530" s="1391">
        <v>39878</v>
      </c>
      <c r="C530" s="1387" t="s">
        <v>884</v>
      </c>
      <c r="D530" s="1386" t="s">
        <v>885</v>
      </c>
      <c r="E530" s="1402" t="s">
        <v>722</v>
      </c>
      <c r="F530" s="53" t="s">
        <v>287</v>
      </c>
      <c r="G530" s="82">
        <v>100000000</v>
      </c>
      <c r="H530" s="92" t="s">
        <v>13</v>
      </c>
      <c r="I530" s="55">
        <v>40780</v>
      </c>
      <c r="J530" s="93">
        <v>50</v>
      </c>
      <c r="K530" s="452">
        <v>100000000</v>
      </c>
      <c r="L530" s="61">
        <f t="shared" si="16"/>
        <v>0</v>
      </c>
      <c r="M530" s="72" t="s">
        <v>1018</v>
      </c>
      <c r="N530" s="1401">
        <v>40865</v>
      </c>
      <c r="O530" s="1392" t="s">
        <v>1018</v>
      </c>
      <c r="P530" s="94"/>
      <c r="Q530" s="75" t="s">
        <v>1974</v>
      </c>
      <c r="R530" s="276">
        <v>63677</v>
      </c>
      <c r="U530" s="936"/>
      <c r="V530" s="936"/>
      <c r="W530" s="936"/>
    </row>
    <row r="531" spans="1:23" ht="28.5">
      <c r="A531" s="721" t="s">
        <v>1852</v>
      </c>
      <c r="B531" s="1391">
        <v>39878</v>
      </c>
      <c r="C531" s="1387" t="s">
        <v>920</v>
      </c>
      <c r="D531" s="1386" t="s">
        <v>886</v>
      </c>
      <c r="E531" s="1402" t="s">
        <v>729</v>
      </c>
      <c r="F531" s="53" t="s">
        <v>287</v>
      </c>
      <c r="G531" s="82">
        <v>16500000</v>
      </c>
      <c r="H531" s="92" t="s">
        <v>13</v>
      </c>
      <c r="I531" s="55">
        <v>40666</v>
      </c>
      <c r="J531" s="93">
        <v>42</v>
      </c>
      <c r="K531" s="452">
        <v>6000000</v>
      </c>
      <c r="L531" s="61">
        <v>0</v>
      </c>
      <c r="M531" s="72" t="s">
        <v>334</v>
      </c>
      <c r="N531" s="1401" t="s">
        <v>334</v>
      </c>
      <c r="O531" s="1392" t="s">
        <v>334</v>
      </c>
      <c r="P531" s="94"/>
      <c r="Q531" s="75"/>
      <c r="R531" s="276" t="s">
        <v>334</v>
      </c>
      <c r="U531" s="936"/>
      <c r="V531" s="936"/>
      <c r="W531" s="936"/>
    </row>
    <row r="532" spans="1:23" s="100" customFormat="1" ht="28.5">
      <c r="A532" s="721" t="s">
        <v>1450</v>
      </c>
      <c r="B532" s="1391">
        <v>39878</v>
      </c>
      <c r="C532" s="1387" t="s">
        <v>919</v>
      </c>
      <c r="D532" s="1386" t="s">
        <v>672</v>
      </c>
      <c r="E532" s="1402" t="s">
        <v>787</v>
      </c>
      <c r="F532" s="53" t="s">
        <v>395</v>
      </c>
      <c r="G532" s="82">
        <v>7462000</v>
      </c>
      <c r="H532" s="92" t="s">
        <v>13</v>
      </c>
      <c r="I532" s="55">
        <v>40403</v>
      </c>
      <c r="J532" s="93">
        <v>4</v>
      </c>
      <c r="K532" s="452">
        <v>7462000</v>
      </c>
      <c r="L532" s="61">
        <f t="shared" si="16"/>
        <v>0</v>
      </c>
      <c r="M532" s="336" t="s">
        <v>334</v>
      </c>
      <c r="N532" s="337" t="s">
        <v>334</v>
      </c>
      <c r="O532" s="1392" t="s">
        <v>334</v>
      </c>
      <c r="P532" s="338"/>
      <c r="Q532" s="977" t="s">
        <v>1221</v>
      </c>
      <c r="R532" s="276" t="s">
        <v>334</v>
      </c>
      <c r="U532" s="936"/>
      <c r="V532" s="936"/>
      <c r="W532" s="936"/>
    </row>
    <row r="533" spans="1:23">
      <c r="A533" s="721">
        <v>2</v>
      </c>
      <c r="B533" s="1391">
        <v>39878</v>
      </c>
      <c r="C533" s="1387" t="s">
        <v>887</v>
      </c>
      <c r="D533" s="1386" t="s">
        <v>888</v>
      </c>
      <c r="E533" s="1402" t="s">
        <v>724</v>
      </c>
      <c r="F533" s="98" t="s">
        <v>242</v>
      </c>
      <c r="G533" s="82">
        <v>6000000</v>
      </c>
      <c r="H533" s="92" t="s">
        <v>13</v>
      </c>
      <c r="I533" s="55">
        <v>41214</v>
      </c>
      <c r="J533" s="93">
        <v>49</v>
      </c>
      <c r="K533" s="452">
        <v>6000000</v>
      </c>
      <c r="L533" s="61">
        <f t="shared" si="16"/>
        <v>0</v>
      </c>
      <c r="M533" s="72" t="s">
        <v>184</v>
      </c>
      <c r="N533" s="1401"/>
      <c r="O533" s="1392" t="s">
        <v>395</v>
      </c>
      <c r="P533" s="94" t="s">
        <v>188</v>
      </c>
      <c r="Q533" s="75" t="s">
        <v>1278</v>
      </c>
      <c r="R533" s="276">
        <v>300000</v>
      </c>
      <c r="U533" s="936"/>
      <c r="V533" s="936"/>
      <c r="W533" s="936"/>
    </row>
    <row r="534" spans="1:23">
      <c r="A534" s="721" t="s">
        <v>1888</v>
      </c>
      <c r="B534" s="1391">
        <v>39878</v>
      </c>
      <c r="C534" s="1387" t="s">
        <v>889</v>
      </c>
      <c r="D534" s="1386" t="s">
        <v>890</v>
      </c>
      <c r="E534" s="1402" t="s">
        <v>806</v>
      </c>
      <c r="F534" s="98" t="s">
        <v>242</v>
      </c>
      <c r="G534" s="82">
        <v>13533000</v>
      </c>
      <c r="H534" s="92" t="s">
        <v>13</v>
      </c>
      <c r="I534" s="55">
        <v>40801</v>
      </c>
      <c r="J534" s="93">
        <v>49</v>
      </c>
      <c r="K534" s="452">
        <v>13533000</v>
      </c>
      <c r="L534" s="61">
        <f t="shared" si="16"/>
        <v>0</v>
      </c>
      <c r="M534" s="72" t="s">
        <v>184</v>
      </c>
      <c r="N534" s="1401">
        <v>40801</v>
      </c>
      <c r="O534" s="1392" t="s">
        <v>395</v>
      </c>
      <c r="P534" s="94" t="s">
        <v>188</v>
      </c>
      <c r="Q534" s="75" t="s">
        <v>1278</v>
      </c>
      <c r="R534" s="276">
        <v>677000</v>
      </c>
      <c r="U534" s="936"/>
      <c r="V534" s="936"/>
      <c r="W534" s="936"/>
    </row>
    <row r="535" spans="1:23">
      <c r="A535" s="721">
        <v>2</v>
      </c>
      <c r="B535" s="1391">
        <v>39878</v>
      </c>
      <c r="C535" s="1387" t="s">
        <v>891</v>
      </c>
      <c r="D535" s="1386" t="s">
        <v>450</v>
      </c>
      <c r="E535" s="1402" t="s">
        <v>806</v>
      </c>
      <c r="F535" s="98" t="s">
        <v>242</v>
      </c>
      <c r="G535" s="82">
        <v>11000000</v>
      </c>
      <c r="H535" s="92" t="s">
        <v>13</v>
      </c>
      <c r="I535" s="55"/>
      <c r="J535" s="93"/>
      <c r="K535" s="452"/>
      <c r="L535" s="61" t="str">
        <f t="shared" si="16"/>
        <v/>
      </c>
      <c r="M535" s="72"/>
      <c r="N535" s="1401"/>
      <c r="O535" s="1392"/>
      <c r="P535" s="94"/>
      <c r="Q535" s="75"/>
      <c r="R535" s="276"/>
      <c r="U535" s="936"/>
      <c r="V535" s="936"/>
      <c r="W535" s="936"/>
    </row>
    <row r="536" spans="1:23">
      <c r="A536" s="721" t="s">
        <v>2156</v>
      </c>
      <c r="B536" s="1391">
        <v>39878</v>
      </c>
      <c r="C536" s="1387" t="s">
        <v>892</v>
      </c>
      <c r="D536" s="1386" t="s">
        <v>893</v>
      </c>
      <c r="E536" s="1402" t="s">
        <v>742</v>
      </c>
      <c r="F536" s="98" t="s">
        <v>242</v>
      </c>
      <c r="G536" s="82">
        <v>12000000</v>
      </c>
      <c r="H536" s="92" t="s">
        <v>13</v>
      </c>
      <c r="I536" s="55">
        <v>41213</v>
      </c>
      <c r="J536" s="93">
        <v>134</v>
      </c>
      <c r="K536" s="452">
        <v>8969400</v>
      </c>
      <c r="L536" s="61">
        <v>0</v>
      </c>
      <c r="M536" s="72" t="s">
        <v>184</v>
      </c>
      <c r="N536" s="1401">
        <v>41213</v>
      </c>
      <c r="O536" s="1392" t="s">
        <v>395</v>
      </c>
      <c r="P536" s="316" t="s">
        <v>1918</v>
      </c>
      <c r="Q536" s="75" t="s">
        <v>1278</v>
      </c>
      <c r="R536" s="276">
        <v>541793.34</v>
      </c>
      <c r="U536" s="936"/>
      <c r="V536" s="936"/>
      <c r="W536" s="936"/>
    </row>
    <row r="537" spans="1:23">
      <c r="A537" s="721">
        <v>2</v>
      </c>
      <c r="B537" s="1391">
        <v>39878</v>
      </c>
      <c r="C537" s="1387" t="s">
        <v>894</v>
      </c>
      <c r="D537" s="1386" t="s">
        <v>895</v>
      </c>
      <c r="E537" s="1402" t="s">
        <v>745</v>
      </c>
      <c r="F537" s="98" t="s">
        <v>242</v>
      </c>
      <c r="G537" s="82">
        <v>15349000</v>
      </c>
      <c r="H537" s="92" t="s">
        <v>13</v>
      </c>
      <c r="I537" s="55"/>
      <c r="J537" s="93"/>
      <c r="K537" s="452"/>
      <c r="L537" s="61" t="str">
        <f t="shared" si="16"/>
        <v/>
      </c>
      <c r="M537" s="72"/>
      <c r="N537" s="1401"/>
      <c r="O537" s="1392"/>
      <c r="P537" s="94"/>
      <c r="Q537" s="75"/>
      <c r="R537" s="276"/>
      <c r="U537" s="936"/>
      <c r="V537" s="936"/>
      <c r="W537" s="936"/>
    </row>
    <row r="538" spans="1:23">
      <c r="A538" s="721" t="s">
        <v>1931</v>
      </c>
      <c r="B538" s="1391">
        <v>39878</v>
      </c>
      <c r="C538" s="1387" t="s">
        <v>897</v>
      </c>
      <c r="D538" s="1386" t="s">
        <v>896</v>
      </c>
      <c r="E538" s="1402" t="s">
        <v>761</v>
      </c>
      <c r="F538" s="98" t="s">
        <v>242</v>
      </c>
      <c r="G538" s="82">
        <v>1881000</v>
      </c>
      <c r="H538" s="92" t="s">
        <v>13</v>
      </c>
      <c r="I538" s="55">
        <v>40793</v>
      </c>
      <c r="J538" s="93">
        <v>62</v>
      </c>
      <c r="K538" s="452">
        <v>1881000</v>
      </c>
      <c r="L538" s="61">
        <f t="shared" si="16"/>
        <v>0</v>
      </c>
      <c r="M538" s="72" t="s">
        <v>184</v>
      </c>
      <c r="N538" s="1401">
        <v>40793</v>
      </c>
      <c r="O538" s="1392" t="s">
        <v>395</v>
      </c>
      <c r="P538" s="94" t="s">
        <v>188</v>
      </c>
      <c r="Q538" s="75" t="s">
        <v>1278</v>
      </c>
      <c r="R538" s="276">
        <v>94000</v>
      </c>
      <c r="U538" s="936"/>
      <c r="V538" s="936"/>
      <c r="W538" s="936"/>
    </row>
    <row r="539" spans="1:23">
      <c r="A539" s="721">
        <v>2</v>
      </c>
      <c r="B539" s="1391">
        <v>39878</v>
      </c>
      <c r="C539" s="1387" t="s">
        <v>898</v>
      </c>
      <c r="D539" s="1386" t="s">
        <v>899</v>
      </c>
      <c r="E539" s="1402" t="s">
        <v>749</v>
      </c>
      <c r="F539" s="98" t="s">
        <v>242</v>
      </c>
      <c r="G539" s="82">
        <v>5500000</v>
      </c>
      <c r="H539" s="92" t="s">
        <v>13</v>
      </c>
      <c r="I539" s="55"/>
      <c r="J539" s="93"/>
      <c r="K539" s="452"/>
      <c r="L539" s="61" t="str">
        <f t="shared" si="16"/>
        <v/>
      </c>
      <c r="M539" s="72"/>
      <c r="N539" s="1401"/>
      <c r="O539" s="1392"/>
      <c r="P539" s="94"/>
      <c r="Q539" s="75"/>
      <c r="R539" s="276"/>
      <c r="U539" s="936"/>
      <c r="V539" s="936"/>
      <c r="W539" s="936"/>
    </row>
    <row r="540" spans="1:23">
      <c r="A540" s="721" t="s">
        <v>2159</v>
      </c>
      <c r="B540" s="1391">
        <v>39878</v>
      </c>
      <c r="C540" s="1387" t="s">
        <v>921</v>
      </c>
      <c r="D540" s="1386" t="s">
        <v>900</v>
      </c>
      <c r="E540" s="1402" t="s">
        <v>761</v>
      </c>
      <c r="F540" s="98" t="s">
        <v>242</v>
      </c>
      <c r="G540" s="82">
        <v>4967000</v>
      </c>
      <c r="H540" s="92" t="s">
        <v>13</v>
      </c>
      <c r="I540" s="55">
        <v>41213</v>
      </c>
      <c r="J540" s="93">
        <v>137</v>
      </c>
      <c r="K540" s="452">
        <v>4495615.71</v>
      </c>
      <c r="L540" s="61">
        <v>0</v>
      </c>
      <c r="M540" s="72" t="s">
        <v>184</v>
      </c>
      <c r="N540" s="1401">
        <v>41213</v>
      </c>
      <c r="O540" s="1392" t="s">
        <v>395</v>
      </c>
      <c r="P540" s="316" t="s">
        <v>1918</v>
      </c>
      <c r="Q540" s="75" t="s">
        <v>1278</v>
      </c>
      <c r="R540" s="276">
        <v>214595.28</v>
      </c>
      <c r="U540" s="936"/>
      <c r="V540" s="936"/>
      <c r="W540" s="936"/>
    </row>
    <row r="541" spans="1:23">
      <c r="A541" s="721" t="s">
        <v>1888</v>
      </c>
      <c r="B541" s="1391">
        <v>39878</v>
      </c>
      <c r="C541" s="1387" t="s">
        <v>901</v>
      </c>
      <c r="D541" s="1386" t="s">
        <v>450</v>
      </c>
      <c r="E541" s="1402" t="s">
        <v>806</v>
      </c>
      <c r="F541" s="98" t="s">
        <v>242</v>
      </c>
      <c r="G541" s="82">
        <v>10000000</v>
      </c>
      <c r="H541" s="92" t="s">
        <v>13</v>
      </c>
      <c r="I541" s="55">
        <v>40738</v>
      </c>
      <c r="J541" s="93">
        <v>49</v>
      </c>
      <c r="K541" s="452">
        <v>10000000</v>
      </c>
      <c r="L541" s="61">
        <f t="shared" si="16"/>
        <v>0</v>
      </c>
      <c r="M541" s="72" t="s">
        <v>184</v>
      </c>
      <c r="N541" s="1401">
        <v>40738</v>
      </c>
      <c r="O541" s="1392" t="s">
        <v>395</v>
      </c>
      <c r="P541" s="94" t="s">
        <v>188</v>
      </c>
      <c r="Q541" s="75" t="s">
        <v>1278</v>
      </c>
      <c r="R541" s="276">
        <v>500000</v>
      </c>
      <c r="U541" s="936"/>
      <c r="V541" s="936"/>
      <c r="W541" s="936"/>
    </row>
    <row r="542" spans="1:23">
      <c r="A542" s="721" t="s">
        <v>1888</v>
      </c>
      <c r="B542" s="1391">
        <v>39878</v>
      </c>
      <c r="C542" s="1387" t="s">
        <v>902</v>
      </c>
      <c r="D542" s="1386" t="s">
        <v>903</v>
      </c>
      <c r="E542" s="1402" t="s">
        <v>859</v>
      </c>
      <c r="F542" s="98" t="s">
        <v>242</v>
      </c>
      <c r="G542" s="82">
        <v>2492000</v>
      </c>
      <c r="H542" s="92" t="s">
        <v>13</v>
      </c>
      <c r="I542" s="55">
        <v>40801</v>
      </c>
      <c r="J542" s="93">
        <v>49</v>
      </c>
      <c r="K542" s="452">
        <v>2492000</v>
      </c>
      <c r="L542" s="61">
        <f t="shared" si="16"/>
        <v>0</v>
      </c>
      <c r="M542" s="72" t="s">
        <v>184</v>
      </c>
      <c r="N542" s="1401">
        <v>40801</v>
      </c>
      <c r="O542" s="1392" t="s">
        <v>395</v>
      </c>
      <c r="P542" s="94" t="s">
        <v>188</v>
      </c>
      <c r="Q542" s="75" t="s">
        <v>1278</v>
      </c>
      <c r="R542" s="276">
        <v>125000</v>
      </c>
      <c r="U542" s="936"/>
      <c r="V542" s="936"/>
      <c r="W542" s="936"/>
    </row>
    <row r="543" spans="1:23">
      <c r="A543" s="721">
        <v>2</v>
      </c>
      <c r="B543" s="1391">
        <v>39878</v>
      </c>
      <c r="C543" s="1387" t="s">
        <v>904</v>
      </c>
      <c r="D543" s="1386" t="s">
        <v>905</v>
      </c>
      <c r="E543" s="1402" t="s">
        <v>811</v>
      </c>
      <c r="F543" s="98" t="s">
        <v>242</v>
      </c>
      <c r="G543" s="82">
        <v>6700000</v>
      </c>
      <c r="H543" s="92" t="s">
        <v>13</v>
      </c>
      <c r="I543" s="55"/>
      <c r="J543" s="93"/>
      <c r="K543" s="452"/>
      <c r="L543" s="61" t="str">
        <f t="shared" si="16"/>
        <v/>
      </c>
      <c r="M543" s="72"/>
      <c r="N543" s="1401"/>
      <c r="O543" s="1392"/>
      <c r="P543" s="94"/>
      <c r="Q543" s="75"/>
      <c r="R543" s="276"/>
      <c r="U543" s="936"/>
      <c r="V543" s="936"/>
      <c r="W543" s="936"/>
    </row>
    <row r="544" spans="1:23">
      <c r="A544" s="721" t="s">
        <v>2102</v>
      </c>
      <c r="B544" s="1391">
        <v>39878</v>
      </c>
      <c r="C544" s="1387" t="s">
        <v>906</v>
      </c>
      <c r="D544" s="1386" t="s">
        <v>907</v>
      </c>
      <c r="E544" s="1402" t="s">
        <v>811</v>
      </c>
      <c r="F544" s="98" t="s">
        <v>242</v>
      </c>
      <c r="G544" s="82">
        <v>4389000</v>
      </c>
      <c r="H544" s="92" t="s">
        <v>13</v>
      </c>
      <c r="I544" s="55"/>
      <c r="J544" s="93"/>
      <c r="K544" s="452"/>
      <c r="L544" s="61" t="str">
        <f t="shared" si="16"/>
        <v/>
      </c>
      <c r="M544" s="72"/>
      <c r="N544" s="1401"/>
      <c r="O544" s="1392"/>
      <c r="P544" s="94"/>
      <c r="Q544" s="75"/>
      <c r="R544" s="276"/>
      <c r="U544" s="936"/>
      <c r="V544" s="936"/>
      <c r="W544" s="936"/>
    </row>
    <row r="545" spans="1:23">
      <c r="A545" s="721" t="s">
        <v>1992</v>
      </c>
      <c r="B545" s="1391">
        <v>39878</v>
      </c>
      <c r="C545" s="1387" t="s">
        <v>908</v>
      </c>
      <c r="D545" s="1386" t="s">
        <v>909</v>
      </c>
      <c r="E545" s="1402" t="s">
        <v>776</v>
      </c>
      <c r="F545" s="98" t="s">
        <v>242</v>
      </c>
      <c r="G545" s="82">
        <v>5000000</v>
      </c>
      <c r="H545" s="92" t="s">
        <v>13</v>
      </c>
      <c r="I545" s="55"/>
      <c r="J545" s="93"/>
      <c r="K545" s="452"/>
      <c r="L545" s="61" t="str">
        <f t="shared" si="16"/>
        <v/>
      </c>
      <c r="M545" s="72"/>
      <c r="N545" s="1401"/>
      <c r="O545" s="1392"/>
      <c r="P545" s="94"/>
      <c r="Q545" s="75"/>
      <c r="R545" s="276"/>
      <c r="U545" s="936"/>
      <c r="V545" s="936"/>
      <c r="W545" s="936"/>
    </row>
    <row r="546" spans="1:23">
      <c r="A546" s="721">
        <v>2</v>
      </c>
      <c r="B546" s="1391">
        <v>39878</v>
      </c>
      <c r="C546" s="1387" t="s">
        <v>910</v>
      </c>
      <c r="D546" s="1386" t="s">
        <v>911</v>
      </c>
      <c r="E546" s="1402" t="s">
        <v>811</v>
      </c>
      <c r="F546" s="98" t="s">
        <v>242</v>
      </c>
      <c r="G546" s="82">
        <v>3000000</v>
      </c>
      <c r="H546" s="92" t="s">
        <v>13</v>
      </c>
      <c r="I546" s="55"/>
      <c r="J546" s="93"/>
      <c r="K546" s="452"/>
      <c r="L546" s="61" t="str">
        <f t="shared" si="16"/>
        <v/>
      </c>
      <c r="M546" s="72"/>
      <c r="N546" s="1401"/>
      <c r="O546" s="1392"/>
      <c r="P546" s="94"/>
      <c r="Q546" s="75"/>
      <c r="R546" s="276"/>
      <c r="U546" s="936"/>
      <c r="V546" s="936"/>
      <c r="W546" s="936"/>
    </row>
    <row r="547" spans="1:23">
      <c r="A547" s="721">
        <v>2</v>
      </c>
      <c r="B547" s="1391">
        <v>39878</v>
      </c>
      <c r="C547" s="1387" t="s">
        <v>912</v>
      </c>
      <c r="D547" s="1386" t="s">
        <v>913</v>
      </c>
      <c r="E547" s="1402" t="s">
        <v>758</v>
      </c>
      <c r="F547" s="98" t="s">
        <v>242</v>
      </c>
      <c r="G547" s="82">
        <v>500000</v>
      </c>
      <c r="H547" s="92" t="s">
        <v>13</v>
      </c>
      <c r="I547" s="55">
        <v>41108</v>
      </c>
      <c r="J547" s="93">
        <v>4</v>
      </c>
      <c r="K547" s="452">
        <v>500000</v>
      </c>
      <c r="L547" s="61">
        <f t="shared" si="16"/>
        <v>0</v>
      </c>
      <c r="M547" s="72" t="s">
        <v>184</v>
      </c>
      <c r="N547" s="1401">
        <v>41108</v>
      </c>
      <c r="O547" s="1392" t="s">
        <v>395</v>
      </c>
      <c r="P547" s="94" t="s">
        <v>188</v>
      </c>
      <c r="Q547" s="75" t="s">
        <v>1278</v>
      </c>
      <c r="R547" s="276">
        <v>25000</v>
      </c>
      <c r="U547" s="936"/>
      <c r="V547" s="936"/>
      <c r="W547" s="936"/>
    </row>
    <row r="548" spans="1:23">
      <c r="A548" s="721">
        <v>2</v>
      </c>
      <c r="B548" s="1391">
        <v>39878</v>
      </c>
      <c r="C548" s="1387" t="s">
        <v>914</v>
      </c>
      <c r="D548" s="1386" t="s">
        <v>915</v>
      </c>
      <c r="E548" s="1402" t="s">
        <v>811</v>
      </c>
      <c r="F548" s="98" t="s">
        <v>242</v>
      </c>
      <c r="G548" s="82">
        <v>9982000</v>
      </c>
      <c r="H548" s="92" t="s">
        <v>13</v>
      </c>
      <c r="I548" s="55"/>
      <c r="J548" s="93"/>
      <c r="K548" s="452"/>
      <c r="L548" s="61" t="str">
        <f t="shared" si="16"/>
        <v/>
      </c>
      <c r="M548" s="72"/>
      <c r="N548" s="1401"/>
      <c r="O548" s="1392"/>
      <c r="P548" s="94"/>
      <c r="Q548" s="75"/>
      <c r="R548" s="276"/>
      <c r="U548" s="936"/>
      <c r="V548" s="936"/>
      <c r="W548" s="936"/>
    </row>
    <row r="549" spans="1:23">
      <c r="A549" s="721" t="s">
        <v>2089</v>
      </c>
      <c r="B549" s="1391">
        <v>39878</v>
      </c>
      <c r="C549" s="1387" t="s">
        <v>916</v>
      </c>
      <c r="D549" s="1386" t="s">
        <v>555</v>
      </c>
      <c r="E549" s="1402" t="s">
        <v>738</v>
      </c>
      <c r="F549" s="98" t="s">
        <v>242</v>
      </c>
      <c r="G549" s="82">
        <v>23200000</v>
      </c>
      <c r="H549" s="92" t="s">
        <v>13</v>
      </c>
      <c r="I549" s="55">
        <v>41117</v>
      </c>
      <c r="J549" s="93">
        <v>106</v>
      </c>
      <c r="K549" s="452">
        <v>16772382</v>
      </c>
      <c r="L549" s="61">
        <v>0</v>
      </c>
      <c r="M549" s="72" t="s">
        <v>184</v>
      </c>
      <c r="N549" s="73">
        <v>41117</v>
      </c>
      <c r="O549" s="1392" t="s">
        <v>395</v>
      </c>
      <c r="P549" s="94" t="s">
        <v>188</v>
      </c>
      <c r="Q549" s="75" t="s">
        <v>1974</v>
      </c>
      <c r="R549" s="276">
        <v>896039.1</v>
      </c>
      <c r="U549" s="936"/>
      <c r="V549" s="936"/>
      <c r="W549" s="936"/>
    </row>
    <row r="550" spans="1:23">
      <c r="A550" s="721">
        <v>2</v>
      </c>
      <c r="B550" s="1391">
        <v>39878</v>
      </c>
      <c r="C550" s="1387" t="s">
        <v>917</v>
      </c>
      <c r="D550" s="1386" t="s">
        <v>918</v>
      </c>
      <c r="E550" s="1402" t="s">
        <v>787</v>
      </c>
      <c r="F550" s="98" t="s">
        <v>242</v>
      </c>
      <c r="G550" s="82">
        <v>12325000</v>
      </c>
      <c r="H550" s="92" t="s">
        <v>13</v>
      </c>
      <c r="I550" s="55"/>
      <c r="J550" s="93"/>
      <c r="K550" s="452"/>
      <c r="L550" s="61" t="str">
        <f t="shared" si="16"/>
        <v/>
      </c>
      <c r="M550" s="72"/>
      <c r="N550" s="1401"/>
      <c r="O550" s="1392"/>
      <c r="P550" s="94"/>
      <c r="Q550" s="75"/>
      <c r="R550" s="276"/>
      <c r="U550" s="936"/>
      <c r="V550" s="936"/>
      <c r="W550" s="936"/>
    </row>
    <row r="551" spans="1:23">
      <c r="A551" s="721">
        <v>146</v>
      </c>
      <c r="B551" s="1391">
        <v>39885</v>
      </c>
      <c r="C551" s="1387" t="s">
        <v>922</v>
      </c>
      <c r="D551" s="1386" t="s">
        <v>925</v>
      </c>
      <c r="E551" s="1402" t="s">
        <v>926</v>
      </c>
      <c r="F551" s="53" t="s">
        <v>287</v>
      </c>
      <c r="G551" s="82">
        <v>72927000</v>
      </c>
      <c r="H551" s="92" t="s">
        <v>13</v>
      </c>
      <c r="I551" s="55"/>
      <c r="J551" s="93"/>
      <c r="K551" s="452"/>
      <c r="L551" s="61" t="str">
        <f t="shared" si="16"/>
        <v/>
      </c>
      <c r="M551" s="72"/>
      <c r="N551" s="1401"/>
      <c r="O551" s="1392"/>
      <c r="P551" s="94"/>
      <c r="Q551" s="75"/>
      <c r="R551" s="276"/>
      <c r="U551" s="936"/>
      <c r="V551" s="936"/>
      <c r="W551" s="936"/>
    </row>
    <row r="552" spans="1:23">
      <c r="A552" s="721">
        <v>49</v>
      </c>
      <c r="B552" s="1391">
        <v>39885</v>
      </c>
      <c r="C552" s="1387" t="s">
        <v>923</v>
      </c>
      <c r="D552" s="1386" t="s">
        <v>927</v>
      </c>
      <c r="E552" s="1402" t="s">
        <v>843</v>
      </c>
      <c r="F552" s="53" t="s">
        <v>287</v>
      </c>
      <c r="G552" s="82">
        <v>8816000</v>
      </c>
      <c r="H552" s="92" t="s">
        <v>13</v>
      </c>
      <c r="I552" s="55">
        <v>40780</v>
      </c>
      <c r="J552" s="93">
        <v>49</v>
      </c>
      <c r="K552" s="452">
        <v>8816000</v>
      </c>
      <c r="L552" s="61">
        <f t="shared" si="16"/>
        <v>0</v>
      </c>
      <c r="M552" s="72" t="s">
        <v>1018</v>
      </c>
      <c r="N552" s="1401">
        <v>40849</v>
      </c>
      <c r="O552" s="1392" t="s">
        <v>1018</v>
      </c>
      <c r="P552" s="94"/>
      <c r="Q552" s="75" t="s">
        <v>1278</v>
      </c>
      <c r="R552" s="276">
        <v>205000</v>
      </c>
      <c r="U552" s="936"/>
      <c r="V552" s="936"/>
      <c r="W552" s="936"/>
    </row>
    <row r="553" spans="1:23">
      <c r="A553" s="721">
        <v>49</v>
      </c>
      <c r="B553" s="1391">
        <v>39885</v>
      </c>
      <c r="C553" s="1387" t="s">
        <v>956</v>
      </c>
      <c r="D553" s="1386" t="s">
        <v>928</v>
      </c>
      <c r="E553" s="1402" t="s">
        <v>724</v>
      </c>
      <c r="F553" s="53" t="s">
        <v>287</v>
      </c>
      <c r="G553" s="82">
        <v>17390000</v>
      </c>
      <c r="H553" s="92" t="s">
        <v>13</v>
      </c>
      <c r="I553" s="55">
        <v>40801</v>
      </c>
      <c r="J553" s="93">
        <v>49</v>
      </c>
      <c r="K553" s="452">
        <v>17390000</v>
      </c>
      <c r="L553" s="61">
        <f t="shared" si="16"/>
        <v>0</v>
      </c>
      <c r="M553" s="72" t="s">
        <v>1018</v>
      </c>
      <c r="N553" s="1401">
        <v>40863</v>
      </c>
      <c r="O553" s="1392" t="s">
        <v>1018</v>
      </c>
      <c r="P553" s="94"/>
      <c r="Q553" s="75" t="s">
        <v>1278</v>
      </c>
      <c r="R553" s="276">
        <v>375000</v>
      </c>
      <c r="U553" s="936"/>
      <c r="V553" s="936"/>
      <c r="W553" s="936"/>
    </row>
    <row r="554" spans="1:23">
      <c r="A554" s="721"/>
      <c r="B554" s="1391">
        <v>39885</v>
      </c>
      <c r="C554" s="1387" t="s">
        <v>958</v>
      </c>
      <c r="D554" s="1386" t="s">
        <v>929</v>
      </c>
      <c r="E554" s="1402" t="s">
        <v>722</v>
      </c>
      <c r="F554" s="53" t="s">
        <v>287</v>
      </c>
      <c r="G554" s="82">
        <v>1224558000</v>
      </c>
      <c r="H554" s="92" t="s">
        <v>13</v>
      </c>
      <c r="I554" s="55">
        <v>40289</v>
      </c>
      <c r="J554" s="93">
        <v>4</v>
      </c>
      <c r="K554" s="120">
        <v>1224558000</v>
      </c>
      <c r="L554" s="61">
        <f t="shared" si="16"/>
        <v>0</v>
      </c>
      <c r="M554" s="72" t="s">
        <v>1018</v>
      </c>
      <c r="N554" s="1401">
        <v>40366</v>
      </c>
      <c r="O554" s="1392" t="s">
        <v>1018</v>
      </c>
      <c r="P554" s="94"/>
      <c r="Q554" s="75" t="s">
        <v>1278</v>
      </c>
      <c r="R554" s="276">
        <v>172000000</v>
      </c>
      <c r="U554" s="936"/>
      <c r="V554" s="936"/>
      <c r="W554" s="936"/>
    </row>
    <row r="555" spans="1:23">
      <c r="A555" s="721"/>
      <c r="B555" s="1391">
        <v>39885</v>
      </c>
      <c r="C555" s="1387" t="s">
        <v>924</v>
      </c>
      <c r="D555" s="1386" t="s">
        <v>930</v>
      </c>
      <c r="E555" s="1402" t="s">
        <v>745</v>
      </c>
      <c r="F555" s="53" t="s">
        <v>287</v>
      </c>
      <c r="G555" s="82">
        <v>9266000</v>
      </c>
      <c r="H555" s="92" t="s">
        <v>13</v>
      </c>
      <c r="I555" s="55"/>
      <c r="J555" s="93"/>
      <c r="K555" s="452"/>
      <c r="L555" s="61" t="str">
        <f t="shared" si="16"/>
        <v/>
      </c>
      <c r="M555" s="72"/>
      <c r="N555" s="1401"/>
      <c r="O555" s="1392"/>
      <c r="P555" s="94"/>
      <c r="Q555" s="75"/>
      <c r="R555" s="276"/>
      <c r="U555" s="936"/>
      <c r="V555" s="936"/>
      <c r="W555" s="936"/>
    </row>
    <row r="556" spans="1:23" s="358" customFormat="1" ht="28.5">
      <c r="A556" s="721" t="s">
        <v>1450</v>
      </c>
      <c r="B556" s="356">
        <v>39885</v>
      </c>
      <c r="C556" s="1386" t="s">
        <v>931</v>
      </c>
      <c r="D556" s="1386" t="s">
        <v>943</v>
      </c>
      <c r="E556" s="102" t="s">
        <v>85</v>
      </c>
      <c r="F556" s="357" t="s">
        <v>395</v>
      </c>
      <c r="G556" s="333">
        <v>17000000</v>
      </c>
      <c r="H556" s="334" t="s">
        <v>13</v>
      </c>
      <c r="I556" s="55">
        <v>40403</v>
      </c>
      <c r="J556" s="93">
        <v>4</v>
      </c>
      <c r="K556" s="452">
        <v>17000000</v>
      </c>
      <c r="L556" s="61">
        <f t="shared" si="16"/>
        <v>0</v>
      </c>
      <c r="M556" s="336" t="s">
        <v>334</v>
      </c>
      <c r="N556" s="337" t="s">
        <v>334</v>
      </c>
      <c r="O556" s="1392" t="s">
        <v>334</v>
      </c>
      <c r="P556" s="338"/>
      <c r="Q556" s="977" t="s">
        <v>1221</v>
      </c>
      <c r="R556" s="276" t="s">
        <v>334</v>
      </c>
      <c r="U556" s="936"/>
      <c r="V556" s="936"/>
      <c r="W556" s="936"/>
    </row>
    <row r="557" spans="1:23">
      <c r="A557" s="721" t="s">
        <v>1888</v>
      </c>
      <c r="B557" s="1391">
        <v>39885</v>
      </c>
      <c r="C557" s="1387" t="s">
        <v>932</v>
      </c>
      <c r="D557" s="1386" t="s">
        <v>944</v>
      </c>
      <c r="E557" s="1402" t="s">
        <v>801</v>
      </c>
      <c r="F557" s="98" t="s">
        <v>242</v>
      </c>
      <c r="G557" s="82">
        <v>21100000</v>
      </c>
      <c r="H557" s="92" t="s">
        <v>13</v>
      </c>
      <c r="I557" s="55">
        <v>40738</v>
      </c>
      <c r="J557" s="93">
        <v>49</v>
      </c>
      <c r="K557" s="452">
        <v>21100000</v>
      </c>
      <c r="L557" s="61">
        <f t="shared" si="16"/>
        <v>0</v>
      </c>
      <c r="M557" s="72" t="s">
        <v>184</v>
      </c>
      <c r="N557" s="1401">
        <v>40738</v>
      </c>
      <c r="O557" s="1392" t="s">
        <v>395</v>
      </c>
      <c r="P557" s="94" t="s">
        <v>188</v>
      </c>
      <c r="Q557" s="75" t="s">
        <v>1278</v>
      </c>
      <c r="R557" s="276">
        <v>1055000</v>
      </c>
      <c r="U557" s="936"/>
      <c r="V557" s="936"/>
      <c r="W557" s="936"/>
    </row>
    <row r="558" spans="1:23">
      <c r="A558" s="721">
        <v>2</v>
      </c>
      <c r="B558" s="1391">
        <v>39885</v>
      </c>
      <c r="C558" s="1387" t="s">
        <v>933</v>
      </c>
      <c r="D558" s="1386" t="s">
        <v>945</v>
      </c>
      <c r="E558" s="1402" t="s">
        <v>758</v>
      </c>
      <c r="F558" s="98" t="s">
        <v>242</v>
      </c>
      <c r="G558" s="82">
        <v>425000</v>
      </c>
      <c r="H558" s="92" t="s">
        <v>13</v>
      </c>
      <c r="I558" s="55">
        <v>40541</v>
      </c>
      <c r="J558" s="93">
        <v>4</v>
      </c>
      <c r="K558" s="452">
        <v>425000</v>
      </c>
      <c r="L558" s="61">
        <f t="shared" si="16"/>
        <v>0</v>
      </c>
      <c r="M558" s="72" t="s">
        <v>184</v>
      </c>
      <c r="N558" s="1401">
        <v>40541</v>
      </c>
      <c r="O558" s="1392" t="s">
        <v>395</v>
      </c>
      <c r="P558" s="94" t="s">
        <v>188</v>
      </c>
      <c r="Q558" s="75" t="s">
        <v>1278</v>
      </c>
      <c r="R558" s="276">
        <v>21000</v>
      </c>
      <c r="U558" s="936"/>
      <c r="V558" s="936"/>
      <c r="W558" s="936"/>
    </row>
    <row r="559" spans="1:23">
      <c r="A559" s="721">
        <v>2</v>
      </c>
      <c r="B559" s="1391">
        <v>39885</v>
      </c>
      <c r="C559" s="1387" t="s">
        <v>934</v>
      </c>
      <c r="D559" s="1386" t="s">
        <v>605</v>
      </c>
      <c r="E559" s="1402" t="s">
        <v>811</v>
      </c>
      <c r="F559" s="98" t="s">
        <v>242</v>
      </c>
      <c r="G559" s="82">
        <v>10000000</v>
      </c>
      <c r="H559" s="92" t="s">
        <v>13</v>
      </c>
      <c r="I559" s="55">
        <v>40135</v>
      </c>
      <c r="J559" s="93">
        <v>4</v>
      </c>
      <c r="K559" s="452">
        <v>10000000</v>
      </c>
      <c r="L559" s="61">
        <f t="shared" si="16"/>
        <v>0</v>
      </c>
      <c r="M559" s="489" t="s">
        <v>184</v>
      </c>
      <c r="N559" s="1401">
        <v>40135</v>
      </c>
      <c r="O559" s="1392" t="s">
        <v>395</v>
      </c>
      <c r="P559" s="94" t="s">
        <v>188</v>
      </c>
      <c r="Q559" s="75" t="s">
        <v>1278</v>
      </c>
      <c r="R559" s="276">
        <v>500000</v>
      </c>
      <c r="U559" s="936"/>
      <c r="V559" s="936"/>
      <c r="W559" s="936"/>
    </row>
    <row r="560" spans="1:23">
      <c r="A560" s="721">
        <v>2</v>
      </c>
      <c r="B560" s="1391">
        <v>39885</v>
      </c>
      <c r="C560" s="1387" t="s">
        <v>935</v>
      </c>
      <c r="D560" s="1386" t="s">
        <v>668</v>
      </c>
      <c r="E560" s="1402" t="s">
        <v>726</v>
      </c>
      <c r="F560" s="98" t="s">
        <v>242</v>
      </c>
      <c r="G560" s="82">
        <v>3370000</v>
      </c>
      <c r="H560" s="92" t="s">
        <v>13</v>
      </c>
      <c r="I560" s="55"/>
      <c r="J560" s="93"/>
      <c r="K560" s="452"/>
      <c r="L560" s="61" t="str">
        <f t="shared" si="16"/>
        <v/>
      </c>
      <c r="M560" s="72"/>
      <c r="N560" s="1401"/>
      <c r="O560" s="1392"/>
      <c r="P560" s="94"/>
      <c r="Q560" s="75"/>
      <c r="R560" s="276"/>
      <c r="U560" s="936"/>
      <c r="V560" s="936"/>
      <c r="W560" s="936"/>
    </row>
    <row r="561" spans="1:23">
      <c r="A561" s="721" t="s">
        <v>2122</v>
      </c>
      <c r="B561" s="1391">
        <v>39885</v>
      </c>
      <c r="C561" s="1387" t="s">
        <v>936</v>
      </c>
      <c r="D561" s="1386" t="s">
        <v>946</v>
      </c>
      <c r="E561" s="1402" t="s">
        <v>947</v>
      </c>
      <c r="F561" s="98" t="s">
        <v>242</v>
      </c>
      <c r="G561" s="82">
        <v>13900000</v>
      </c>
      <c r="H561" s="92" t="s">
        <v>13</v>
      </c>
      <c r="I561" s="55">
        <v>41144</v>
      </c>
      <c r="J561" s="93">
        <v>123</v>
      </c>
      <c r="K561" s="452">
        <v>12082748.75</v>
      </c>
      <c r="L561" s="61">
        <v>0</v>
      </c>
      <c r="M561" s="489" t="s">
        <v>184</v>
      </c>
      <c r="N561" s="1401">
        <v>41144</v>
      </c>
      <c r="O561" s="1392" t="s">
        <v>395</v>
      </c>
      <c r="P561" s="94" t="s">
        <v>188</v>
      </c>
      <c r="Q561" s="75" t="s">
        <v>1974</v>
      </c>
      <c r="R561" s="276">
        <v>624674.68999999994</v>
      </c>
      <c r="U561" s="936"/>
      <c r="V561" s="936"/>
      <c r="W561" s="936"/>
    </row>
    <row r="562" spans="1:23">
      <c r="A562" s="721">
        <v>2</v>
      </c>
      <c r="B562" s="1391">
        <v>39885</v>
      </c>
      <c r="C562" s="1387" t="s">
        <v>937</v>
      </c>
      <c r="D562" s="1386" t="s">
        <v>948</v>
      </c>
      <c r="E562" s="1402" t="s">
        <v>742</v>
      </c>
      <c r="F562" s="98" t="s">
        <v>242</v>
      </c>
      <c r="G562" s="82">
        <v>3000000</v>
      </c>
      <c r="H562" s="92" t="s">
        <v>13</v>
      </c>
      <c r="I562" s="55"/>
      <c r="J562" s="93"/>
      <c r="K562" s="452"/>
      <c r="L562" s="61" t="str">
        <f t="shared" si="16"/>
        <v/>
      </c>
      <c r="M562" s="72"/>
      <c r="N562" s="1401"/>
      <c r="O562" s="1392"/>
      <c r="P562" s="94"/>
      <c r="Q562" s="75"/>
      <c r="R562" s="276"/>
      <c r="U562" s="936"/>
      <c r="V562" s="936"/>
      <c r="W562" s="936"/>
    </row>
    <row r="563" spans="1:23">
      <c r="A563" s="721" t="s">
        <v>2158</v>
      </c>
      <c r="B563" s="1391">
        <v>39885</v>
      </c>
      <c r="C563" s="1387" t="s">
        <v>938</v>
      </c>
      <c r="D563" s="1386" t="s">
        <v>949</v>
      </c>
      <c r="E563" s="1402" t="s">
        <v>738</v>
      </c>
      <c r="F563" s="98" t="s">
        <v>242</v>
      </c>
      <c r="G563" s="82">
        <v>10000000</v>
      </c>
      <c r="H563" s="92" t="s">
        <v>13</v>
      </c>
      <c r="I563" s="55">
        <v>41213</v>
      </c>
      <c r="J563" s="93">
        <v>136</v>
      </c>
      <c r="K563" s="452">
        <v>9009000</v>
      </c>
      <c r="L563" s="61">
        <v>0</v>
      </c>
      <c r="M563" s="72" t="s">
        <v>184</v>
      </c>
      <c r="N563" s="1401">
        <v>41213</v>
      </c>
      <c r="O563" s="1392" t="s">
        <v>395</v>
      </c>
      <c r="P563" s="316" t="s">
        <v>1918</v>
      </c>
      <c r="Q563" s="75" t="s">
        <v>1278</v>
      </c>
      <c r="R563" s="276">
        <v>470250</v>
      </c>
      <c r="U563" s="936"/>
      <c r="V563" s="936"/>
      <c r="W563" s="936"/>
    </row>
    <row r="564" spans="1:23" s="100" customFormat="1" ht="57">
      <c r="A564" s="721" t="s">
        <v>1467</v>
      </c>
      <c r="B564" s="1391">
        <v>39885</v>
      </c>
      <c r="C564" s="1387" t="s">
        <v>957</v>
      </c>
      <c r="D564" s="1386" t="s">
        <v>950</v>
      </c>
      <c r="E564" s="1402" t="s">
        <v>951</v>
      </c>
      <c r="F564" s="98" t="s">
        <v>395</v>
      </c>
      <c r="G564" s="82">
        <v>6000000</v>
      </c>
      <c r="H564" s="92" t="s">
        <v>13</v>
      </c>
      <c r="I564" s="55">
        <v>40424</v>
      </c>
      <c r="J564" s="93">
        <v>4</v>
      </c>
      <c r="K564" s="452">
        <v>6000000</v>
      </c>
      <c r="L564" s="61">
        <f t="shared" si="16"/>
        <v>0</v>
      </c>
      <c r="M564" s="336" t="s">
        <v>334</v>
      </c>
      <c r="N564" s="337" t="s">
        <v>334</v>
      </c>
      <c r="O564" s="1392" t="s">
        <v>334</v>
      </c>
      <c r="P564" s="338"/>
      <c r="Q564" s="977" t="s">
        <v>1221</v>
      </c>
      <c r="R564" s="276" t="s">
        <v>334</v>
      </c>
      <c r="U564" s="936"/>
      <c r="V564" s="936"/>
      <c r="W564" s="936"/>
    </row>
    <row r="565" spans="1:23">
      <c r="A565" s="721">
        <v>2</v>
      </c>
      <c r="B565" s="1391">
        <v>39885</v>
      </c>
      <c r="C565" s="1387" t="s">
        <v>955</v>
      </c>
      <c r="D565" s="1386" t="s">
        <v>952</v>
      </c>
      <c r="E565" s="1402" t="s">
        <v>722</v>
      </c>
      <c r="F565" s="98" t="s">
        <v>242</v>
      </c>
      <c r="G565" s="82">
        <v>607000</v>
      </c>
      <c r="H565" s="92" t="s">
        <v>13</v>
      </c>
      <c r="I565" s="55">
        <v>40849</v>
      </c>
      <c r="J565" s="93">
        <v>4</v>
      </c>
      <c r="K565" s="452">
        <v>607000</v>
      </c>
      <c r="L565" s="61">
        <f t="shared" si="16"/>
        <v>0</v>
      </c>
      <c r="M565" s="489" t="s">
        <v>184</v>
      </c>
      <c r="N565" s="1401">
        <v>40849</v>
      </c>
      <c r="O565" s="1392" t="s">
        <v>395</v>
      </c>
      <c r="P565" s="94" t="s">
        <v>188</v>
      </c>
      <c r="Q565" s="75" t="s">
        <v>1278</v>
      </c>
      <c r="R565" s="276">
        <v>30000</v>
      </c>
      <c r="U565" s="936"/>
      <c r="V565" s="936"/>
      <c r="W565" s="936"/>
    </row>
    <row r="566" spans="1:23">
      <c r="A566" s="721">
        <v>2</v>
      </c>
      <c r="B566" s="1391">
        <v>39885</v>
      </c>
      <c r="C566" s="1387" t="s">
        <v>939</v>
      </c>
      <c r="D566" s="1386" t="s">
        <v>61</v>
      </c>
      <c r="E566" s="1402" t="s">
        <v>953</v>
      </c>
      <c r="F566" s="98" t="s">
        <v>242</v>
      </c>
      <c r="G566" s="82">
        <v>2672000</v>
      </c>
      <c r="H566" s="92" t="s">
        <v>13</v>
      </c>
      <c r="I566" s="55"/>
      <c r="J566" s="93"/>
      <c r="K566" s="452"/>
      <c r="L566" s="61" t="str">
        <f t="shared" si="16"/>
        <v/>
      </c>
      <c r="M566" s="72"/>
      <c r="N566" s="1401"/>
      <c r="O566" s="1392"/>
      <c r="P566" s="94"/>
      <c r="Q566" s="75"/>
      <c r="R566" s="276"/>
      <c r="U566" s="936"/>
      <c r="V566" s="936"/>
      <c r="W566" s="936"/>
    </row>
    <row r="567" spans="1:23">
      <c r="A567" s="721" t="s">
        <v>1891</v>
      </c>
      <c r="B567" s="1391">
        <v>39885</v>
      </c>
      <c r="C567" s="1387" t="s">
        <v>940</v>
      </c>
      <c r="D567" s="1386" t="s">
        <v>954</v>
      </c>
      <c r="E567" s="1402" t="s">
        <v>761</v>
      </c>
      <c r="F567" s="98" t="s">
        <v>242</v>
      </c>
      <c r="G567" s="82">
        <v>9516000</v>
      </c>
      <c r="H567" s="92" t="s">
        <v>13</v>
      </c>
      <c r="I567" s="55">
        <v>40801</v>
      </c>
      <c r="J567" s="93">
        <v>50</v>
      </c>
      <c r="K567" s="452">
        <v>9516000</v>
      </c>
      <c r="L567" s="61">
        <f t="shared" si="16"/>
        <v>0</v>
      </c>
      <c r="M567" s="489" t="s">
        <v>184</v>
      </c>
      <c r="N567" s="1401">
        <v>40801</v>
      </c>
      <c r="O567" s="1392" t="s">
        <v>395</v>
      </c>
      <c r="P567" s="94" t="s">
        <v>188</v>
      </c>
      <c r="Q567" s="75" t="s">
        <v>1278</v>
      </c>
      <c r="R567" s="276">
        <v>476000</v>
      </c>
      <c r="U567" s="936"/>
      <c r="V567" s="936"/>
      <c r="W567" s="936"/>
    </row>
    <row r="568" spans="1:23">
      <c r="A568" s="721" t="s">
        <v>1888</v>
      </c>
      <c r="B568" s="1391">
        <v>39885</v>
      </c>
      <c r="C568" s="1387" t="s">
        <v>941</v>
      </c>
      <c r="D568" s="1386" t="s">
        <v>446</v>
      </c>
      <c r="E568" s="1402" t="s">
        <v>806</v>
      </c>
      <c r="F568" s="98" t="s">
        <v>242</v>
      </c>
      <c r="G568" s="82">
        <v>18215000</v>
      </c>
      <c r="H568" s="92" t="s">
        <v>13</v>
      </c>
      <c r="I568" s="55">
        <v>40808</v>
      </c>
      <c r="J568" s="93">
        <v>49</v>
      </c>
      <c r="K568" s="452">
        <v>18215000</v>
      </c>
      <c r="L568" s="61">
        <f t="shared" si="16"/>
        <v>0</v>
      </c>
      <c r="M568" s="489" t="s">
        <v>184</v>
      </c>
      <c r="N568" s="1401">
        <v>40808</v>
      </c>
      <c r="O568" s="1392" t="s">
        <v>395</v>
      </c>
      <c r="P568" s="94" t="s">
        <v>188</v>
      </c>
      <c r="Q568" s="75" t="s">
        <v>1278</v>
      </c>
      <c r="R568" s="276">
        <v>911000</v>
      </c>
      <c r="U568" s="936"/>
      <c r="V568" s="936"/>
      <c r="W568" s="936"/>
    </row>
    <row r="569" spans="1:23">
      <c r="A569" s="721">
        <v>2</v>
      </c>
      <c r="B569" s="1391">
        <v>39885</v>
      </c>
      <c r="C569" s="1387" t="s">
        <v>942</v>
      </c>
      <c r="D569" s="1386" t="s">
        <v>620</v>
      </c>
      <c r="E569" s="1402" t="s">
        <v>787</v>
      </c>
      <c r="F569" s="98" t="s">
        <v>242</v>
      </c>
      <c r="G569" s="82">
        <v>6398000</v>
      </c>
      <c r="H569" s="92" t="s">
        <v>13</v>
      </c>
      <c r="I569" s="55"/>
      <c r="J569" s="93"/>
      <c r="K569" s="452"/>
      <c r="L569" s="61" t="str">
        <f t="shared" si="16"/>
        <v/>
      </c>
      <c r="M569" s="72"/>
      <c r="N569" s="1401"/>
      <c r="O569" s="1392"/>
      <c r="P569" s="94"/>
      <c r="Q569" s="75"/>
      <c r="R569" s="276"/>
      <c r="U569" s="936"/>
      <c r="V569" s="936"/>
      <c r="W569" s="936"/>
    </row>
    <row r="570" spans="1:23">
      <c r="A570" s="721"/>
      <c r="B570" s="1391">
        <v>39892</v>
      </c>
      <c r="C570" s="1387" t="s">
        <v>959</v>
      </c>
      <c r="D570" s="1386" t="s">
        <v>967</v>
      </c>
      <c r="E570" s="1402" t="s">
        <v>724</v>
      </c>
      <c r="F570" s="53" t="s">
        <v>287</v>
      </c>
      <c r="G570" s="82">
        <v>21000000</v>
      </c>
      <c r="H570" s="92" t="s">
        <v>13</v>
      </c>
      <c r="I570" s="55"/>
      <c r="J570" s="93"/>
      <c r="K570" s="452"/>
      <c r="L570" s="61" t="str">
        <f t="shared" si="16"/>
        <v/>
      </c>
      <c r="M570" s="72"/>
      <c r="N570" s="1401"/>
      <c r="O570" s="1392"/>
      <c r="P570" s="94"/>
      <c r="Q570" s="75"/>
      <c r="R570" s="276"/>
      <c r="U570" s="936"/>
      <c r="V570" s="936"/>
      <c r="W570" s="936"/>
    </row>
    <row r="571" spans="1:23">
      <c r="A571" s="721" t="s">
        <v>1888</v>
      </c>
      <c r="B571" s="1391">
        <v>39892</v>
      </c>
      <c r="C571" s="1387" t="s">
        <v>976</v>
      </c>
      <c r="D571" s="1386" t="s">
        <v>968</v>
      </c>
      <c r="E571" s="1402" t="s">
        <v>761</v>
      </c>
      <c r="F571" s="98" t="s">
        <v>242</v>
      </c>
      <c r="G571" s="82">
        <v>20000000</v>
      </c>
      <c r="H571" s="92" t="s">
        <v>13</v>
      </c>
      <c r="I571" s="55">
        <v>40773</v>
      </c>
      <c r="J571" s="93">
        <v>49</v>
      </c>
      <c r="K571" s="452">
        <v>20000000</v>
      </c>
      <c r="L571" s="61">
        <f t="shared" si="16"/>
        <v>0</v>
      </c>
      <c r="M571" s="489" t="s">
        <v>184</v>
      </c>
      <c r="N571" s="1401">
        <v>40773</v>
      </c>
      <c r="O571" s="1392" t="s">
        <v>395</v>
      </c>
      <c r="P571" s="94" t="s">
        <v>188</v>
      </c>
      <c r="Q571" s="75" t="s">
        <v>1278</v>
      </c>
      <c r="R571" s="276">
        <v>1000000</v>
      </c>
      <c r="U571" s="936"/>
      <c r="V571" s="936"/>
      <c r="W571" s="936"/>
    </row>
    <row r="572" spans="1:23">
      <c r="A572" s="721" t="s">
        <v>1888</v>
      </c>
      <c r="B572" s="1391">
        <v>39892</v>
      </c>
      <c r="C572" s="1387" t="s">
        <v>960</v>
      </c>
      <c r="D572" s="1386" t="s">
        <v>667</v>
      </c>
      <c r="E572" s="1402" t="s">
        <v>864</v>
      </c>
      <c r="F572" s="98" t="s">
        <v>242</v>
      </c>
      <c r="G572" s="82">
        <v>17836000</v>
      </c>
      <c r="H572" s="92" t="s">
        <v>13</v>
      </c>
      <c r="I572" s="55">
        <v>40759</v>
      </c>
      <c r="J572" s="93">
        <v>49</v>
      </c>
      <c r="K572" s="452">
        <v>17836000</v>
      </c>
      <c r="L572" s="61">
        <f t="shared" si="16"/>
        <v>0</v>
      </c>
      <c r="M572" s="489" t="s">
        <v>184</v>
      </c>
      <c r="N572" s="1401">
        <v>40759</v>
      </c>
      <c r="O572" s="1392" t="s">
        <v>395</v>
      </c>
      <c r="P572" s="94" t="s">
        <v>188</v>
      </c>
      <c r="Q572" s="75" t="s">
        <v>1278</v>
      </c>
      <c r="R572" s="276">
        <v>892000</v>
      </c>
      <c r="U572" s="936"/>
      <c r="V572" s="936"/>
      <c r="W572" s="936"/>
    </row>
    <row r="573" spans="1:23">
      <c r="A573" s="721" t="s">
        <v>1888</v>
      </c>
      <c r="B573" s="1391">
        <v>39892</v>
      </c>
      <c r="C573" s="1387" t="s">
        <v>961</v>
      </c>
      <c r="D573" s="1386" t="s">
        <v>969</v>
      </c>
      <c r="E573" s="1402" t="s">
        <v>782</v>
      </c>
      <c r="F573" s="98" t="s">
        <v>242</v>
      </c>
      <c r="G573" s="82">
        <v>4500000</v>
      </c>
      <c r="H573" s="92" t="s">
        <v>13</v>
      </c>
      <c r="I573" s="55">
        <v>40808</v>
      </c>
      <c r="J573" s="93">
        <v>49</v>
      </c>
      <c r="K573" s="452">
        <v>4500000</v>
      </c>
      <c r="L573" s="61">
        <f t="shared" si="16"/>
        <v>0</v>
      </c>
      <c r="M573" s="489" t="s">
        <v>184</v>
      </c>
      <c r="N573" s="1401">
        <v>40808</v>
      </c>
      <c r="O573" s="1392" t="s">
        <v>395</v>
      </c>
      <c r="P573" s="94" t="s">
        <v>188</v>
      </c>
      <c r="Q573" s="75" t="s">
        <v>1278</v>
      </c>
      <c r="R573" s="276">
        <v>225000</v>
      </c>
      <c r="U573" s="936"/>
      <c r="V573" s="936"/>
      <c r="W573" s="936"/>
    </row>
    <row r="574" spans="1:23">
      <c r="A574" s="721">
        <v>2</v>
      </c>
      <c r="B574" s="1391">
        <v>39892</v>
      </c>
      <c r="C574" s="1387" t="s">
        <v>977</v>
      </c>
      <c r="D574" s="1386" t="s">
        <v>970</v>
      </c>
      <c r="E574" s="1402" t="s">
        <v>742</v>
      </c>
      <c r="F574" s="98" t="s">
        <v>242</v>
      </c>
      <c r="G574" s="82">
        <v>470000</v>
      </c>
      <c r="H574" s="92" t="s">
        <v>13</v>
      </c>
      <c r="I574" s="55"/>
      <c r="J574" s="93"/>
      <c r="K574" s="452"/>
      <c r="L574" s="61" t="str">
        <f t="shared" si="16"/>
        <v/>
      </c>
      <c r="M574" s="72"/>
      <c r="N574" s="1401"/>
      <c r="O574" s="1392"/>
      <c r="P574" s="94"/>
      <c r="Q574" s="75"/>
      <c r="R574" s="276"/>
      <c r="U574" s="936"/>
      <c r="V574" s="936"/>
      <c r="W574" s="936"/>
    </row>
    <row r="575" spans="1:23">
      <c r="A575" s="721" t="s">
        <v>2163</v>
      </c>
      <c r="B575" s="1391">
        <v>39892</v>
      </c>
      <c r="C575" s="1387" t="s">
        <v>962</v>
      </c>
      <c r="D575" s="1386" t="s">
        <v>971</v>
      </c>
      <c r="E575" s="1402" t="s">
        <v>761</v>
      </c>
      <c r="F575" s="98" t="s">
        <v>242</v>
      </c>
      <c r="G575" s="82">
        <v>3900000</v>
      </c>
      <c r="H575" s="92" t="s">
        <v>13</v>
      </c>
      <c r="I575" s="55">
        <v>41213</v>
      </c>
      <c r="J575" s="93">
        <v>142</v>
      </c>
      <c r="K575" s="452">
        <v>2919500</v>
      </c>
      <c r="L575" s="61">
        <v>0</v>
      </c>
      <c r="M575" s="72" t="s">
        <v>184</v>
      </c>
      <c r="N575" s="1401">
        <v>41213</v>
      </c>
      <c r="O575" s="1392" t="s">
        <v>395</v>
      </c>
      <c r="P575" s="316" t="s">
        <v>1918</v>
      </c>
      <c r="Q575" s="75" t="s">
        <v>1278</v>
      </c>
      <c r="R575" s="276">
        <v>122225</v>
      </c>
      <c r="U575" s="936"/>
      <c r="V575" s="936"/>
      <c r="W575" s="936"/>
    </row>
    <row r="576" spans="1:23">
      <c r="A576" s="721">
        <v>2</v>
      </c>
      <c r="B576" s="1391">
        <v>39892</v>
      </c>
      <c r="C576" s="1387" t="s">
        <v>963</v>
      </c>
      <c r="D576" s="1386" t="s">
        <v>972</v>
      </c>
      <c r="E576" s="1402" t="s">
        <v>811</v>
      </c>
      <c r="F576" s="98" t="s">
        <v>242</v>
      </c>
      <c r="G576" s="82">
        <v>9500000</v>
      </c>
      <c r="H576" s="92" t="s">
        <v>13</v>
      </c>
      <c r="I576" s="55"/>
      <c r="J576" s="93"/>
      <c r="K576" s="452"/>
      <c r="L576" s="61" t="str">
        <f t="shared" si="16"/>
        <v/>
      </c>
      <c r="M576" s="72"/>
      <c r="N576" s="1401"/>
      <c r="O576" s="1392"/>
      <c r="P576" s="94"/>
      <c r="Q576" s="75"/>
      <c r="R576" s="276"/>
      <c r="U576" s="936"/>
      <c r="V576" s="936"/>
      <c r="W576" s="936"/>
    </row>
    <row r="577" spans="1:23">
      <c r="A577" s="721">
        <v>2</v>
      </c>
      <c r="B577" s="1391">
        <v>39892</v>
      </c>
      <c r="C577" s="1387" t="s">
        <v>964</v>
      </c>
      <c r="D577" s="1386" t="s">
        <v>973</v>
      </c>
      <c r="E577" s="1402" t="s">
        <v>864</v>
      </c>
      <c r="F577" s="98" t="s">
        <v>242</v>
      </c>
      <c r="G577" s="82">
        <v>2400000</v>
      </c>
      <c r="H577" s="92" t="s">
        <v>13</v>
      </c>
      <c r="I577" s="55"/>
      <c r="J577" s="93"/>
      <c r="K577" s="452"/>
      <c r="L577" s="61" t="str">
        <f t="shared" si="16"/>
        <v/>
      </c>
      <c r="M577" s="72"/>
      <c r="N577" s="1401"/>
      <c r="O577" s="1392"/>
      <c r="P577" s="94"/>
      <c r="Q577" s="75"/>
      <c r="R577" s="276"/>
      <c r="U577" s="936"/>
      <c r="V577" s="936"/>
      <c r="W577" s="936"/>
    </row>
    <row r="578" spans="1:23">
      <c r="A578" s="721">
        <v>2</v>
      </c>
      <c r="B578" s="1391">
        <v>39892</v>
      </c>
      <c r="C578" s="1387" t="s">
        <v>965</v>
      </c>
      <c r="D578" s="1386" t="s">
        <v>974</v>
      </c>
      <c r="E578" s="1402" t="s">
        <v>758</v>
      </c>
      <c r="F578" s="98" t="s">
        <v>242</v>
      </c>
      <c r="G578" s="82">
        <v>442000</v>
      </c>
      <c r="H578" s="92" t="s">
        <v>13</v>
      </c>
      <c r="I578" s="55"/>
      <c r="J578" s="93"/>
      <c r="K578" s="452"/>
      <c r="L578" s="61" t="str">
        <f t="shared" si="16"/>
        <v/>
      </c>
      <c r="M578" s="72"/>
      <c r="N578" s="1401"/>
      <c r="O578" s="1392"/>
      <c r="P578" s="94"/>
      <c r="Q578" s="75"/>
      <c r="R578" s="276"/>
      <c r="U578" s="936"/>
      <c r="V578" s="936"/>
      <c r="W578" s="936"/>
    </row>
    <row r="579" spans="1:23">
      <c r="A579" s="721" t="s">
        <v>1891</v>
      </c>
      <c r="B579" s="1391">
        <v>39892</v>
      </c>
      <c r="C579" s="1387" t="s">
        <v>966</v>
      </c>
      <c r="D579" s="1386" t="s">
        <v>975</v>
      </c>
      <c r="E579" s="1402" t="s">
        <v>758</v>
      </c>
      <c r="F579" s="98" t="s">
        <v>242</v>
      </c>
      <c r="G579" s="82">
        <v>700000</v>
      </c>
      <c r="H579" s="92" t="s">
        <v>13</v>
      </c>
      <c r="I579" s="55">
        <v>40745</v>
      </c>
      <c r="J579" s="93">
        <v>50</v>
      </c>
      <c r="K579" s="452">
        <v>700000</v>
      </c>
      <c r="L579" s="61">
        <f t="shared" ref="L579:L647" si="17">IF($K579&lt;&gt;0,$G579-$K579,"")</f>
        <v>0</v>
      </c>
      <c r="M579" s="489" t="s">
        <v>184</v>
      </c>
      <c r="N579" s="1401">
        <v>40745</v>
      </c>
      <c r="O579" s="1392" t="s">
        <v>395</v>
      </c>
      <c r="P579" s="94" t="s">
        <v>188</v>
      </c>
      <c r="Q579" s="75" t="s">
        <v>1278</v>
      </c>
      <c r="R579" s="276">
        <v>40000</v>
      </c>
      <c r="U579" s="936"/>
      <c r="V579" s="936"/>
      <c r="W579" s="936"/>
    </row>
    <row r="580" spans="1:23">
      <c r="A580" s="721" t="s">
        <v>1888</v>
      </c>
      <c r="B580" s="1391">
        <v>39899</v>
      </c>
      <c r="C580" s="1387" t="s">
        <v>998</v>
      </c>
      <c r="D580" s="1386" t="s">
        <v>985</v>
      </c>
      <c r="E580" s="1402" t="s">
        <v>843</v>
      </c>
      <c r="F580" s="98" t="s">
        <v>242</v>
      </c>
      <c r="G580" s="82">
        <v>4000000</v>
      </c>
      <c r="H580" s="92" t="s">
        <v>13</v>
      </c>
      <c r="I580" s="55">
        <v>40766</v>
      </c>
      <c r="J580" s="93">
        <v>49</v>
      </c>
      <c r="K580" s="452">
        <v>4000000</v>
      </c>
      <c r="L580" s="61">
        <f t="shared" si="17"/>
        <v>0</v>
      </c>
      <c r="M580" s="489" t="s">
        <v>184</v>
      </c>
      <c r="N580" s="1401">
        <v>40766</v>
      </c>
      <c r="O580" s="1392" t="s">
        <v>395</v>
      </c>
      <c r="P580" s="94" t="s">
        <v>188</v>
      </c>
      <c r="Q580" s="75" t="s">
        <v>1278</v>
      </c>
      <c r="R580" s="276">
        <v>200000</v>
      </c>
      <c r="U580" s="936"/>
      <c r="V580" s="936"/>
      <c r="W580" s="936"/>
    </row>
    <row r="581" spans="1:23">
      <c r="A581" s="721">
        <v>2</v>
      </c>
      <c r="B581" s="1391">
        <v>39899</v>
      </c>
      <c r="C581" s="1387" t="s">
        <v>999</v>
      </c>
      <c r="D581" s="1386" t="s">
        <v>986</v>
      </c>
      <c r="E581" s="1402" t="s">
        <v>787</v>
      </c>
      <c r="F581" s="98" t="s">
        <v>242</v>
      </c>
      <c r="G581" s="82">
        <v>2400000</v>
      </c>
      <c r="H581" s="92" t="s">
        <v>13</v>
      </c>
      <c r="I581" s="55"/>
      <c r="J581" s="93"/>
      <c r="K581" s="452"/>
      <c r="L581" s="61" t="str">
        <f t="shared" si="17"/>
        <v/>
      </c>
      <c r="M581" s="72"/>
      <c r="N581" s="1401"/>
      <c r="O581" s="1392"/>
      <c r="P581" s="94"/>
      <c r="Q581" s="75"/>
      <c r="R581" s="276"/>
      <c r="U581" s="936"/>
      <c r="V581" s="936"/>
      <c r="W581" s="936"/>
    </row>
    <row r="582" spans="1:23">
      <c r="A582" s="721" t="s">
        <v>2090</v>
      </c>
      <c r="B582" s="1391">
        <v>39899</v>
      </c>
      <c r="C582" s="1387" t="s">
        <v>1000</v>
      </c>
      <c r="D582" s="1386" t="s">
        <v>987</v>
      </c>
      <c r="E582" s="1402" t="s">
        <v>997</v>
      </c>
      <c r="F582" s="98" t="s">
        <v>242</v>
      </c>
      <c r="G582" s="82">
        <v>35539000</v>
      </c>
      <c r="H582" s="92" t="s">
        <v>13</v>
      </c>
      <c r="I582" s="55">
        <v>41117</v>
      </c>
      <c r="J582" s="93">
        <v>107</v>
      </c>
      <c r="K582" s="452">
        <v>26396503.399999999</v>
      </c>
      <c r="L582" s="61">
        <v>0</v>
      </c>
      <c r="M582" s="489" t="s">
        <v>184</v>
      </c>
      <c r="N582" s="73">
        <v>41117</v>
      </c>
      <c r="O582" s="1392" t="s">
        <v>395</v>
      </c>
      <c r="P582" s="94" t="s">
        <v>188</v>
      </c>
      <c r="Q582" s="75" t="s">
        <v>1974</v>
      </c>
      <c r="R582" s="276">
        <v>1655787.2799999998</v>
      </c>
      <c r="U582" s="936"/>
      <c r="V582" s="936"/>
      <c r="W582" s="936"/>
    </row>
    <row r="583" spans="1:23">
      <c r="A583" s="721" t="s">
        <v>2213</v>
      </c>
      <c r="B583" s="1391">
        <v>39899</v>
      </c>
      <c r="C583" s="1387" t="s">
        <v>978</v>
      </c>
      <c r="D583" s="1386" t="s">
        <v>988</v>
      </c>
      <c r="E583" s="1402" t="s">
        <v>745</v>
      </c>
      <c r="F583" s="98" t="s">
        <v>242</v>
      </c>
      <c r="G583" s="82">
        <v>3000000</v>
      </c>
      <c r="H583" s="92" t="s">
        <v>13</v>
      </c>
      <c r="I583" s="55">
        <v>41242</v>
      </c>
      <c r="J583" s="93">
        <v>165</v>
      </c>
      <c r="K583" s="452">
        <v>2593700</v>
      </c>
      <c r="L583" s="61">
        <v>0</v>
      </c>
      <c r="M583" s="72" t="s">
        <v>184</v>
      </c>
      <c r="N583" s="1401">
        <v>41242</v>
      </c>
      <c r="O583" s="1392" t="s">
        <v>395</v>
      </c>
      <c r="P583" s="94" t="s">
        <v>188</v>
      </c>
      <c r="Q583" s="75" t="s">
        <v>1974</v>
      </c>
      <c r="R583" s="276">
        <v>114021.5</v>
      </c>
      <c r="U583" s="936"/>
      <c r="V583" s="936"/>
      <c r="W583" s="936"/>
    </row>
    <row r="584" spans="1:23">
      <c r="A584" s="721">
        <v>2</v>
      </c>
      <c r="B584" s="1391">
        <v>39899</v>
      </c>
      <c r="C584" s="1387" t="s">
        <v>979</v>
      </c>
      <c r="D584" s="1386" t="s">
        <v>989</v>
      </c>
      <c r="E584" s="1402" t="s">
        <v>602</v>
      </c>
      <c r="F584" s="98" t="s">
        <v>242</v>
      </c>
      <c r="G584" s="82">
        <v>3727000</v>
      </c>
      <c r="H584" s="92" t="s">
        <v>13</v>
      </c>
      <c r="I584" s="55"/>
      <c r="J584" s="93"/>
      <c r="K584" s="452"/>
      <c r="L584" s="61" t="str">
        <f t="shared" si="17"/>
        <v/>
      </c>
      <c r="M584" s="72"/>
      <c r="N584" s="1401"/>
      <c r="O584" s="1392"/>
      <c r="P584" s="94"/>
      <c r="Q584" s="75"/>
      <c r="R584" s="276"/>
      <c r="U584" s="936"/>
      <c r="V584" s="936"/>
      <c r="W584" s="936"/>
    </row>
    <row r="585" spans="1:23" s="100" customFormat="1">
      <c r="A585" s="721">
        <v>2</v>
      </c>
      <c r="B585" s="1391">
        <v>39899</v>
      </c>
      <c r="C585" s="1387" t="s">
        <v>980</v>
      </c>
      <c r="D585" s="1386" t="s">
        <v>1001</v>
      </c>
      <c r="E585" s="1402" t="s">
        <v>763</v>
      </c>
      <c r="F585" s="98" t="s">
        <v>242</v>
      </c>
      <c r="G585" s="82">
        <v>574000</v>
      </c>
      <c r="H585" s="92" t="s">
        <v>13</v>
      </c>
      <c r="I585" s="55">
        <v>40842</v>
      </c>
      <c r="J585" s="93">
        <v>4</v>
      </c>
      <c r="K585" s="452">
        <v>574000</v>
      </c>
      <c r="L585" s="61">
        <f t="shared" si="17"/>
        <v>0</v>
      </c>
      <c r="M585" s="72" t="s">
        <v>184</v>
      </c>
      <c r="N585" s="1401">
        <v>40842</v>
      </c>
      <c r="O585" s="1392" t="s">
        <v>395</v>
      </c>
      <c r="P585" s="94" t="s">
        <v>188</v>
      </c>
      <c r="Q585" s="75" t="s">
        <v>1278</v>
      </c>
      <c r="R585" s="276">
        <v>29000</v>
      </c>
      <c r="U585" s="936"/>
      <c r="V585" s="936"/>
      <c r="W585" s="936"/>
    </row>
    <row r="586" spans="1:23">
      <c r="A586" s="721">
        <v>2</v>
      </c>
      <c r="B586" s="1391">
        <v>39899</v>
      </c>
      <c r="C586" s="1387" t="s">
        <v>1002</v>
      </c>
      <c r="D586" s="1386" t="s">
        <v>990</v>
      </c>
      <c r="E586" s="1402" t="s">
        <v>806</v>
      </c>
      <c r="F586" s="98" t="s">
        <v>242</v>
      </c>
      <c r="G586" s="82">
        <v>7723000</v>
      </c>
      <c r="H586" s="92" t="s">
        <v>13</v>
      </c>
      <c r="I586" s="55">
        <v>40835</v>
      </c>
      <c r="J586" s="93">
        <v>4</v>
      </c>
      <c r="K586" s="452">
        <v>7723000</v>
      </c>
      <c r="L586" s="61">
        <f t="shared" si="17"/>
        <v>0</v>
      </c>
      <c r="M586" s="72" t="s">
        <v>184</v>
      </c>
      <c r="N586" s="1401">
        <v>40835</v>
      </c>
      <c r="O586" s="1392" t="s">
        <v>395</v>
      </c>
      <c r="P586" s="94" t="s">
        <v>188</v>
      </c>
      <c r="Q586" s="75" t="s">
        <v>1278</v>
      </c>
      <c r="R586" s="276">
        <v>386000</v>
      </c>
      <c r="U586" s="936"/>
      <c r="V586" s="936"/>
      <c r="W586" s="936"/>
    </row>
    <row r="587" spans="1:23">
      <c r="A587" s="721" t="s">
        <v>1888</v>
      </c>
      <c r="B587" s="1391">
        <v>39899</v>
      </c>
      <c r="C587" s="1387" t="s">
        <v>981</v>
      </c>
      <c r="D587" s="1386" t="s">
        <v>750</v>
      </c>
      <c r="E587" s="1402" t="s">
        <v>742</v>
      </c>
      <c r="F587" s="98" t="s">
        <v>242</v>
      </c>
      <c r="G587" s="82">
        <v>3700000</v>
      </c>
      <c r="H587" s="92" t="s">
        <v>13</v>
      </c>
      <c r="I587" s="55">
        <v>40808</v>
      </c>
      <c r="J587" s="93">
        <v>49</v>
      </c>
      <c r="K587" s="452">
        <v>3700000</v>
      </c>
      <c r="L587" s="61">
        <f t="shared" si="17"/>
        <v>0</v>
      </c>
      <c r="M587" s="72" t="s">
        <v>184</v>
      </c>
      <c r="N587" s="1401">
        <v>40808</v>
      </c>
      <c r="O587" s="1392" t="s">
        <v>395</v>
      </c>
      <c r="P587" s="94" t="s">
        <v>188</v>
      </c>
      <c r="Q587" s="75" t="s">
        <v>1278</v>
      </c>
      <c r="R587" s="276">
        <v>185000</v>
      </c>
      <c r="U587" s="936"/>
      <c r="V587" s="936"/>
      <c r="W587" s="936"/>
    </row>
    <row r="588" spans="1:23">
      <c r="A588" s="721" t="s">
        <v>2132</v>
      </c>
      <c r="B588" s="1391">
        <v>39899</v>
      </c>
      <c r="C588" s="1387" t="s">
        <v>982</v>
      </c>
      <c r="D588" s="1386" t="s">
        <v>991</v>
      </c>
      <c r="E588" s="1402" t="s">
        <v>749</v>
      </c>
      <c r="F588" s="98" t="s">
        <v>242</v>
      </c>
      <c r="G588" s="82">
        <v>70000000</v>
      </c>
      <c r="H588" s="92" t="s">
        <v>13</v>
      </c>
      <c r="I588" s="55">
        <v>41164</v>
      </c>
      <c r="J588" s="93">
        <v>128</v>
      </c>
      <c r="K588" s="452">
        <v>56430297</v>
      </c>
      <c r="L588" s="61">
        <v>0</v>
      </c>
      <c r="M588" s="72" t="s">
        <v>184</v>
      </c>
      <c r="N588" s="1401">
        <v>41164</v>
      </c>
      <c r="O588" s="1392" t="s">
        <v>395</v>
      </c>
      <c r="P588" s="94" t="s">
        <v>188</v>
      </c>
      <c r="Q588" s="75" t="s">
        <v>1974</v>
      </c>
      <c r="R588" s="276">
        <v>3291750</v>
      </c>
      <c r="U588" s="936"/>
      <c r="V588" s="936"/>
      <c r="W588" s="936"/>
    </row>
    <row r="589" spans="1:23" ht="28.5">
      <c r="A589" s="721" t="s">
        <v>2079</v>
      </c>
      <c r="B589" s="1391">
        <v>39899</v>
      </c>
      <c r="C589" s="1387" t="s">
        <v>1003</v>
      </c>
      <c r="D589" s="1386" t="s">
        <v>992</v>
      </c>
      <c r="E589" s="1402" t="s">
        <v>811</v>
      </c>
      <c r="F589" s="98" t="s">
        <v>242</v>
      </c>
      <c r="G589" s="82">
        <v>4000000</v>
      </c>
      <c r="H589" s="92" t="s">
        <v>13</v>
      </c>
      <c r="I589" s="55">
        <v>41102</v>
      </c>
      <c r="J589" s="93">
        <v>99</v>
      </c>
      <c r="K589" s="452">
        <v>600000</v>
      </c>
      <c r="L589" s="61">
        <v>0</v>
      </c>
      <c r="M589" s="72" t="s">
        <v>334</v>
      </c>
      <c r="N589" s="1401" t="s">
        <v>334</v>
      </c>
      <c r="O589" s="1392" t="s">
        <v>334</v>
      </c>
      <c r="P589" s="94"/>
      <c r="Q589" s="75"/>
      <c r="R589" s="276" t="s">
        <v>334</v>
      </c>
      <c r="U589" s="936"/>
      <c r="V589" s="936"/>
      <c r="W589" s="936"/>
    </row>
    <row r="590" spans="1:23">
      <c r="A590" s="721" t="s">
        <v>2091</v>
      </c>
      <c r="B590" s="1391">
        <v>39899</v>
      </c>
      <c r="C590" s="1387" t="s">
        <v>1004</v>
      </c>
      <c r="D590" s="1386" t="s">
        <v>993</v>
      </c>
      <c r="E590" s="1402" t="s">
        <v>801</v>
      </c>
      <c r="F590" s="98" t="s">
        <v>242</v>
      </c>
      <c r="G590" s="82">
        <v>24300000</v>
      </c>
      <c r="H590" s="92" t="s">
        <v>13</v>
      </c>
      <c r="I590" s="55">
        <v>41117</v>
      </c>
      <c r="J590" s="93">
        <v>108</v>
      </c>
      <c r="K590" s="452">
        <v>21776396.399999999</v>
      </c>
      <c r="L590" s="61">
        <v>0</v>
      </c>
      <c r="M590" s="72" t="s">
        <v>184</v>
      </c>
      <c r="N590" s="73">
        <v>41117</v>
      </c>
      <c r="O590" s="1392" t="s">
        <v>395</v>
      </c>
      <c r="P590" s="94" t="s">
        <v>188</v>
      </c>
      <c r="Q590" s="75" t="s">
        <v>1974</v>
      </c>
      <c r="R590" s="276">
        <v>1107824.8500000001</v>
      </c>
      <c r="U590" s="936"/>
      <c r="V590" s="936"/>
      <c r="W590" s="936"/>
    </row>
    <row r="591" spans="1:23">
      <c r="A591" s="721">
        <v>2</v>
      </c>
      <c r="B591" s="1391">
        <v>39899</v>
      </c>
      <c r="C591" s="1387" t="s">
        <v>983</v>
      </c>
      <c r="D591" s="1386" t="s">
        <v>994</v>
      </c>
      <c r="E591" s="1402" t="s">
        <v>806</v>
      </c>
      <c r="F591" s="98" t="s">
        <v>242</v>
      </c>
      <c r="G591" s="82">
        <v>2295000</v>
      </c>
      <c r="H591" s="92" t="s">
        <v>13</v>
      </c>
      <c r="I591" s="55"/>
      <c r="J591" s="93"/>
      <c r="K591" s="452"/>
      <c r="L591" s="61" t="str">
        <f t="shared" si="17"/>
        <v/>
      </c>
      <c r="M591" s="72"/>
      <c r="N591" s="1401"/>
      <c r="O591" s="1392"/>
      <c r="P591" s="94"/>
      <c r="Q591" s="75"/>
      <c r="R591" s="276"/>
      <c r="U591" s="936"/>
      <c r="V591" s="936"/>
      <c r="W591" s="936"/>
    </row>
    <row r="592" spans="1:23">
      <c r="A592" s="721">
        <v>2</v>
      </c>
      <c r="B592" s="1391">
        <v>39899</v>
      </c>
      <c r="C592" s="1387" t="s">
        <v>1005</v>
      </c>
      <c r="D592" s="1386" t="s">
        <v>995</v>
      </c>
      <c r="E592" s="1402" t="s">
        <v>859</v>
      </c>
      <c r="F592" s="98" t="s">
        <v>242</v>
      </c>
      <c r="G592" s="82">
        <v>30000000</v>
      </c>
      <c r="H592" s="92" t="s">
        <v>13</v>
      </c>
      <c r="I592" s="55"/>
      <c r="J592" s="93"/>
      <c r="K592" s="452"/>
      <c r="L592" s="61" t="str">
        <f t="shared" si="17"/>
        <v/>
      </c>
      <c r="M592" s="72"/>
      <c r="N592" s="1401"/>
      <c r="O592" s="1392"/>
      <c r="P592" s="94"/>
      <c r="Q592" s="75"/>
      <c r="R592" s="276"/>
      <c r="U592" s="936"/>
      <c r="V592" s="936"/>
      <c r="W592" s="936"/>
    </row>
    <row r="593" spans="1:23">
      <c r="A593" s="721">
        <v>2</v>
      </c>
      <c r="B593" s="1391">
        <v>39899</v>
      </c>
      <c r="C593" s="1387" t="s">
        <v>984</v>
      </c>
      <c r="D593" s="1386" t="s">
        <v>996</v>
      </c>
      <c r="E593" s="1402" t="s">
        <v>734</v>
      </c>
      <c r="F593" s="98" t="s">
        <v>242</v>
      </c>
      <c r="G593" s="82">
        <v>1700000</v>
      </c>
      <c r="H593" s="92" t="s">
        <v>13</v>
      </c>
      <c r="I593" s="55"/>
      <c r="J593" s="93"/>
      <c r="K593" s="452"/>
      <c r="L593" s="61" t="str">
        <f t="shared" si="17"/>
        <v/>
      </c>
      <c r="M593" s="72"/>
      <c r="N593" s="1401"/>
      <c r="O593" s="1392"/>
      <c r="P593" s="94"/>
      <c r="Q593" s="75"/>
      <c r="R593" s="276"/>
      <c r="U593" s="936"/>
      <c r="V593" s="936"/>
      <c r="W593" s="936"/>
    </row>
    <row r="594" spans="1:23" ht="28.5">
      <c r="A594" s="721" t="s">
        <v>2056</v>
      </c>
      <c r="B594" s="1391">
        <v>39906</v>
      </c>
      <c r="C594" s="1387" t="s">
        <v>1039</v>
      </c>
      <c r="D594" s="1386" t="s">
        <v>1981</v>
      </c>
      <c r="E594" s="1402" t="s">
        <v>947</v>
      </c>
      <c r="F594" s="53" t="s">
        <v>287</v>
      </c>
      <c r="G594" s="82">
        <v>10958000</v>
      </c>
      <c r="H594" s="92" t="s">
        <v>13</v>
      </c>
      <c r="I594" s="55">
        <v>41073</v>
      </c>
      <c r="J594" s="93">
        <v>90</v>
      </c>
      <c r="K594" s="452">
        <v>9931326.9000000004</v>
      </c>
      <c r="L594" s="61">
        <v>0</v>
      </c>
      <c r="M594" s="72" t="s">
        <v>1018</v>
      </c>
      <c r="N594" s="1401">
        <v>41311</v>
      </c>
      <c r="O594" s="1392" t="s">
        <v>1018</v>
      </c>
      <c r="P594" s="94"/>
      <c r="Q594" s="75" t="s">
        <v>1278</v>
      </c>
      <c r="R594" s="276">
        <v>266041.78000000003</v>
      </c>
      <c r="U594" s="936"/>
      <c r="V594" s="936"/>
      <c r="W594" s="936"/>
    </row>
    <row r="595" spans="1:23" s="100" customFormat="1" ht="28.5">
      <c r="A595" s="721" t="s">
        <v>1451</v>
      </c>
      <c r="B595" s="1391">
        <v>39906</v>
      </c>
      <c r="C595" s="1387" t="s">
        <v>1023</v>
      </c>
      <c r="D595" s="1386" t="s">
        <v>1029</v>
      </c>
      <c r="E595" s="1402" t="s">
        <v>761</v>
      </c>
      <c r="F595" s="98" t="s">
        <v>395</v>
      </c>
      <c r="G595" s="82">
        <v>2795000</v>
      </c>
      <c r="H595" s="92" t="s">
        <v>13</v>
      </c>
      <c r="I595" s="55">
        <v>40403</v>
      </c>
      <c r="J595" s="93">
        <v>4</v>
      </c>
      <c r="K595" s="452">
        <v>2795000</v>
      </c>
      <c r="L595" s="61">
        <f t="shared" si="17"/>
        <v>0</v>
      </c>
      <c r="M595" s="336" t="s">
        <v>334</v>
      </c>
      <c r="N595" s="337" t="s">
        <v>334</v>
      </c>
      <c r="O595" s="1392" t="s">
        <v>334</v>
      </c>
      <c r="P595" s="338"/>
      <c r="Q595" s="977" t="s">
        <v>1221</v>
      </c>
      <c r="R595" s="276" t="s">
        <v>334</v>
      </c>
      <c r="U595" s="936"/>
      <c r="V595" s="936"/>
      <c r="W595" s="936"/>
    </row>
    <row r="596" spans="1:23">
      <c r="A596" s="720" t="s">
        <v>1891</v>
      </c>
      <c r="B596" s="1391">
        <v>39906</v>
      </c>
      <c r="C596" s="1387" t="s">
        <v>1036</v>
      </c>
      <c r="D596" s="1386" t="s">
        <v>1030</v>
      </c>
      <c r="E596" s="1402" t="s">
        <v>742</v>
      </c>
      <c r="F596" s="98" t="s">
        <v>242</v>
      </c>
      <c r="G596" s="82">
        <v>3100000</v>
      </c>
      <c r="H596" s="92" t="s">
        <v>13</v>
      </c>
      <c r="I596" s="55">
        <v>40801</v>
      </c>
      <c r="J596" s="93">
        <v>50</v>
      </c>
      <c r="K596" s="452">
        <v>3100000</v>
      </c>
      <c r="L596" s="61">
        <f t="shared" si="17"/>
        <v>0</v>
      </c>
      <c r="M596" s="72" t="s">
        <v>184</v>
      </c>
      <c r="N596" s="1401">
        <v>40801</v>
      </c>
      <c r="O596" s="1392" t="s">
        <v>395</v>
      </c>
      <c r="P596" s="94" t="s">
        <v>188</v>
      </c>
      <c r="Q596" s="75" t="s">
        <v>1278</v>
      </c>
      <c r="R596" s="276">
        <v>155000</v>
      </c>
      <c r="U596" s="936"/>
      <c r="V596" s="936"/>
      <c r="W596" s="936"/>
    </row>
    <row r="597" spans="1:23">
      <c r="A597" s="720">
        <v>2</v>
      </c>
      <c r="B597" s="1391">
        <v>39906</v>
      </c>
      <c r="C597" s="1387" t="s">
        <v>1024</v>
      </c>
      <c r="D597" s="1386" t="s">
        <v>756</v>
      </c>
      <c r="E597" s="1402" t="s">
        <v>742</v>
      </c>
      <c r="F597" s="98" t="s">
        <v>242</v>
      </c>
      <c r="G597" s="82">
        <v>8600000</v>
      </c>
      <c r="H597" s="92" t="s">
        <v>13</v>
      </c>
      <c r="I597" s="55"/>
      <c r="J597" s="93"/>
      <c r="K597" s="452"/>
      <c r="L597" s="61" t="str">
        <f t="shared" si="17"/>
        <v/>
      </c>
      <c r="M597" s="72"/>
      <c r="N597" s="1401"/>
      <c r="O597" s="1392"/>
      <c r="P597" s="94"/>
      <c r="Q597" s="75"/>
      <c r="R597" s="276"/>
      <c r="U597" s="936"/>
      <c r="V597" s="936"/>
      <c r="W597" s="936"/>
    </row>
    <row r="598" spans="1:23">
      <c r="A598" s="720">
        <v>2</v>
      </c>
      <c r="B598" s="1391">
        <v>39906</v>
      </c>
      <c r="C598" s="1387" t="s">
        <v>1025</v>
      </c>
      <c r="D598" s="1386" t="s">
        <v>1031</v>
      </c>
      <c r="E598" s="1402" t="s">
        <v>847</v>
      </c>
      <c r="F598" s="98" t="s">
        <v>242</v>
      </c>
      <c r="G598" s="82">
        <v>2117000</v>
      </c>
      <c r="H598" s="92" t="s">
        <v>13</v>
      </c>
      <c r="I598" s="55">
        <v>41003</v>
      </c>
      <c r="J598" s="93">
        <v>4</v>
      </c>
      <c r="K598" s="452">
        <v>2117000</v>
      </c>
      <c r="L598" s="61">
        <f t="shared" si="17"/>
        <v>0</v>
      </c>
      <c r="M598" s="72" t="s">
        <v>184</v>
      </c>
      <c r="N598" s="1401">
        <v>41003</v>
      </c>
      <c r="O598" s="1392" t="s">
        <v>395</v>
      </c>
      <c r="P598" s="94" t="s">
        <v>188</v>
      </c>
      <c r="Q598" s="75" t="s">
        <v>1278</v>
      </c>
      <c r="R598" s="276">
        <v>106000</v>
      </c>
      <c r="U598" s="936"/>
      <c r="V598" s="936"/>
      <c r="W598" s="936"/>
    </row>
    <row r="599" spans="1:23">
      <c r="A599" s="720" t="s">
        <v>2046</v>
      </c>
      <c r="B599" s="1391">
        <v>39906</v>
      </c>
      <c r="C599" s="1387" t="s">
        <v>1026</v>
      </c>
      <c r="D599" s="1386" t="s">
        <v>1032</v>
      </c>
      <c r="E599" s="1402" t="s">
        <v>749</v>
      </c>
      <c r="F599" s="98" t="s">
        <v>242</v>
      </c>
      <c r="G599" s="82">
        <v>7260000</v>
      </c>
      <c r="H599" s="92" t="s">
        <v>13</v>
      </c>
      <c r="I599" s="55">
        <v>41135</v>
      </c>
      <c r="J599" s="93">
        <v>84</v>
      </c>
      <c r="K599" s="452">
        <v>2904000</v>
      </c>
      <c r="L599" s="61">
        <v>0</v>
      </c>
      <c r="M599" s="72" t="s">
        <v>184</v>
      </c>
      <c r="N599" s="1401">
        <v>41135</v>
      </c>
      <c r="O599" s="1392" t="s">
        <v>395</v>
      </c>
      <c r="P599" s="94" t="s">
        <v>2046</v>
      </c>
      <c r="Q599" s="75"/>
      <c r="R599" s="276">
        <v>0</v>
      </c>
      <c r="U599" s="936"/>
      <c r="V599" s="936"/>
      <c r="W599" s="936"/>
    </row>
    <row r="600" spans="1:23">
      <c r="A600" s="720" t="s">
        <v>2222</v>
      </c>
      <c r="B600" s="1391">
        <v>39906</v>
      </c>
      <c r="C600" s="1387" t="s">
        <v>1027</v>
      </c>
      <c r="D600" s="1386" t="s">
        <v>1033</v>
      </c>
      <c r="E600" s="1402" t="s">
        <v>761</v>
      </c>
      <c r="F600" s="98" t="s">
        <v>242</v>
      </c>
      <c r="G600" s="82">
        <v>2765000</v>
      </c>
      <c r="H600" s="92" t="s">
        <v>13</v>
      </c>
      <c r="I600" s="55">
        <v>41242</v>
      </c>
      <c r="J600" s="93">
        <v>175</v>
      </c>
      <c r="K600" s="452">
        <v>2053012.5</v>
      </c>
      <c r="L600" s="61">
        <v>0</v>
      </c>
      <c r="M600" s="72" t="s">
        <v>184</v>
      </c>
      <c r="N600" s="1401">
        <v>41242</v>
      </c>
      <c r="O600" s="1392" t="s">
        <v>395</v>
      </c>
      <c r="P600" s="94" t="s">
        <v>188</v>
      </c>
      <c r="Q600" s="75" t="s">
        <v>1974</v>
      </c>
      <c r="R600" s="276">
        <v>124665.75</v>
      </c>
      <c r="U600" s="936"/>
      <c r="V600" s="936"/>
      <c r="W600" s="936"/>
    </row>
    <row r="601" spans="1:23">
      <c r="A601" s="720">
        <v>2</v>
      </c>
      <c r="B601" s="1391">
        <v>39906</v>
      </c>
      <c r="C601" s="1387" t="s">
        <v>1038</v>
      </c>
      <c r="D601" s="1386" t="s">
        <v>1034</v>
      </c>
      <c r="E601" s="1402" t="s">
        <v>758</v>
      </c>
      <c r="F601" s="98" t="s">
        <v>242</v>
      </c>
      <c r="G601" s="82">
        <v>2800000</v>
      </c>
      <c r="H601" s="92" t="s">
        <v>13</v>
      </c>
      <c r="I601" s="55"/>
      <c r="J601" s="93"/>
      <c r="K601" s="452"/>
      <c r="L601" s="61" t="str">
        <f t="shared" si="17"/>
        <v/>
      </c>
      <c r="M601" s="72"/>
      <c r="N601" s="1401"/>
      <c r="O601" s="1392"/>
      <c r="P601" s="94"/>
      <c r="Q601" s="75"/>
      <c r="R601" s="276"/>
      <c r="U601" s="936"/>
      <c r="V601" s="936"/>
      <c r="W601" s="936"/>
    </row>
    <row r="602" spans="1:23">
      <c r="A602" s="720">
        <v>2</v>
      </c>
      <c r="B602" s="1391">
        <v>39906</v>
      </c>
      <c r="C602" s="1387" t="s">
        <v>1028</v>
      </c>
      <c r="D602" s="1386" t="s">
        <v>886</v>
      </c>
      <c r="E602" s="1402" t="s">
        <v>729</v>
      </c>
      <c r="F602" s="98" t="s">
        <v>242</v>
      </c>
      <c r="G602" s="82">
        <v>12725000</v>
      </c>
      <c r="H602" s="92" t="s">
        <v>13</v>
      </c>
      <c r="I602" s="55"/>
      <c r="J602" s="93"/>
      <c r="K602" s="452"/>
      <c r="L602" s="61" t="str">
        <f t="shared" si="17"/>
        <v/>
      </c>
      <c r="M602" s="72"/>
      <c r="N602" s="1401"/>
      <c r="O602" s="1392"/>
      <c r="P602" s="94"/>
      <c r="Q602" s="75"/>
      <c r="R602" s="276"/>
      <c r="U602" s="936"/>
      <c r="V602" s="936"/>
      <c r="W602" s="936"/>
    </row>
    <row r="603" spans="1:23">
      <c r="A603" s="720">
        <v>2</v>
      </c>
      <c r="B603" s="1391">
        <v>39906</v>
      </c>
      <c r="C603" s="1387" t="s">
        <v>1037</v>
      </c>
      <c r="D603" s="1386" t="s">
        <v>1035</v>
      </c>
      <c r="E603" s="1402" t="s">
        <v>801</v>
      </c>
      <c r="F603" s="354" t="s">
        <v>242</v>
      </c>
      <c r="G603" s="82">
        <v>1706000</v>
      </c>
      <c r="H603" s="92" t="s">
        <v>13</v>
      </c>
      <c r="I603" s="55"/>
      <c r="J603" s="93"/>
      <c r="K603" s="452"/>
      <c r="L603" s="61" t="str">
        <f t="shared" si="17"/>
        <v/>
      </c>
      <c r="M603" s="72"/>
      <c r="N603" s="1401"/>
      <c r="O603" s="1392"/>
      <c r="P603" s="94"/>
      <c r="Q603" s="75"/>
      <c r="R603" s="276"/>
      <c r="U603" s="936"/>
      <c r="V603" s="936"/>
      <c r="W603" s="936"/>
    </row>
    <row r="604" spans="1:23">
      <c r="A604" s="720" t="s">
        <v>280</v>
      </c>
      <c r="B604" s="1391">
        <v>39913</v>
      </c>
      <c r="C604" s="1387" t="s">
        <v>1042</v>
      </c>
      <c r="D604" s="1386" t="s">
        <v>1043</v>
      </c>
      <c r="E604" s="102" t="s">
        <v>1044</v>
      </c>
      <c r="F604" s="354" t="s">
        <v>395</v>
      </c>
      <c r="G604" s="82">
        <v>9439000</v>
      </c>
      <c r="H604" s="92" t="s">
        <v>13</v>
      </c>
      <c r="I604" s="55"/>
      <c r="J604" s="93"/>
      <c r="K604" s="452"/>
      <c r="L604" s="61" t="str">
        <f t="shared" si="17"/>
        <v/>
      </c>
      <c r="M604" s="72"/>
      <c r="N604" s="1401"/>
      <c r="O604" s="1392"/>
      <c r="P604" s="94"/>
      <c r="Q604" s="75"/>
      <c r="R604" s="276"/>
      <c r="U604" s="936"/>
      <c r="V604" s="936"/>
      <c r="W604" s="936"/>
    </row>
    <row r="605" spans="1:23" ht="28.5">
      <c r="A605" s="720" t="s">
        <v>2262</v>
      </c>
      <c r="B605" s="1391">
        <v>39913</v>
      </c>
      <c r="C605" s="1386" t="s">
        <v>2280</v>
      </c>
      <c r="D605" s="1386" t="s">
        <v>390</v>
      </c>
      <c r="E605" s="102" t="s">
        <v>724</v>
      </c>
      <c r="F605" s="354" t="s">
        <v>242</v>
      </c>
      <c r="G605" s="82">
        <v>2211000</v>
      </c>
      <c r="H605" s="92" t="s">
        <v>13</v>
      </c>
      <c r="I605" s="55">
        <v>41263</v>
      </c>
      <c r="J605" s="93">
        <v>188</v>
      </c>
      <c r="K605" s="452">
        <v>2017453.33</v>
      </c>
      <c r="L605" s="61">
        <v>0</v>
      </c>
      <c r="M605" s="72" t="s">
        <v>184</v>
      </c>
      <c r="N605" s="1401">
        <v>41263</v>
      </c>
      <c r="O605" s="1392" t="s">
        <v>395</v>
      </c>
      <c r="P605" s="94" t="s">
        <v>188</v>
      </c>
      <c r="Q605" s="75" t="s">
        <v>1974</v>
      </c>
      <c r="R605" s="276">
        <v>90461.65</v>
      </c>
      <c r="U605" s="936"/>
      <c r="V605" s="936"/>
      <c r="W605" s="936"/>
    </row>
    <row r="606" spans="1:23">
      <c r="A606" s="720">
        <v>2</v>
      </c>
      <c r="B606" s="1391">
        <v>39913</v>
      </c>
      <c r="C606" s="1387" t="s">
        <v>1045</v>
      </c>
      <c r="D606" s="1386" t="s">
        <v>1046</v>
      </c>
      <c r="E606" s="102" t="s">
        <v>722</v>
      </c>
      <c r="F606" s="354" t="s">
        <v>242</v>
      </c>
      <c r="G606" s="82">
        <v>4000000</v>
      </c>
      <c r="H606" s="92" t="s">
        <v>13</v>
      </c>
      <c r="I606" s="55">
        <v>40786</v>
      </c>
      <c r="J606" s="93">
        <v>4</v>
      </c>
      <c r="K606" s="452">
        <v>4000000</v>
      </c>
      <c r="L606" s="61">
        <f t="shared" si="17"/>
        <v>0</v>
      </c>
      <c r="M606" s="72" t="s">
        <v>184</v>
      </c>
      <c r="N606" s="1401">
        <v>40786</v>
      </c>
      <c r="O606" s="1392" t="s">
        <v>395</v>
      </c>
      <c r="P606" s="94" t="s">
        <v>188</v>
      </c>
      <c r="Q606" s="75" t="s">
        <v>1278</v>
      </c>
      <c r="R606" s="276">
        <v>200000</v>
      </c>
      <c r="U606" s="936"/>
      <c r="V606" s="936"/>
      <c r="W606" s="936"/>
    </row>
    <row r="607" spans="1:23">
      <c r="A607" s="720">
        <v>2</v>
      </c>
      <c r="B607" s="1391">
        <v>39913</v>
      </c>
      <c r="C607" s="1387" t="s">
        <v>1047</v>
      </c>
      <c r="D607" s="1386" t="s">
        <v>604</v>
      </c>
      <c r="E607" s="102" t="s">
        <v>738</v>
      </c>
      <c r="F607" s="354" t="s">
        <v>242</v>
      </c>
      <c r="G607" s="82">
        <v>5100000</v>
      </c>
      <c r="H607" s="92" t="s">
        <v>13</v>
      </c>
      <c r="I607" s="55"/>
      <c r="J607" s="93"/>
      <c r="K607" s="452"/>
      <c r="L607" s="61" t="str">
        <f t="shared" si="17"/>
        <v/>
      </c>
      <c r="M607" s="72"/>
      <c r="N607" s="1401"/>
      <c r="O607" s="1392"/>
      <c r="P607" s="94"/>
      <c r="Q607" s="75"/>
      <c r="R607" s="276"/>
      <c r="U607" s="936"/>
      <c r="V607" s="936"/>
      <c r="W607" s="936"/>
    </row>
    <row r="608" spans="1:23">
      <c r="A608" s="720">
        <v>2</v>
      </c>
      <c r="B608" s="1391">
        <v>39913</v>
      </c>
      <c r="C608" s="1387" t="s">
        <v>1048</v>
      </c>
      <c r="D608" s="1386" t="s">
        <v>1049</v>
      </c>
      <c r="E608" s="102" t="s">
        <v>722</v>
      </c>
      <c r="F608" s="354" t="s">
        <v>242</v>
      </c>
      <c r="G608" s="82">
        <v>2040000</v>
      </c>
      <c r="H608" s="92" t="s">
        <v>13</v>
      </c>
      <c r="I608" s="55"/>
      <c r="J608" s="93"/>
      <c r="K608" s="452"/>
      <c r="L608" s="61" t="str">
        <f t="shared" si="17"/>
        <v/>
      </c>
      <c r="M608" s="72"/>
      <c r="N608" s="1401"/>
      <c r="O608" s="1392"/>
      <c r="P608" s="94"/>
      <c r="Q608" s="75"/>
      <c r="R608" s="276"/>
      <c r="U608" s="936"/>
      <c r="V608" s="936"/>
      <c r="W608" s="936"/>
    </row>
    <row r="609" spans="1:23" ht="15" customHeight="1">
      <c r="A609" s="720"/>
      <c r="B609" s="1391">
        <v>39920</v>
      </c>
      <c r="C609" s="1387" t="s">
        <v>1053</v>
      </c>
      <c r="D609" s="1386" t="s">
        <v>1058</v>
      </c>
      <c r="E609" s="102" t="s">
        <v>445</v>
      </c>
      <c r="F609" s="354" t="s">
        <v>287</v>
      </c>
      <c r="G609" s="82">
        <v>13179000</v>
      </c>
      <c r="H609" s="92" t="s">
        <v>13</v>
      </c>
      <c r="I609" s="55"/>
      <c r="J609" s="93"/>
      <c r="K609" s="452"/>
      <c r="L609" s="61" t="str">
        <f t="shared" si="17"/>
        <v/>
      </c>
      <c r="M609" s="72"/>
      <c r="N609" s="1401"/>
      <c r="O609" s="1392"/>
      <c r="P609" s="94"/>
      <c r="Q609" s="75"/>
      <c r="R609" s="276"/>
      <c r="U609" s="936"/>
      <c r="V609" s="936"/>
      <c r="W609" s="936"/>
    </row>
    <row r="610" spans="1:23">
      <c r="A610" s="720" t="s">
        <v>1888</v>
      </c>
      <c r="B610" s="1391">
        <v>39920</v>
      </c>
      <c r="C610" s="1387" t="s">
        <v>1054</v>
      </c>
      <c r="D610" s="1386" t="s">
        <v>1059</v>
      </c>
      <c r="E610" s="102" t="s">
        <v>763</v>
      </c>
      <c r="F610" s="354" t="s">
        <v>242</v>
      </c>
      <c r="G610" s="82">
        <v>9960000</v>
      </c>
      <c r="H610" s="92" t="s">
        <v>13</v>
      </c>
      <c r="I610" s="55">
        <v>40787</v>
      </c>
      <c r="J610" s="93">
        <v>49</v>
      </c>
      <c r="K610" s="452">
        <v>9960000</v>
      </c>
      <c r="L610" s="61">
        <f t="shared" si="17"/>
        <v>0</v>
      </c>
      <c r="M610" s="72" t="s">
        <v>184</v>
      </c>
      <c r="N610" s="1401">
        <v>40787</v>
      </c>
      <c r="O610" s="1392" t="s">
        <v>395</v>
      </c>
      <c r="P610" s="94" t="s">
        <v>188</v>
      </c>
      <c r="Q610" s="75" t="s">
        <v>1278</v>
      </c>
      <c r="R610" s="276">
        <v>498000</v>
      </c>
      <c r="U610" s="936"/>
      <c r="V610" s="936"/>
      <c r="W610" s="936"/>
    </row>
    <row r="611" spans="1:23">
      <c r="A611" s="720" t="s">
        <v>1897</v>
      </c>
      <c r="B611" s="1391">
        <v>39920</v>
      </c>
      <c r="C611" s="1387" t="s">
        <v>1055</v>
      </c>
      <c r="D611" s="1386" t="s">
        <v>1060</v>
      </c>
      <c r="E611" s="102" t="s">
        <v>787</v>
      </c>
      <c r="F611" s="354" t="s">
        <v>242</v>
      </c>
      <c r="G611" s="82">
        <v>3800000</v>
      </c>
      <c r="H611" s="92" t="s">
        <v>13</v>
      </c>
      <c r="I611" s="55"/>
      <c r="J611" s="93"/>
      <c r="K611" s="452"/>
      <c r="L611" s="61" t="str">
        <f t="shared" si="17"/>
        <v/>
      </c>
      <c r="M611" s="72"/>
      <c r="N611" s="1401"/>
      <c r="O611" s="1392"/>
      <c r="P611" s="94"/>
      <c r="Q611" s="75"/>
      <c r="R611" s="276"/>
      <c r="U611" s="936"/>
      <c r="V611" s="936"/>
      <c r="W611" s="936"/>
    </row>
    <row r="612" spans="1:23">
      <c r="A612" s="1416">
        <v>2</v>
      </c>
      <c r="B612" s="1418">
        <v>39920</v>
      </c>
      <c r="C612" s="1433" t="s">
        <v>1056</v>
      </c>
      <c r="D612" s="1436" t="s">
        <v>1061</v>
      </c>
      <c r="E612" s="1650" t="s">
        <v>864</v>
      </c>
      <c r="F612" s="1652" t="s">
        <v>242</v>
      </c>
      <c r="G612" s="1445">
        <v>3690000</v>
      </c>
      <c r="H612" s="1464" t="s">
        <v>13</v>
      </c>
      <c r="I612" s="55">
        <v>40975</v>
      </c>
      <c r="J612" s="93">
        <v>4</v>
      </c>
      <c r="K612" s="452">
        <v>250000</v>
      </c>
      <c r="L612" s="61">
        <f t="shared" si="17"/>
        <v>3440000</v>
      </c>
      <c r="M612" s="72" t="s">
        <v>184</v>
      </c>
      <c r="N612" s="1501"/>
      <c r="O612" s="1476"/>
      <c r="P612" s="1480"/>
      <c r="Q612" s="1448"/>
      <c r="R612" s="1487"/>
      <c r="U612" s="936"/>
      <c r="V612" s="936"/>
      <c r="W612" s="936"/>
    </row>
    <row r="613" spans="1:23">
      <c r="A613" s="1420"/>
      <c r="B613" s="1454"/>
      <c r="C613" s="1434"/>
      <c r="D613" s="1437"/>
      <c r="E613" s="1668"/>
      <c r="F613" s="1669"/>
      <c r="G613" s="1446"/>
      <c r="H613" s="1486"/>
      <c r="I613" s="55">
        <v>41143</v>
      </c>
      <c r="J613" s="93">
        <v>4</v>
      </c>
      <c r="K613" s="452">
        <v>250000</v>
      </c>
      <c r="L613" s="61">
        <f>L612-K613</f>
        <v>3190000</v>
      </c>
      <c r="M613" s="72" t="s">
        <v>184</v>
      </c>
      <c r="N613" s="1503"/>
      <c r="O613" s="1477"/>
      <c r="P613" s="1481"/>
      <c r="Q613" s="1449"/>
      <c r="R613" s="1488"/>
      <c r="U613" s="936"/>
      <c r="V613" s="936"/>
      <c r="W613" s="936"/>
    </row>
    <row r="614" spans="1:23">
      <c r="A614" s="1417"/>
      <c r="B614" s="1419"/>
      <c r="C614" s="1435"/>
      <c r="D614" s="1438"/>
      <c r="E614" s="1651"/>
      <c r="F614" s="1653"/>
      <c r="G614" s="1447"/>
      <c r="H614" s="1465"/>
      <c r="I614" s="55">
        <v>41248</v>
      </c>
      <c r="J614" s="93">
        <v>4</v>
      </c>
      <c r="K614" s="452">
        <v>250000</v>
      </c>
      <c r="L614" s="61">
        <f>L613-K614</f>
        <v>2940000</v>
      </c>
      <c r="M614" s="72" t="s">
        <v>184</v>
      </c>
      <c r="N614" s="1338"/>
      <c r="O614" s="1348"/>
      <c r="P614" s="1350"/>
      <c r="Q614" s="1379"/>
      <c r="R614" s="1056"/>
      <c r="U614" s="936"/>
      <c r="V614" s="936"/>
      <c r="W614" s="936"/>
    </row>
    <row r="615" spans="1:23">
      <c r="A615" s="720">
        <v>2</v>
      </c>
      <c r="B615" s="1391">
        <v>39920</v>
      </c>
      <c r="C615" s="1387" t="s">
        <v>1057</v>
      </c>
      <c r="D615" s="1386" t="s">
        <v>84</v>
      </c>
      <c r="E615" s="102" t="s">
        <v>85</v>
      </c>
      <c r="F615" s="354" t="s">
        <v>242</v>
      </c>
      <c r="G615" s="82">
        <v>7500000</v>
      </c>
      <c r="H615" s="92" t="s">
        <v>13</v>
      </c>
      <c r="I615" s="55"/>
      <c r="J615" s="93"/>
      <c r="K615" s="452"/>
      <c r="L615" s="61" t="str">
        <f t="shared" si="17"/>
        <v/>
      </c>
      <c r="M615" s="72"/>
      <c r="N615" s="1401"/>
      <c r="O615" s="1392"/>
      <c r="P615" s="94"/>
      <c r="Q615" s="75"/>
      <c r="R615" s="276"/>
      <c r="U615" s="936"/>
      <c r="V615" s="936"/>
      <c r="W615" s="936"/>
    </row>
    <row r="616" spans="1:23">
      <c r="A616" s="720">
        <v>2</v>
      </c>
      <c r="B616" s="1391">
        <v>39920</v>
      </c>
      <c r="C616" s="1387" t="s">
        <v>1062</v>
      </c>
      <c r="D616" s="1386" t="s">
        <v>764</v>
      </c>
      <c r="E616" s="102" t="s">
        <v>749</v>
      </c>
      <c r="F616" s="354" t="s">
        <v>242</v>
      </c>
      <c r="G616" s="82">
        <v>2816000</v>
      </c>
      <c r="H616" s="92" t="s">
        <v>13</v>
      </c>
      <c r="I616" s="340"/>
      <c r="J616" s="93"/>
      <c r="K616" s="452"/>
      <c r="L616" s="61" t="str">
        <f t="shared" si="17"/>
        <v/>
      </c>
      <c r="M616" s="72"/>
      <c r="N616" s="1401"/>
      <c r="O616" s="1392"/>
      <c r="P616" s="94"/>
      <c r="Q616" s="75"/>
      <c r="R616" s="276"/>
      <c r="U616" s="936"/>
      <c r="V616" s="936"/>
      <c r="W616" s="936"/>
    </row>
    <row r="617" spans="1:23">
      <c r="A617" s="720">
        <v>121</v>
      </c>
      <c r="B617" s="1391">
        <v>39927</v>
      </c>
      <c r="C617" s="1387" t="s">
        <v>183</v>
      </c>
      <c r="D617" s="1386" t="s">
        <v>1074</v>
      </c>
      <c r="E617" s="102" t="s">
        <v>324</v>
      </c>
      <c r="F617" s="354" t="s">
        <v>287</v>
      </c>
      <c r="G617" s="82">
        <v>11000000</v>
      </c>
      <c r="H617" s="92" t="s">
        <v>13</v>
      </c>
      <c r="I617" s="340">
        <v>41144</v>
      </c>
      <c r="J617" s="93">
        <v>121</v>
      </c>
      <c r="K617" s="452">
        <v>10380905.15</v>
      </c>
      <c r="L617" s="61">
        <v>0</v>
      </c>
      <c r="M617" s="72" t="s">
        <v>1018</v>
      </c>
      <c r="N617" s="1401">
        <v>41262</v>
      </c>
      <c r="O617" s="1392" t="s">
        <v>1018</v>
      </c>
      <c r="P617" s="94"/>
      <c r="Q617" s="75" t="s">
        <v>1278</v>
      </c>
      <c r="R617" s="276">
        <v>1300000</v>
      </c>
      <c r="U617" s="936"/>
      <c r="V617" s="936"/>
      <c r="W617" s="936"/>
    </row>
    <row r="618" spans="1:23">
      <c r="A618" s="720" t="s">
        <v>1888</v>
      </c>
      <c r="B618" s="1391">
        <v>39927</v>
      </c>
      <c r="C618" s="1387" t="s">
        <v>1066</v>
      </c>
      <c r="D618" s="1386" t="s">
        <v>1075</v>
      </c>
      <c r="E618" s="102" t="s">
        <v>324</v>
      </c>
      <c r="F618" s="354" t="s">
        <v>242</v>
      </c>
      <c r="G618" s="82">
        <v>1635000</v>
      </c>
      <c r="H618" s="92" t="s">
        <v>13</v>
      </c>
      <c r="I618" s="340">
        <v>40752</v>
      </c>
      <c r="J618" s="93">
        <v>49</v>
      </c>
      <c r="K618" s="452">
        <v>1635000</v>
      </c>
      <c r="L618" s="61">
        <f t="shared" si="17"/>
        <v>0</v>
      </c>
      <c r="M618" s="72" t="s">
        <v>184</v>
      </c>
      <c r="N618" s="1401">
        <v>40752</v>
      </c>
      <c r="O618" s="1392" t="s">
        <v>395</v>
      </c>
      <c r="P618" s="94" t="s">
        <v>188</v>
      </c>
      <c r="Q618" s="75" t="s">
        <v>1278</v>
      </c>
      <c r="R618" s="276">
        <v>82000</v>
      </c>
      <c r="U618" s="936"/>
      <c r="V618" s="936"/>
      <c r="W618" s="936"/>
    </row>
    <row r="619" spans="1:23">
      <c r="A619" s="720">
        <v>2</v>
      </c>
      <c r="B619" s="1391">
        <v>39927</v>
      </c>
      <c r="C619" s="1387" t="s">
        <v>1067</v>
      </c>
      <c r="D619" s="1386" t="s">
        <v>1076</v>
      </c>
      <c r="E619" s="102" t="s">
        <v>806</v>
      </c>
      <c r="F619" s="354" t="s">
        <v>242</v>
      </c>
      <c r="G619" s="82">
        <v>1500000</v>
      </c>
      <c r="H619" s="92" t="s">
        <v>13</v>
      </c>
      <c r="I619" s="340">
        <v>41271</v>
      </c>
      <c r="J619" s="93">
        <v>4</v>
      </c>
      <c r="K619" s="452">
        <v>787500</v>
      </c>
      <c r="L619" s="61">
        <f t="shared" si="17"/>
        <v>712500</v>
      </c>
      <c r="M619" s="72" t="s">
        <v>184</v>
      </c>
      <c r="N619" s="1401"/>
      <c r="O619" s="1392"/>
      <c r="P619" s="94"/>
      <c r="Q619" s="75"/>
      <c r="R619" s="276"/>
      <c r="U619" s="936"/>
      <c r="V619" s="936"/>
      <c r="W619" s="936"/>
    </row>
    <row r="620" spans="1:23">
      <c r="A620" s="720">
        <v>2</v>
      </c>
      <c r="B620" s="1391">
        <v>39927</v>
      </c>
      <c r="C620" s="1387" t="s">
        <v>1085</v>
      </c>
      <c r="D620" s="1386" t="s">
        <v>1077</v>
      </c>
      <c r="E620" s="102" t="s">
        <v>732</v>
      </c>
      <c r="F620" s="354" t="s">
        <v>242</v>
      </c>
      <c r="G620" s="82">
        <v>3216000</v>
      </c>
      <c r="H620" s="92" t="s">
        <v>13</v>
      </c>
      <c r="I620" s="340"/>
      <c r="J620" s="93"/>
      <c r="K620" s="452"/>
      <c r="L620" s="61" t="str">
        <f t="shared" si="17"/>
        <v/>
      </c>
      <c r="M620" s="72"/>
      <c r="N620" s="1401"/>
      <c r="O620" s="1392"/>
      <c r="P620" s="94"/>
      <c r="Q620" s="75"/>
      <c r="R620" s="276"/>
      <c r="U620" s="936"/>
      <c r="V620" s="936"/>
      <c r="W620" s="936"/>
    </row>
    <row r="621" spans="1:23" ht="33">
      <c r="A621" s="720" t="s">
        <v>2041</v>
      </c>
      <c r="B621" s="1391">
        <v>39927</v>
      </c>
      <c r="C621" s="1387" t="s">
        <v>1068</v>
      </c>
      <c r="D621" s="1386" t="s">
        <v>1078</v>
      </c>
      <c r="E621" s="102" t="s">
        <v>745</v>
      </c>
      <c r="F621" s="354" t="s">
        <v>242</v>
      </c>
      <c r="G621" s="82">
        <v>12660000</v>
      </c>
      <c r="H621" s="92" t="s">
        <v>13</v>
      </c>
      <c r="I621" s="340">
        <v>41023</v>
      </c>
      <c r="J621" s="93">
        <v>83</v>
      </c>
      <c r="K621" s="452">
        <v>12660000</v>
      </c>
      <c r="L621" s="61">
        <f t="shared" si="17"/>
        <v>0</v>
      </c>
      <c r="M621" s="72" t="s">
        <v>184</v>
      </c>
      <c r="N621" s="1401">
        <v>41023</v>
      </c>
      <c r="O621" s="1392" t="s">
        <v>395</v>
      </c>
      <c r="P621" s="363" t="s">
        <v>2042</v>
      </c>
      <c r="Q621" s="75" t="s">
        <v>1278</v>
      </c>
      <c r="R621" s="276">
        <v>633000</v>
      </c>
      <c r="U621" s="936"/>
      <c r="V621" s="936"/>
      <c r="W621" s="936"/>
    </row>
    <row r="622" spans="1:23">
      <c r="A622" s="720">
        <v>2</v>
      </c>
      <c r="B622" s="1391">
        <v>39927</v>
      </c>
      <c r="C622" s="1387" t="s">
        <v>1069</v>
      </c>
      <c r="D622" s="1386" t="s">
        <v>1079</v>
      </c>
      <c r="E622" s="102" t="s">
        <v>776</v>
      </c>
      <c r="F622" s="354" t="s">
        <v>242</v>
      </c>
      <c r="G622" s="82">
        <v>1312000</v>
      </c>
      <c r="H622" s="92" t="s">
        <v>13</v>
      </c>
      <c r="I622" s="340"/>
      <c r="J622" s="93"/>
      <c r="K622" s="452"/>
      <c r="L622" s="61" t="str">
        <f t="shared" si="17"/>
        <v/>
      </c>
      <c r="M622" s="72"/>
      <c r="N622" s="1401"/>
      <c r="O622" s="1392"/>
      <c r="P622" s="94"/>
      <c r="Q622" s="75"/>
      <c r="R622" s="276"/>
      <c r="U622" s="936"/>
      <c r="V622" s="936"/>
      <c r="W622" s="936"/>
    </row>
    <row r="623" spans="1:23">
      <c r="A623" s="1416">
        <v>2</v>
      </c>
      <c r="B623" s="1418">
        <v>39927</v>
      </c>
      <c r="C623" s="1579" t="s">
        <v>1086</v>
      </c>
      <c r="D623" s="1581" t="s">
        <v>1080</v>
      </c>
      <c r="E623" s="1650" t="s">
        <v>742</v>
      </c>
      <c r="F623" s="1652" t="s">
        <v>242</v>
      </c>
      <c r="G623" s="1523">
        <v>15000000</v>
      </c>
      <c r="H623" s="1464" t="s">
        <v>13</v>
      </c>
      <c r="I623" s="340">
        <v>41052</v>
      </c>
      <c r="J623" s="93">
        <v>4</v>
      </c>
      <c r="K623" s="452">
        <v>6000000</v>
      </c>
      <c r="L623" s="61">
        <f t="shared" si="17"/>
        <v>9000000</v>
      </c>
      <c r="M623" s="1521" t="s">
        <v>184</v>
      </c>
      <c r="N623" s="1501"/>
      <c r="O623" s="1476"/>
      <c r="P623" s="1480"/>
      <c r="Q623" s="1448"/>
      <c r="R623" s="1487"/>
      <c r="U623" s="936"/>
      <c r="V623" s="936"/>
      <c r="W623" s="936"/>
    </row>
    <row r="624" spans="1:23">
      <c r="A624" s="1417"/>
      <c r="B624" s="1419"/>
      <c r="C624" s="1580"/>
      <c r="D624" s="1582"/>
      <c r="E624" s="1651"/>
      <c r="F624" s="1653"/>
      <c r="G624" s="1524"/>
      <c r="H624" s="1465"/>
      <c r="I624" s="340">
        <v>41283</v>
      </c>
      <c r="J624" s="93">
        <v>4</v>
      </c>
      <c r="K624" s="452">
        <v>2500000</v>
      </c>
      <c r="L624" s="61">
        <f>L623-K624</f>
        <v>6500000</v>
      </c>
      <c r="M624" s="1522"/>
      <c r="N624" s="1503"/>
      <c r="O624" s="1477"/>
      <c r="P624" s="1481"/>
      <c r="Q624" s="1449"/>
      <c r="R624" s="1488"/>
      <c r="U624" s="936"/>
      <c r="V624" s="936"/>
      <c r="W624" s="936"/>
    </row>
    <row r="625" spans="1:23">
      <c r="A625" s="720" t="s">
        <v>2194</v>
      </c>
      <c r="B625" s="1391">
        <v>39927</v>
      </c>
      <c r="C625" s="1387" t="s">
        <v>1070</v>
      </c>
      <c r="D625" s="1386" t="s">
        <v>1081</v>
      </c>
      <c r="E625" s="102" t="s">
        <v>722</v>
      </c>
      <c r="F625" s="354" t="s">
        <v>242</v>
      </c>
      <c r="G625" s="82">
        <v>60000000</v>
      </c>
      <c r="H625" s="92" t="s">
        <v>13</v>
      </c>
      <c r="I625" s="340">
        <v>41327</v>
      </c>
      <c r="J625" s="93">
        <v>158</v>
      </c>
      <c r="K625" s="452">
        <v>60000000</v>
      </c>
      <c r="L625" s="61">
        <f t="shared" si="17"/>
        <v>0</v>
      </c>
      <c r="M625" s="72" t="s">
        <v>184</v>
      </c>
      <c r="N625" s="1401">
        <v>41327</v>
      </c>
      <c r="O625" s="1392" t="s">
        <v>395</v>
      </c>
      <c r="P625" s="94" t="s">
        <v>188</v>
      </c>
      <c r="Q625" s="75" t="s">
        <v>1278</v>
      </c>
      <c r="R625" s="276">
        <v>3000000</v>
      </c>
      <c r="U625" s="936"/>
      <c r="V625" s="936"/>
      <c r="W625" s="936"/>
    </row>
    <row r="626" spans="1:23">
      <c r="A626" s="720" t="s">
        <v>1891</v>
      </c>
      <c r="B626" s="1391">
        <v>39927</v>
      </c>
      <c r="C626" s="1387" t="s">
        <v>1071</v>
      </c>
      <c r="D626" s="1386" t="s">
        <v>378</v>
      </c>
      <c r="E626" s="102" t="s">
        <v>763</v>
      </c>
      <c r="F626" s="354" t="s">
        <v>242</v>
      </c>
      <c r="G626" s="82">
        <v>4871000</v>
      </c>
      <c r="H626" s="92" t="s">
        <v>13</v>
      </c>
      <c r="I626" s="340">
        <v>40738</v>
      </c>
      <c r="J626" s="93">
        <v>50</v>
      </c>
      <c r="K626" s="452">
        <v>4871000</v>
      </c>
      <c r="L626" s="61">
        <f t="shared" si="17"/>
        <v>0</v>
      </c>
      <c r="M626" s="72" t="s">
        <v>184</v>
      </c>
      <c r="N626" s="1401">
        <v>40738</v>
      </c>
      <c r="O626" s="1392" t="s">
        <v>395</v>
      </c>
      <c r="P626" s="94" t="s">
        <v>188</v>
      </c>
      <c r="Q626" s="75" t="s">
        <v>1278</v>
      </c>
      <c r="R626" s="276">
        <v>244000</v>
      </c>
      <c r="U626" s="936"/>
      <c r="V626" s="936"/>
      <c r="W626" s="936"/>
    </row>
    <row r="627" spans="1:23">
      <c r="A627" s="720" t="s">
        <v>1888</v>
      </c>
      <c r="B627" s="1391">
        <v>39927</v>
      </c>
      <c r="C627" s="1387" t="s">
        <v>1072</v>
      </c>
      <c r="D627" s="1386" t="s">
        <v>1082</v>
      </c>
      <c r="E627" s="102" t="s">
        <v>859</v>
      </c>
      <c r="F627" s="354" t="s">
        <v>242</v>
      </c>
      <c r="G627" s="82">
        <v>4000000</v>
      </c>
      <c r="H627" s="92" t="s">
        <v>13</v>
      </c>
      <c r="I627" s="340">
        <v>40794</v>
      </c>
      <c r="J627" s="93">
        <v>49</v>
      </c>
      <c r="K627" s="452">
        <v>4000000</v>
      </c>
      <c r="L627" s="61">
        <f t="shared" si="17"/>
        <v>0</v>
      </c>
      <c r="M627" s="72" t="s">
        <v>184</v>
      </c>
      <c r="N627" s="1401">
        <v>40794</v>
      </c>
      <c r="O627" s="1392" t="s">
        <v>395</v>
      </c>
      <c r="P627" s="94" t="s">
        <v>188</v>
      </c>
      <c r="Q627" s="75" t="s">
        <v>1278</v>
      </c>
      <c r="R627" s="276">
        <v>200000</v>
      </c>
      <c r="U627" s="936"/>
      <c r="V627" s="936"/>
      <c r="W627" s="936"/>
    </row>
    <row r="628" spans="1:23">
      <c r="A628" s="720">
        <v>2</v>
      </c>
      <c r="B628" s="1391">
        <v>39927</v>
      </c>
      <c r="C628" s="1387" t="s">
        <v>1073</v>
      </c>
      <c r="D628" s="1386" t="s">
        <v>1083</v>
      </c>
      <c r="E628" s="102" t="s">
        <v>722</v>
      </c>
      <c r="F628" s="354" t="s">
        <v>242</v>
      </c>
      <c r="G628" s="82">
        <v>3652000</v>
      </c>
      <c r="H628" s="92" t="s">
        <v>13</v>
      </c>
      <c r="I628" s="705"/>
      <c r="J628" s="304"/>
      <c r="K628" s="452"/>
      <c r="L628" s="61" t="str">
        <f t="shared" si="17"/>
        <v/>
      </c>
      <c r="M628" s="72"/>
      <c r="N628" s="1401"/>
      <c r="O628" s="1392"/>
      <c r="P628" s="1372"/>
      <c r="Q628" s="75"/>
      <c r="R628" s="276"/>
      <c r="U628" s="936"/>
      <c r="V628" s="936"/>
      <c r="W628" s="936"/>
    </row>
    <row r="629" spans="1:23" s="100" customFormat="1" ht="30.75">
      <c r="A629" s="1416">
        <v>8</v>
      </c>
      <c r="B629" s="1418">
        <v>39927</v>
      </c>
      <c r="C629" s="1579" t="s">
        <v>1087</v>
      </c>
      <c r="D629" s="1581" t="s">
        <v>492</v>
      </c>
      <c r="E629" s="1650" t="s">
        <v>806</v>
      </c>
      <c r="F629" s="1466" t="s">
        <v>1111</v>
      </c>
      <c r="G629" s="1523">
        <v>3000000</v>
      </c>
      <c r="H629" s="1464" t="s">
        <v>13</v>
      </c>
      <c r="I629" s="340">
        <v>40141</v>
      </c>
      <c r="J629" s="93">
        <v>4</v>
      </c>
      <c r="K629" s="452">
        <v>1600000</v>
      </c>
      <c r="L629" s="61">
        <f t="shared" si="17"/>
        <v>1400000</v>
      </c>
      <c r="M629" s="105" t="s">
        <v>1276</v>
      </c>
      <c r="N629" s="1501">
        <v>40457</v>
      </c>
      <c r="O629" s="1476" t="s">
        <v>1276</v>
      </c>
      <c r="P629" s="1480">
        <v>7</v>
      </c>
      <c r="Q629" s="1448" t="s">
        <v>1278</v>
      </c>
      <c r="R629" s="1487">
        <v>150000</v>
      </c>
      <c r="U629" s="936"/>
      <c r="V629" s="936"/>
      <c r="W629" s="936"/>
    </row>
    <row r="630" spans="1:23" s="100" customFormat="1" ht="30.75">
      <c r="A630" s="1417"/>
      <c r="B630" s="1419"/>
      <c r="C630" s="1580"/>
      <c r="D630" s="1582"/>
      <c r="E630" s="1651"/>
      <c r="F630" s="1467"/>
      <c r="G630" s="1524"/>
      <c r="H630" s="1465"/>
      <c r="I630" s="340">
        <v>40457</v>
      </c>
      <c r="J630" s="93">
        <v>4</v>
      </c>
      <c r="K630" s="452">
        <v>1400000</v>
      </c>
      <c r="L630" s="61">
        <f>L629-K630</f>
        <v>0</v>
      </c>
      <c r="M630" s="105" t="s">
        <v>1276</v>
      </c>
      <c r="N630" s="1503"/>
      <c r="O630" s="1477"/>
      <c r="P630" s="1481"/>
      <c r="Q630" s="1449"/>
      <c r="R630" s="1488"/>
      <c r="U630" s="936"/>
      <c r="V630" s="936"/>
      <c r="W630" s="936"/>
    </row>
    <row r="631" spans="1:23">
      <c r="A631" s="720"/>
      <c r="B631" s="1391">
        <v>39934</v>
      </c>
      <c r="C631" s="1387" t="s">
        <v>1088</v>
      </c>
      <c r="D631" s="1386" t="s">
        <v>1093</v>
      </c>
      <c r="E631" s="102" t="s">
        <v>947</v>
      </c>
      <c r="F631" s="354" t="s">
        <v>287</v>
      </c>
      <c r="G631" s="82">
        <v>14738000</v>
      </c>
      <c r="H631" s="92" t="s">
        <v>13</v>
      </c>
      <c r="I631" s="340"/>
      <c r="J631" s="93"/>
      <c r="K631" s="452"/>
      <c r="L631" s="61" t="str">
        <f t="shared" si="17"/>
        <v/>
      </c>
      <c r="M631" s="72"/>
      <c r="N631" s="1401"/>
      <c r="O631" s="1392"/>
      <c r="P631" s="94"/>
      <c r="Q631" s="75"/>
      <c r="R631" s="276"/>
      <c r="U631" s="936"/>
      <c r="V631" s="936"/>
      <c r="W631" s="936"/>
    </row>
    <row r="632" spans="1:23">
      <c r="A632" s="720" t="s">
        <v>2160</v>
      </c>
      <c r="B632" s="1391">
        <v>39934</v>
      </c>
      <c r="C632" s="1387" t="s">
        <v>1089</v>
      </c>
      <c r="D632" s="1386" t="s">
        <v>606</v>
      </c>
      <c r="E632" s="102" t="s">
        <v>926</v>
      </c>
      <c r="F632" s="354" t="s">
        <v>242</v>
      </c>
      <c r="G632" s="82">
        <v>2250000</v>
      </c>
      <c r="H632" s="92" t="s">
        <v>13</v>
      </c>
      <c r="I632" s="55">
        <v>41213</v>
      </c>
      <c r="J632" s="93">
        <v>138</v>
      </c>
      <c r="K632" s="452">
        <v>1831250</v>
      </c>
      <c r="L632" s="61">
        <v>0</v>
      </c>
      <c r="M632" s="72" t="s">
        <v>184</v>
      </c>
      <c r="N632" s="1401">
        <v>41213</v>
      </c>
      <c r="O632" s="1392" t="s">
        <v>395</v>
      </c>
      <c r="P632" s="316" t="s">
        <v>1918</v>
      </c>
      <c r="Q632" s="75" t="s">
        <v>1278</v>
      </c>
      <c r="R632" s="276">
        <v>84057.43</v>
      </c>
      <c r="U632" s="936"/>
      <c r="V632" s="936"/>
      <c r="W632" s="936"/>
    </row>
    <row r="633" spans="1:23">
      <c r="A633" s="720">
        <v>2</v>
      </c>
      <c r="B633" s="1391">
        <v>39934</v>
      </c>
      <c r="C633" s="1387" t="s">
        <v>1090</v>
      </c>
      <c r="D633" s="1386" t="s">
        <v>672</v>
      </c>
      <c r="E633" s="102" t="s">
        <v>787</v>
      </c>
      <c r="F633" s="354" t="s">
        <v>242</v>
      </c>
      <c r="G633" s="82">
        <v>4500000</v>
      </c>
      <c r="H633" s="92" t="s">
        <v>13</v>
      </c>
      <c r="I633" s="340"/>
      <c r="J633" s="93"/>
      <c r="K633" s="452"/>
      <c r="L633" s="61" t="str">
        <f t="shared" si="17"/>
        <v/>
      </c>
      <c r="M633" s="72"/>
      <c r="N633" s="1401"/>
      <c r="O633" s="1392"/>
      <c r="P633" s="94"/>
      <c r="Q633" s="75"/>
      <c r="R633" s="276"/>
      <c r="U633" s="936"/>
      <c r="V633" s="936"/>
      <c r="W633" s="936"/>
    </row>
    <row r="634" spans="1:23">
      <c r="A634" s="720" t="s">
        <v>1891</v>
      </c>
      <c r="B634" s="1391">
        <v>39934</v>
      </c>
      <c r="C634" s="1387" t="s">
        <v>1091</v>
      </c>
      <c r="D634" s="1386" t="s">
        <v>785</v>
      </c>
      <c r="E634" s="102" t="s">
        <v>445</v>
      </c>
      <c r="F634" s="354" t="s">
        <v>242</v>
      </c>
      <c r="G634" s="82">
        <v>3194000</v>
      </c>
      <c r="H634" s="92" t="s">
        <v>13</v>
      </c>
      <c r="I634" s="340">
        <v>40808</v>
      </c>
      <c r="J634" s="93">
        <v>50</v>
      </c>
      <c r="K634" s="452">
        <v>3194000</v>
      </c>
      <c r="L634" s="61">
        <f t="shared" si="17"/>
        <v>0</v>
      </c>
      <c r="M634" s="72" t="s">
        <v>184</v>
      </c>
      <c r="N634" s="1401">
        <v>40808</v>
      </c>
      <c r="O634" s="1392" t="s">
        <v>395</v>
      </c>
      <c r="P634" s="94" t="s">
        <v>188</v>
      </c>
      <c r="Q634" s="75" t="s">
        <v>1278</v>
      </c>
      <c r="R634" s="276">
        <v>160000</v>
      </c>
      <c r="U634" s="936"/>
      <c r="V634" s="936"/>
      <c r="W634" s="936"/>
    </row>
    <row r="635" spans="1:23">
      <c r="A635" s="720">
        <v>2</v>
      </c>
      <c r="B635" s="1391">
        <v>39934</v>
      </c>
      <c r="C635" s="1387" t="s">
        <v>1096</v>
      </c>
      <c r="D635" s="1386" t="s">
        <v>660</v>
      </c>
      <c r="E635" s="102" t="s">
        <v>722</v>
      </c>
      <c r="F635" s="354" t="s">
        <v>242</v>
      </c>
      <c r="G635" s="82">
        <v>4000000</v>
      </c>
      <c r="H635" s="92" t="s">
        <v>13</v>
      </c>
      <c r="I635" s="340">
        <v>41254</v>
      </c>
      <c r="J635" s="93">
        <v>4</v>
      </c>
      <c r="K635" s="452">
        <v>4000000</v>
      </c>
      <c r="L635" s="61">
        <f t="shared" si="17"/>
        <v>0</v>
      </c>
      <c r="M635" s="72" t="s">
        <v>184</v>
      </c>
      <c r="N635" s="1401">
        <v>41254</v>
      </c>
      <c r="O635" s="1392" t="s">
        <v>395</v>
      </c>
      <c r="P635" s="94" t="s">
        <v>188</v>
      </c>
      <c r="Q635" s="75" t="s">
        <v>1278</v>
      </c>
      <c r="R635" s="276">
        <v>200000</v>
      </c>
      <c r="U635" s="936"/>
      <c r="V635" s="936"/>
      <c r="W635" s="936"/>
    </row>
    <row r="636" spans="1:23" s="100" customFormat="1" ht="30.75">
      <c r="A636" s="720">
        <v>8</v>
      </c>
      <c r="B636" s="1391">
        <v>39934</v>
      </c>
      <c r="C636" s="1387" t="s">
        <v>1092</v>
      </c>
      <c r="D636" s="1386" t="s">
        <v>1094</v>
      </c>
      <c r="E636" s="102" t="s">
        <v>806</v>
      </c>
      <c r="F636" s="103" t="s">
        <v>1111</v>
      </c>
      <c r="G636" s="82">
        <v>6100000</v>
      </c>
      <c r="H636" s="92" t="s">
        <v>13</v>
      </c>
      <c r="I636" s="340">
        <v>40821</v>
      </c>
      <c r="J636" s="93">
        <v>4</v>
      </c>
      <c r="K636" s="452">
        <v>6100000</v>
      </c>
      <c r="L636" s="61">
        <f t="shared" si="17"/>
        <v>0</v>
      </c>
      <c r="M636" s="105" t="s">
        <v>1276</v>
      </c>
      <c r="N636" s="1401">
        <v>40821</v>
      </c>
      <c r="O636" s="1392" t="s">
        <v>1276</v>
      </c>
      <c r="P636" s="94">
        <v>7</v>
      </c>
      <c r="Q636" s="1402" t="s">
        <v>1278</v>
      </c>
      <c r="R636" s="276">
        <v>305000</v>
      </c>
      <c r="U636" s="936"/>
      <c r="V636" s="936"/>
      <c r="W636" s="936"/>
    </row>
    <row r="637" spans="1:23" s="100" customFormat="1" ht="28.5">
      <c r="A637" s="720">
        <v>8</v>
      </c>
      <c r="B637" s="1391">
        <v>39934</v>
      </c>
      <c r="C637" s="1387" t="s">
        <v>1097</v>
      </c>
      <c r="D637" s="1387" t="s">
        <v>1095</v>
      </c>
      <c r="E637" s="1388" t="s">
        <v>488</v>
      </c>
      <c r="F637" s="103" t="s">
        <v>1111</v>
      </c>
      <c r="G637" s="82">
        <v>10750000</v>
      </c>
      <c r="H637" s="92" t="s">
        <v>13</v>
      </c>
      <c r="I637" s="340"/>
      <c r="J637" s="93"/>
      <c r="K637" s="452"/>
      <c r="L637" s="61" t="str">
        <f t="shared" si="17"/>
        <v/>
      </c>
      <c r="M637" s="72"/>
      <c r="N637" s="1401"/>
      <c r="O637" s="1392"/>
      <c r="P637" s="94"/>
      <c r="Q637" s="75"/>
      <c r="R637" s="276"/>
      <c r="U637" s="936"/>
      <c r="V637" s="936"/>
      <c r="W637" s="936"/>
    </row>
    <row r="638" spans="1:23" s="100" customFormat="1" ht="42.75">
      <c r="A638" s="721" t="s">
        <v>1923</v>
      </c>
      <c r="B638" s="1391">
        <v>39941</v>
      </c>
      <c r="C638" s="1386" t="s">
        <v>1460</v>
      </c>
      <c r="D638" s="1387" t="s">
        <v>1101</v>
      </c>
      <c r="E638" s="1388" t="s">
        <v>1044</v>
      </c>
      <c r="F638" s="1365" t="s">
        <v>242</v>
      </c>
      <c r="G638" s="82">
        <v>3091000</v>
      </c>
      <c r="H638" s="92" t="s">
        <v>13</v>
      </c>
      <c r="I638" s="340">
        <v>40808</v>
      </c>
      <c r="J638" s="93">
        <v>49</v>
      </c>
      <c r="K638" s="452">
        <v>3091000</v>
      </c>
      <c r="L638" s="61">
        <f t="shared" si="17"/>
        <v>0</v>
      </c>
      <c r="M638" s="833" t="s">
        <v>184</v>
      </c>
      <c r="N638" s="1401">
        <v>40808</v>
      </c>
      <c r="O638" s="1392" t="s">
        <v>395</v>
      </c>
      <c r="P638" s="94" t="s">
        <v>188</v>
      </c>
      <c r="Q638" s="75" t="s">
        <v>1278</v>
      </c>
      <c r="R638" s="276">
        <v>155000</v>
      </c>
      <c r="U638" s="936"/>
      <c r="V638" s="936"/>
      <c r="W638" s="936"/>
    </row>
    <row r="639" spans="1:23">
      <c r="A639" s="720" t="s">
        <v>1904</v>
      </c>
      <c r="B639" s="1391">
        <v>39941</v>
      </c>
      <c r="C639" s="1387" t="s">
        <v>1098</v>
      </c>
      <c r="D639" s="1387" t="s">
        <v>672</v>
      </c>
      <c r="E639" s="1388" t="s">
        <v>787</v>
      </c>
      <c r="F639" s="354" t="s">
        <v>242</v>
      </c>
      <c r="G639" s="82">
        <v>5500000</v>
      </c>
      <c r="H639" s="92" t="s">
        <v>13</v>
      </c>
      <c r="I639" s="340"/>
      <c r="J639" s="93"/>
      <c r="K639" s="452"/>
      <c r="L639" s="61" t="str">
        <f t="shared" si="17"/>
        <v/>
      </c>
      <c r="M639" s="72"/>
      <c r="N639" s="1401"/>
      <c r="O639" s="1392"/>
      <c r="P639" s="94"/>
      <c r="Q639" s="75"/>
      <c r="R639" s="276"/>
      <c r="U639" s="936"/>
      <c r="V639" s="936"/>
      <c r="W639" s="936"/>
    </row>
    <row r="640" spans="1:23">
      <c r="A640" s="720" t="s">
        <v>2032</v>
      </c>
      <c r="B640" s="1391">
        <v>39941</v>
      </c>
      <c r="C640" s="1387" t="s">
        <v>1099</v>
      </c>
      <c r="D640" s="1387" t="s">
        <v>1102</v>
      </c>
      <c r="E640" s="1388" t="s">
        <v>787</v>
      </c>
      <c r="F640" s="354" t="s">
        <v>242</v>
      </c>
      <c r="G640" s="82">
        <v>6000000</v>
      </c>
      <c r="H640" s="92" t="s">
        <v>13</v>
      </c>
      <c r="I640" s="340">
        <v>41012</v>
      </c>
      <c r="J640" s="93">
        <v>80</v>
      </c>
      <c r="K640" s="452">
        <v>6000000</v>
      </c>
      <c r="L640" s="61">
        <f t="shared" si="17"/>
        <v>0</v>
      </c>
      <c r="M640" s="833" t="s">
        <v>184</v>
      </c>
      <c r="N640" s="1401">
        <v>41012</v>
      </c>
      <c r="O640" s="1392" t="s">
        <v>395</v>
      </c>
      <c r="P640" s="94" t="s">
        <v>188</v>
      </c>
      <c r="Q640" s="75" t="s">
        <v>1278</v>
      </c>
      <c r="R640" s="276">
        <v>300000</v>
      </c>
      <c r="U640" s="936"/>
      <c r="V640" s="936"/>
      <c r="W640" s="936"/>
    </row>
    <row r="641" spans="1:23" s="100" customFormat="1" ht="28.5">
      <c r="A641" s="720">
        <v>8</v>
      </c>
      <c r="B641" s="1391">
        <v>39941</v>
      </c>
      <c r="C641" s="1387" t="s">
        <v>1109</v>
      </c>
      <c r="D641" s="1387" t="s">
        <v>1103</v>
      </c>
      <c r="E641" s="1388" t="s">
        <v>722</v>
      </c>
      <c r="F641" s="103" t="s">
        <v>1111</v>
      </c>
      <c r="G641" s="82">
        <v>3000000</v>
      </c>
      <c r="H641" s="92" t="s">
        <v>13</v>
      </c>
      <c r="I641" s="340"/>
      <c r="J641" s="93"/>
      <c r="K641" s="452"/>
      <c r="L641" s="61" t="str">
        <f t="shared" si="17"/>
        <v/>
      </c>
      <c r="M641" s="72"/>
      <c r="N641" s="1401"/>
      <c r="O641" s="1392"/>
      <c r="P641" s="94"/>
      <c r="Q641" s="75"/>
      <c r="R641" s="276"/>
      <c r="U641" s="936"/>
      <c r="V641" s="936"/>
      <c r="W641" s="936"/>
    </row>
    <row r="642" spans="1:23" s="100" customFormat="1" ht="28.5">
      <c r="A642" s="720" t="s">
        <v>2154</v>
      </c>
      <c r="B642" s="1391">
        <v>39941</v>
      </c>
      <c r="C642" s="1387" t="s">
        <v>1108</v>
      </c>
      <c r="D642" s="1387" t="s">
        <v>1104</v>
      </c>
      <c r="E642" s="1388" t="s">
        <v>742</v>
      </c>
      <c r="F642" s="103" t="s">
        <v>1111</v>
      </c>
      <c r="G642" s="82">
        <v>4000000</v>
      </c>
      <c r="H642" s="92" t="s">
        <v>13</v>
      </c>
      <c r="I642" s="340"/>
      <c r="J642" s="93"/>
      <c r="K642" s="452"/>
      <c r="L642" s="61" t="str">
        <f t="shared" si="17"/>
        <v/>
      </c>
      <c r="M642" s="72"/>
      <c r="N642" s="1401"/>
      <c r="O642" s="1392"/>
      <c r="P642" s="94"/>
      <c r="Q642" s="75"/>
      <c r="R642" s="276"/>
      <c r="U642" s="936"/>
      <c r="V642" s="936"/>
      <c r="W642" s="936"/>
    </row>
    <row r="643" spans="1:23" s="100" customFormat="1" ht="30.75">
      <c r="A643" s="720" t="s">
        <v>1916</v>
      </c>
      <c r="B643" s="1391">
        <v>39941</v>
      </c>
      <c r="C643" s="1387" t="s">
        <v>1107</v>
      </c>
      <c r="D643" s="1387" t="s">
        <v>1105</v>
      </c>
      <c r="E643" s="1388" t="s">
        <v>738</v>
      </c>
      <c r="F643" s="103" t="s">
        <v>1111</v>
      </c>
      <c r="G643" s="82">
        <v>13644000</v>
      </c>
      <c r="H643" s="92" t="s">
        <v>13</v>
      </c>
      <c r="I643" s="340">
        <v>40801</v>
      </c>
      <c r="J643" s="93">
        <v>49</v>
      </c>
      <c r="K643" s="1397">
        <v>13644000</v>
      </c>
      <c r="L643" s="61">
        <f t="shared" si="17"/>
        <v>0</v>
      </c>
      <c r="M643" s="105" t="s">
        <v>1276</v>
      </c>
      <c r="N643" s="1401">
        <v>40801</v>
      </c>
      <c r="O643" s="1392" t="s">
        <v>1276</v>
      </c>
      <c r="P643" s="94">
        <v>7</v>
      </c>
      <c r="Q643" s="1402" t="s">
        <v>1278</v>
      </c>
      <c r="R643" s="276">
        <v>682000</v>
      </c>
      <c r="U643" s="936"/>
      <c r="V643" s="936"/>
      <c r="W643" s="936"/>
    </row>
    <row r="644" spans="1:23" s="100" customFormat="1" ht="28.5">
      <c r="A644" s="721" t="s">
        <v>1449</v>
      </c>
      <c r="B644" s="1391">
        <v>39941</v>
      </c>
      <c r="C644" s="1387" t="s">
        <v>1100</v>
      </c>
      <c r="D644" s="1387" t="s">
        <v>1106</v>
      </c>
      <c r="E644" s="1388" t="s">
        <v>722</v>
      </c>
      <c r="F644" s="354" t="s">
        <v>1110</v>
      </c>
      <c r="G644" s="82">
        <v>6784000</v>
      </c>
      <c r="H644" s="92" t="s">
        <v>13</v>
      </c>
      <c r="I644" s="55">
        <v>40403</v>
      </c>
      <c r="J644" s="93">
        <v>4</v>
      </c>
      <c r="K644" s="452">
        <v>6784000</v>
      </c>
      <c r="L644" s="61">
        <f t="shared" si="17"/>
        <v>0</v>
      </c>
      <c r="M644" s="336" t="s">
        <v>334</v>
      </c>
      <c r="N644" s="337" t="s">
        <v>334</v>
      </c>
      <c r="O644" s="1392" t="s">
        <v>334</v>
      </c>
      <c r="P644" s="338"/>
      <c r="Q644" s="977" t="s">
        <v>1221</v>
      </c>
      <c r="R644" s="276" t="s">
        <v>334</v>
      </c>
      <c r="U644" s="936"/>
      <c r="V644" s="936"/>
      <c r="W644" s="936"/>
    </row>
    <row r="645" spans="1:23" ht="28.5">
      <c r="A645" s="1416"/>
      <c r="B645" s="1418">
        <v>39948</v>
      </c>
      <c r="C645" s="1433" t="s">
        <v>1112</v>
      </c>
      <c r="D645" s="1433" t="s">
        <v>1121</v>
      </c>
      <c r="E645" s="1448" t="s">
        <v>324</v>
      </c>
      <c r="F645" s="1450" t="s">
        <v>287</v>
      </c>
      <c r="G645" s="1445">
        <v>21000000</v>
      </c>
      <c r="H645" s="1464" t="s">
        <v>13</v>
      </c>
      <c r="I645" s="340">
        <v>41003</v>
      </c>
      <c r="J645" s="93">
        <v>4</v>
      </c>
      <c r="K645" s="1397">
        <v>10500000</v>
      </c>
      <c r="L645" s="61">
        <f t="shared" si="17"/>
        <v>10500000</v>
      </c>
      <c r="M645" s="72" t="s">
        <v>190</v>
      </c>
      <c r="N645" s="1501">
        <v>41093</v>
      </c>
      <c r="O645" s="1476" t="s">
        <v>1018</v>
      </c>
      <c r="P645" s="1480"/>
      <c r="Q645" s="1448" t="s">
        <v>1278</v>
      </c>
      <c r="R645" s="1487">
        <v>7465100</v>
      </c>
      <c r="U645" s="936"/>
      <c r="V645" s="936"/>
      <c r="W645" s="936"/>
    </row>
    <row r="646" spans="1:23" ht="22.5" customHeight="1">
      <c r="A646" s="1417"/>
      <c r="B646" s="1419"/>
      <c r="C646" s="1435"/>
      <c r="D646" s="1435"/>
      <c r="E646" s="1449"/>
      <c r="F646" s="1451"/>
      <c r="G646" s="1447"/>
      <c r="H646" s="1465"/>
      <c r="I646" s="340">
        <v>41066</v>
      </c>
      <c r="J646" s="93">
        <v>4</v>
      </c>
      <c r="K646" s="1397">
        <v>10500000</v>
      </c>
      <c r="L646" s="61">
        <f>L645-K646</f>
        <v>0</v>
      </c>
      <c r="M646" s="72" t="s">
        <v>1018</v>
      </c>
      <c r="N646" s="1503"/>
      <c r="O646" s="1477"/>
      <c r="P646" s="1481"/>
      <c r="Q646" s="1449"/>
      <c r="R646" s="1488"/>
      <c r="U646" s="936"/>
      <c r="V646" s="936"/>
      <c r="W646" s="936"/>
    </row>
    <row r="647" spans="1:23">
      <c r="A647" s="720">
        <v>2</v>
      </c>
      <c r="B647" s="1391">
        <v>39948</v>
      </c>
      <c r="C647" s="1387" t="s">
        <v>1113</v>
      </c>
      <c r="D647" s="1387" t="s">
        <v>1122</v>
      </c>
      <c r="E647" s="1388" t="s">
        <v>1044</v>
      </c>
      <c r="F647" s="354" t="s">
        <v>242</v>
      </c>
      <c r="G647" s="82">
        <v>1341000</v>
      </c>
      <c r="H647" s="92" t="s">
        <v>13</v>
      </c>
      <c r="I647" s="340">
        <v>40996</v>
      </c>
      <c r="J647" s="93">
        <v>4</v>
      </c>
      <c r="K647" s="1397">
        <v>1341000</v>
      </c>
      <c r="L647" s="61">
        <f t="shared" si="17"/>
        <v>0</v>
      </c>
      <c r="M647" s="72" t="s">
        <v>184</v>
      </c>
      <c r="N647" s="1401">
        <v>40996</v>
      </c>
      <c r="O647" s="1392" t="s">
        <v>395</v>
      </c>
      <c r="P647" s="94" t="s">
        <v>188</v>
      </c>
      <c r="Q647" s="75" t="s">
        <v>1278</v>
      </c>
      <c r="R647" s="276">
        <v>67000</v>
      </c>
      <c r="U647" s="936"/>
      <c r="V647" s="936"/>
      <c r="W647" s="936"/>
    </row>
    <row r="648" spans="1:23">
      <c r="A648" s="720" t="s">
        <v>2243</v>
      </c>
      <c r="B648" s="1391">
        <v>39948</v>
      </c>
      <c r="C648" s="1387" t="s">
        <v>1114</v>
      </c>
      <c r="D648" s="1387" t="s">
        <v>1123</v>
      </c>
      <c r="E648" s="1388" t="s">
        <v>926</v>
      </c>
      <c r="F648" s="354" t="s">
        <v>242</v>
      </c>
      <c r="G648" s="82">
        <v>4700000</v>
      </c>
      <c r="H648" s="92" t="s">
        <v>13</v>
      </c>
      <c r="I648" s="340">
        <v>41243</v>
      </c>
      <c r="J648" s="93">
        <v>4</v>
      </c>
      <c r="K648" s="1397">
        <v>4700000</v>
      </c>
      <c r="L648" s="61">
        <f t="shared" ref="L648:L665" si="18">IF($K648&lt;&gt;0,$G648-$K648,"")</f>
        <v>0</v>
      </c>
      <c r="M648" s="72" t="s">
        <v>184</v>
      </c>
      <c r="N648" s="1401">
        <v>41243</v>
      </c>
      <c r="O648" s="1392" t="s">
        <v>395</v>
      </c>
      <c r="P648" s="94" t="s">
        <v>188</v>
      </c>
      <c r="Q648" s="75" t="s">
        <v>1278</v>
      </c>
      <c r="R648" s="276">
        <v>235000</v>
      </c>
      <c r="U648" s="936"/>
      <c r="V648" s="936"/>
      <c r="W648" s="936"/>
    </row>
    <row r="649" spans="1:23">
      <c r="A649" s="720" t="s">
        <v>2194</v>
      </c>
      <c r="B649" s="1391">
        <v>39948</v>
      </c>
      <c r="C649" s="1387" t="s">
        <v>1117</v>
      </c>
      <c r="D649" s="1387" t="s">
        <v>1124</v>
      </c>
      <c r="E649" s="1388" t="s">
        <v>722</v>
      </c>
      <c r="F649" s="354" t="s">
        <v>242</v>
      </c>
      <c r="G649" s="82">
        <v>6970000</v>
      </c>
      <c r="H649" s="92" t="s">
        <v>13</v>
      </c>
      <c r="I649" s="340">
        <v>41264</v>
      </c>
      <c r="J649" s="93">
        <v>158</v>
      </c>
      <c r="K649" s="1397">
        <v>3136500</v>
      </c>
      <c r="L649" s="61">
        <v>0</v>
      </c>
      <c r="M649" s="72" t="s">
        <v>184</v>
      </c>
      <c r="N649" s="1401">
        <v>41264</v>
      </c>
      <c r="O649" s="1392" t="s">
        <v>395</v>
      </c>
      <c r="P649" s="94" t="s">
        <v>188</v>
      </c>
      <c r="Q649" s="75" t="s">
        <v>1974</v>
      </c>
      <c r="R649" s="276">
        <v>157050</v>
      </c>
      <c r="U649" s="936"/>
      <c r="V649" s="936"/>
      <c r="W649" s="936"/>
    </row>
    <row r="650" spans="1:23">
      <c r="A650" s="720">
        <v>2</v>
      </c>
      <c r="B650" s="1391">
        <v>39948</v>
      </c>
      <c r="C650" s="1387" t="s">
        <v>1115</v>
      </c>
      <c r="D650" s="1387" t="s">
        <v>1125</v>
      </c>
      <c r="E650" s="1388" t="s">
        <v>801</v>
      </c>
      <c r="F650" s="354" t="s">
        <v>242</v>
      </c>
      <c r="G650" s="82">
        <v>2720000</v>
      </c>
      <c r="H650" s="92" t="s">
        <v>13</v>
      </c>
      <c r="I650" s="340"/>
      <c r="J650" s="93"/>
      <c r="K650" s="1397"/>
      <c r="L650" s="61" t="str">
        <f t="shared" si="18"/>
        <v/>
      </c>
      <c r="M650" s="72"/>
      <c r="N650" s="1401"/>
      <c r="O650" s="1392"/>
      <c r="P650" s="94"/>
      <c r="Q650" s="75"/>
      <c r="R650" s="276"/>
      <c r="U650" s="936"/>
      <c r="V650" s="936"/>
      <c r="W650" s="936"/>
    </row>
    <row r="651" spans="1:23">
      <c r="A651" s="720" t="s">
        <v>2166</v>
      </c>
      <c r="B651" s="1391">
        <v>39948</v>
      </c>
      <c r="C651" s="1387" t="s">
        <v>2181</v>
      </c>
      <c r="D651" s="1387" t="s">
        <v>615</v>
      </c>
      <c r="E651" s="1388" t="s">
        <v>758</v>
      </c>
      <c r="F651" s="354" t="s">
        <v>242</v>
      </c>
      <c r="G651" s="82">
        <v>14800000</v>
      </c>
      <c r="H651" s="92" t="s">
        <v>13</v>
      </c>
      <c r="I651" s="340"/>
      <c r="J651" s="93"/>
      <c r="K651" s="1397"/>
      <c r="L651" s="61" t="str">
        <f t="shared" si="18"/>
        <v/>
      </c>
      <c r="M651" s="72"/>
      <c r="N651" s="1401"/>
      <c r="O651" s="1392"/>
      <c r="P651" s="94"/>
      <c r="Q651" s="75"/>
      <c r="R651" s="276"/>
      <c r="U651" s="936"/>
      <c r="V651" s="936"/>
      <c r="W651" s="936"/>
    </row>
    <row r="652" spans="1:23">
      <c r="A652" s="720" t="s">
        <v>1891</v>
      </c>
      <c r="B652" s="1391">
        <v>39948</v>
      </c>
      <c r="C652" s="1387" t="s">
        <v>1116</v>
      </c>
      <c r="D652" s="1387" t="s">
        <v>1126</v>
      </c>
      <c r="E652" s="1388" t="s">
        <v>761</v>
      </c>
      <c r="F652" s="354" t="s">
        <v>242</v>
      </c>
      <c r="G652" s="82">
        <v>4862000</v>
      </c>
      <c r="H652" s="92" t="s">
        <v>13</v>
      </c>
      <c r="I652" s="340">
        <v>40794</v>
      </c>
      <c r="J652" s="93"/>
      <c r="K652" s="1397">
        <v>4862000</v>
      </c>
      <c r="L652" s="61">
        <f t="shared" si="18"/>
        <v>0</v>
      </c>
      <c r="M652" s="72" t="s">
        <v>184</v>
      </c>
      <c r="N652" s="1401">
        <v>40794</v>
      </c>
      <c r="O652" s="1392" t="s">
        <v>395</v>
      </c>
      <c r="P652" s="94" t="s">
        <v>188</v>
      </c>
      <c r="Q652" s="75" t="s">
        <v>1278</v>
      </c>
      <c r="R652" s="276">
        <v>243000</v>
      </c>
      <c r="U652" s="936"/>
      <c r="V652" s="936"/>
      <c r="W652" s="936"/>
    </row>
    <row r="653" spans="1:23">
      <c r="A653" s="720">
        <v>2</v>
      </c>
      <c r="B653" s="1391">
        <v>39948</v>
      </c>
      <c r="C653" s="1387" t="s">
        <v>1118</v>
      </c>
      <c r="D653" s="1387" t="s">
        <v>1127</v>
      </c>
      <c r="E653" s="1402" t="s">
        <v>722</v>
      </c>
      <c r="F653" s="706" t="s">
        <v>242</v>
      </c>
      <c r="G653" s="82">
        <v>15000000</v>
      </c>
      <c r="H653" s="92" t="s">
        <v>13</v>
      </c>
      <c r="I653" s="340">
        <v>41254</v>
      </c>
      <c r="J653" s="93">
        <v>4</v>
      </c>
      <c r="K653" s="1397">
        <v>15000000</v>
      </c>
      <c r="L653" s="61">
        <f t="shared" si="18"/>
        <v>0</v>
      </c>
      <c r="M653" s="72" t="s">
        <v>184</v>
      </c>
      <c r="N653" s="1401">
        <v>41254</v>
      </c>
      <c r="O653" s="1392" t="s">
        <v>395</v>
      </c>
      <c r="P653" s="94" t="s">
        <v>188</v>
      </c>
      <c r="Q653" s="75" t="s">
        <v>1278</v>
      </c>
      <c r="R653" s="276">
        <v>750000</v>
      </c>
      <c r="U653" s="936"/>
      <c r="V653" s="936"/>
      <c r="W653" s="936"/>
    </row>
    <row r="654" spans="1:23" s="358" customFormat="1" ht="28.5">
      <c r="A654" s="721" t="s">
        <v>1468</v>
      </c>
      <c r="B654" s="356">
        <v>39948</v>
      </c>
      <c r="C654" s="1386" t="s">
        <v>1132</v>
      </c>
      <c r="D654" s="1386" t="s">
        <v>660</v>
      </c>
      <c r="E654" s="102" t="s">
        <v>722</v>
      </c>
      <c r="F654" s="375" t="s">
        <v>1110</v>
      </c>
      <c r="G654" s="333">
        <v>4205000</v>
      </c>
      <c r="H654" s="334" t="s">
        <v>13</v>
      </c>
      <c r="I654" s="554">
        <v>40431</v>
      </c>
      <c r="J654" s="362">
        <v>4</v>
      </c>
      <c r="K654" s="1021">
        <v>4205000</v>
      </c>
      <c r="L654" s="61">
        <f t="shared" si="18"/>
        <v>0</v>
      </c>
      <c r="M654" s="72" t="s">
        <v>334</v>
      </c>
      <c r="N654" s="376" t="s">
        <v>334</v>
      </c>
      <c r="O654" s="1392" t="s">
        <v>334</v>
      </c>
      <c r="P654" s="363"/>
      <c r="Q654" s="248" t="s">
        <v>1221</v>
      </c>
      <c r="R654" s="276" t="s">
        <v>334</v>
      </c>
      <c r="U654" s="936"/>
      <c r="V654" s="936"/>
      <c r="W654" s="936"/>
    </row>
    <row r="655" spans="1:23" s="100" customFormat="1" ht="28.5">
      <c r="A655" s="720">
        <v>8</v>
      </c>
      <c r="B655" s="1391">
        <v>39948</v>
      </c>
      <c r="C655" s="1387" t="s">
        <v>1119</v>
      </c>
      <c r="D655" s="1387" t="s">
        <v>1128</v>
      </c>
      <c r="E655" s="1388" t="s">
        <v>738</v>
      </c>
      <c r="F655" s="103" t="s">
        <v>1111</v>
      </c>
      <c r="G655" s="82">
        <v>5586000</v>
      </c>
      <c r="H655" s="92" t="s">
        <v>13</v>
      </c>
      <c r="I655" s="340"/>
      <c r="J655" s="93"/>
      <c r="K655" s="1397"/>
      <c r="L655" s="61" t="str">
        <f t="shared" si="18"/>
        <v/>
      </c>
      <c r="M655" s="72"/>
      <c r="N655" s="1401"/>
      <c r="O655" s="1392"/>
      <c r="P655" s="94"/>
      <c r="Q655" s="75"/>
      <c r="R655" s="276"/>
      <c r="U655" s="936"/>
      <c r="V655" s="936"/>
      <c r="W655" s="936"/>
    </row>
    <row r="656" spans="1:23" s="100" customFormat="1" ht="28.5">
      <c r="A656" s="720">
        <v>8</v>
      </c>
      <c r="B656" s="1391">
        <v>39948</v>
      </c>
      <c r="C656" s="1387" t="s">
        <v>1135</v>
      </c>
      <c r="D656" s="1387" t="s">
        <v>1129</v>
      </c>
      <c r="E656" s="1388" t="s">
        <v>738</v>
      </c>
      <c r="F656" s="103" t="s">
        <v>1111</v>
      </c>
      <c r="G656" s="82">
        <v>2400000</v>
      </c>
      <c r="H656" s="92" t="s">
        <v>13</v>
      </c>
      <c r="I656" s="340"/>
      <c r="J656" s="93"/>
      <c r="K656" s="1397"/>
      <c r="L656" s="61" t="str">
        <f t="shared" si="18"/>
        <v/>
      </c>
      <c r="M656" s="72"/>
      <c r="N656" s="1401"/>
      <c r="O656" s="1392"/>
      <c r="P656" s="94"/>
      <c r="Q656" s="75"/>
      <c r="R656" s="276"/>
      <c r="U656" s="936"/>
      <c r="V656" s="936"/>
      <c r="W656" s="936"/>
    </row>
    <row r="657" spans="1:23" s="100" customFormat="1" ht="28.5">
      <c r="A657" s="720">
        <v>8</v>
      </c>
      <c r="B657" s="1391">
        <v>39948</v>
      </c>
      <c r="C657" s="1387" t="s">
        <v>1120</v>
      </c>
      <c r="D657" s="1387" t="s">
        <v>608</v>
      </c>
      <c r="E657" s="1388" t="s">
        <v>729</v>
      </c>
      <c r="F657" s="103" t="s">
        <v>1111</v>
      </c>
      <c r="G657" s="82">
        <v>1100000</v>
      </c>
      <c r="H657" s="92" t="s">
        <v>13</v>
      </c>
      <c r="I657" s="340"/>
      <c r="J657" s="93"/>
      <c r="K657" s="1397"/>
      <c r="L657" s="61" t="str">
        <f t="shared" si="18"/>
        <v/>
      </c>
      <c r="M657" s="72"/>
      <c r="N657" s="1401"/>
      <c r="O657" s="1392"/>
      <c r="P657" s="94"/>
      <c r="Q657" s="75"/>
      <c r="R657" s="276"/>
      <c r="U657" s="936"/>
      <c r="V657" s="936"/>
      <c r="W657" s="936"/>
    </row>
    <row r="658" spans="1:23" s="100" customFormat="1" ht="30.75">
      <c r="A658" s="720" t="s">
        <v>1916</v>
      </c>
      <c r="B658" s="1391">
        <v>39948</v>
      </c>
      <c r="C658" s="1387" t="s">
        <v>1133</v>
      </c>
      <c r="D658" s="1387" t="s">
        <v>1130</v>
      </c>
      <c r="E658" s="1388" t="s">
        <v>738</v>
      </c>
      <c r="F658" s="103" t="s">
        <v>1111</v>
      </c>
      <c r="G658" s="82">
        <v>2639000</v>
      </c>
      <c r="H658" s="92" t="s">
        <v>13</v>
      </c>
      <c r="I658" s="340">
        <v>40794</v>
      </c>
      <c r="J658" s="93">
        <v>49</v>
      </c>
      <c r="K658" s="1397">
        <v>2639000</v>
      </c>
      <c r="L658" s="61">
        <f t="shared" si="18"/>
        <v>0</v>
      </c>
      <c r="M658" s="426" t="s">
        <v>1276</v>
      </c>
      <c r="N658" s="1401">
        <v>40794</v>
      </c>
      <c r="O658" s="1392" t="s">
        <v>1276</v>
      </c>
      <c r="P658" s="94">
        <v>7</v>
      </c>
      <c r="Q658" s="1402" t="s">
        <v>1278</v>
      </c>
      <c r="R658" s="276">
        <v>132000</v>
      </c>
      <c r="U658" s="936"/>
      <c r="V658" s="936"/>
      <c r="W658" s="936"/>
    </row>
    <row r="659" spans="1:23" s="100" customFormat="1" ht="30.75">
      <c r="A659" s="720" t="s">
        <v>2092</v>
      </c>
      <c r="B659" s="1391">
        <v>39948</v>
      </c>
      <c r="C659" s="1387" t="s">
        <v>1134</v>
      </c>
      <c r="D659" s="1387" t="s">
        <v>1131</v>
      </c>
      <c r="E659" s="1388" t="s">
        <v>722</v>
      </c>
      <c r="F659" s="975" t="s">
        <v>1111</v>
      </c>
      <c r="G659" s="82">
        <v>20300000</v>
      </c>
      <c r="H659" s="92" t="s">
        <v>13</v>
      </c>
      <c r="I659" s="55">
        <v>41117</v>
      </c>
      <c r="J659" s="93">
        <v>109</v>
      </c>
      <c r="K659" s="1397">
        <v>18069212.699999999</v>
      </c>
      <c r="L659" s="998">
        <v>0</v>
      </c>
      <c r="M659" s="426" t="s">
        <v>1276</v>
      </c>
      <c r="N659" s="73">
        <v>41117</v>
      </c>
      <c r="O659" s="1392" t="s">
        <v>1276</v>
      </c>
      <c r="P659" s="94">
        <v>7</v>
      </c>
      <c r="Q659" s="75" t="s">
        <v>1974</v>
      </c>
      <c r="R659" s="1030">
        <v>824730.64</v>
      </c>
      <c r="U659" s="936"/>
      <c r="V659" s="936"/>
      <c r="W659" s="936"/>
    </row>
    <row r="660" spans="1:23">
      <c r="A660" s="720" t="s">
        <v>1888</v>
      </c>
      <c r="B660" s="1391">
        <v>39955</v>
      </c>
      <c r="C660" s="1387" t="s">
        <v>685</v>
      </c>
      <c r="D660" s="1387" t="s">
        <v>442</v>
      </c>
      <c r="E660" s="1402" t="s">
        <v>742</v>
      </c>
      <c r="F660" s="706" t="s">
        <v>242</v>
      </c>
      <c r="G660" s="82">
        <v>15000000</v>
      </c>
      <c r="H660" s="92" t="s">
        <v>13</v>
      </c>
      <c r="I660" s="340">
        <v>40773</v>
      </c>
      <c r="J660" s="93">
        <v>49</v>
      </c>
      <c r="K660" s="1397">
        <v>15000000</v>
      </c>
      <c r="L660" s="61">
        <f t="shared" si="18"/>
        <v>0</v>
      </c>
      <c r="M660" s="72" t="s">
        <v>184</v>
      </c>
      <c r="N660" s="1401">
        <v>40773</v>
      </c>
      <c r="O660" s="1392" t="s">
        <v>395</v>
      </c>
      <c r="P660" s="94" t="s">
        <v>188</v>
      </c>
      <c r="Q660" s="75" t="s">
        <v>1278</v>
      </c>
      <c r="R660" s="276">
        <v>750000</v>
      </c>
      <c r="U660" s="936"/>
      <c r="V660" s="936"/>
      <c r="W660" s="936"/>
    </row>
    <row r="661" spans="1:23">
      <c r="A661" s="720" t="s">
        <v>2249</v>
      </c>
      <c r="B661" s="1391">
        <v>39955</v>
      </c>
      <c r="C661" s="1387" t="s">
        <v>686</v>
      </c>
      <c r="D661" s="1387" t="s">
        <v>693</v>
      </c>
      <c r="E661" s="1402" t="s">
        <v>798</v>
      </c>
      <c r="F661" s="706" t="s">
        <v>242</v>
      </c>
      <c r="G661" s="82">
        <v>1177000</v>
      </c>
      <c r="H661" s="92" t="s">
        <v>13</v>
      </c>
      <c r="I661" s="340">
        <v>41254</v>
      </c>
      <c r="J661" s="93"/>
      <c r="K661" s="1397">
        <v>1046621.24</v>
      </c>
      <c r="L661" s="61">
        <v>0</v>
      </c>
      <c r="M661" s="72" t="s">
        <v>184</v>
      </c>
      <c r="N661" s="1401">
        <v>41254</v>
      </c>
      <c r="O661" s="1392" t="s">
        <v>395</v>
      </c>
      <c r="P661" s="94" t="s">
        <v>188</v>
      </c>
      <c r="Q661" s="75" t="s">
        <v>1974</v>
      </c>
      <c r="R661" s="276">
        <v>53755.31</v>
      </c>
      <c r="U661" s="936"/>
      <c r="V661" s="936"/>
      <c r="W661" s="936"/>
    </row>
    <row r="662" spans="1:23">
      <c r="A662" s="720" t="s">
        <v>2036</v>
      </c>
      <c r="B662" s="1391">
        <v>39955</v>
      </c>
      <c r="C662" s="1387" t="s">
        <v>687</v>
      </c>
      <c r="D662" s="1387" t="s">
        <v>694</v>
      </c>
      <c r="E662" s="1402" t="s">
        <v>1044</v>
      </c>
      <c r="F662" s="706" t="s">
        <v>242</v>
      </c>
      <c r="G662" s="82">
        <v>1300000</v>
      </c>
      <c r="H662" s="92" t="s">
        <v>13</v>
      </c>
      <c r="I662" s="340"/>
      <c r="J662" s="93"/>
      <c r="K662" s="1397"/>
      <c r="L662" s="61" t="str">
        <f t="shared" si="18"/>
        <v/>
      </c>
      <c r="M662" s="72"/>
      <c r="N662" s="1401"/>
      <c r="O662" s="1392"/>
      <c r="P662" s="94"/>
      <c r="Q662" s="75"/>
      <c r="R662" s="276"/>
      <c r="U662" s="936"/>
      <c r="V662" s="936"/>
      <c r="W662" s="936"/>
    </row>
    <row r="663" spans="1:23">
      <c r="A663" s="1416">
        <v>2</v>
      </c>
      <c r="B663" s="1418">
        <v>39955</v>
      </c>
      <c r="C663" s="1433" t="s">
        <v>700</v>
      </c>
      <c r="D663" s="1433" t="s">
        <v>487</v>
      </c>
      <c r="E663" s="1448" t="s">
        <v>488</v>
      </c>
      <c r="F663" s="1470" t="s">
        <v>242</v>
      </c>
      <c r="G663" s="1445">
        <v>5000000</v>
      </c>
      <c r="H663" s="1464" t="s">
        <v>13</v>
      </c>
      <c r="I663" s="340">
        <v>41087</v>
      </c>
      <c r="J663" s="93">
        <v>4</v>
      </c>
      <c r="K663" s="1397">
        <v>2250000</v>
      </c>
      <c r="L663" s="61">
        <f t="shared" si="18"/>
        <v>2750000</v>
      </c>
      <c r="M663" s="72" t="s">
        <v>184</v>
      </c>
      <c r="N663" s="1501">
        <v>41164</v>
      </c>
      <c r="O663" s="1476" t="s">
        <v>395</v>
      </c>
      <c r="P663" s="1480" t="s">
        <v>188</v>
      </c>
      <c r="Q663" s="1448" t="s">
        <v>1278</v>
      </c>
      <c r="R663" s="1487">
        <v>250000</v>
      </c>
      <c r="U663" s="936"/>
      <c r="V663" s="936"/>
      <c r="W663" s="936"/>
    </row>
    <row r="664" spans="1:23">
      <c r="A664" s="1417"/>
      <c r="B664" s="1419"/>
      <c r="C664" s="1435"/>
      <c r="D664" s="1435"/>
      <c r="E664" s="1449"/>
      <c r="F664" s="1471"/>
      <c r="G664" s="1447"/>
      <c r="H664" s="1465"/>
      <c r="I664" s="340">
        <v>41164</v>
      </c>
      <c r="J664" s="93">
        <v>4</v>
      </c>
      <c r="K664" s="1397">
        <v>2750000</v>
      </c>
      <c r="L664" s="61">
        <f>L663-K664</f>
        <v>0</v>
      </c>
      <c r="M664" s="72" t="s">
        <v>184</v>
      </c>
      <c r="N664" s="1503"/>
      <c r="O664" s="1477"/>
      <c r="P664" s="1481"/>
      <c r="Q664" s="1449"/>
      <c r="R664" s="1488"/>
      <c r="U664" s="936"/>
      <c r="V664" s="936"/>
      <c r="W664" s="936"/>
    </row>
    <row r="665" spans="1:23">
      <c r="A665" s="720" t="s">
        <v>1888</v>
      </c>
      <c r="B665" s="1391">
        <v>39955</v>
      </c>
      <c r="C665" s="1387" t="s">
        <v>703</v>
      </c>
      <c r="D665" s="1387" t="s">
        <v>660</v>
      </c>
      <c r="E665" s="1402" t="s">
        <v>722</v>
      </c>
      <c r="F665" s="706" t="s">
        <v>242</v>
      </c>
      <c r="G665" s="82">
        <v>6272000</v>
      </c>
      <c r="H665" s="92" t="s">
        <v>13</v>
      </c>
      <c r="I665" s="340">
        <v>40808</v>
      </c>
      <c r="J665" s="93">
        <v>49</v>
      </c>
      <c r="K665" s="1397">
        <v>6272000</v>
      </c>
      <c r="L665" s="61">
        <f t="shared" si="18"/>
        <v>0</v>
      </c>
      <c r="M665" s="72" t="s">
        <v>184</v>
      </c>
      <c r="N665" s="1401">
        <v>40808</v>
      </c>
      <c r="O665" s="1392" t="s">
        <v>395</v>
      </c>
      <c r="P665" s="94" t="s">
        <v>188</v>
      </c>
      <c r="Q665" s="75" t="s">
        <v>1278</v>
      </c>
      <c r="R665" s="276">
        <v>314000</v>
      </c>
      <c r="U665" s="936"/>
      <c r="V665" s="936"/>
      <c r="W665" s="936"/>
    </row>
    <row r="666" spans="1:23">
      <c r="A666" s="720">
        <v>2</v>
      </c>
      <c r="B666" s="1391">
        <v>39955</v>
      </c>
      <c r="C666" s="1387" t="s">
        <v>701</v>
      </c>
      <c r="D666" s="1387" t="s">
        <v>695</v>
      </c>
      <c r="E666" s="1402" t="s">
        <v>776</v>
      </c>
      <c r="F666" s="706" t="s">
        <v>242</v>
      </c>
      <c r="G666" s="82">
        <v>9900000</v>
      </c>
      <c r="H666" s="92" t="s">
        <v>13</v>
      </c>
      <c r="I666" s="340"/>
      <c r="J666" s="93"/>
      <c r="K666" s="1397"/>
      <c r="L666" s="1401"/>
      <c r="M666" s="72"/>
      <c r="N666" s="1401"/>
      <c r="O666" s="1392"/>
      <c r="P666" s="94"/>
      <c r="Q666" s="75"/>
      <c r="R666" s="276"/>
      <c r="U666" s="936"/>
      <c r="V666" s="936"/>
      <c r="W666" s="936"/>
    </row>
    <row r="667" spans="1:23">
      <c r="A667" s="720" t="s">
        <v>2186</v>
      </c>
      <c r="B667" s="1391">
        <v>39955</v>
      </c>
      <c r="C667" s="1387" t="s">
        <v>688</v>
      </c>
      <c r="D667" s="1387" t="s">
        <v>950</v>
      </c>
      <c r="E667" s="1402" t="s">
        <v>742</v>
      </c>
      <c r="F667" s="706" t="s">
        <v>242</v>
      </c>
      <c r="G667" s="82">
        <v>5097000</v>
      </c>
      <c r="H667" s="92" t="s">
        <v>13</v>
      </c>
      <c r="I667" s="340">
        <v>41226</v>
      </c>
      <c r="J667" s="93">
        <v>150</v>
      </c>
      <c r="K667" s="1397">
        <v>3191613.98</v>
      </c>
      <c r="L667" s="61">
        <v>0</v>
      </c>
      <c r="M667" s="72" t="s">
        <v>184</v>
      </c>
      <c r="N667" s="315">
        <v>41226</v>
      </c>
      <c r="O667" s="1392" t="s">
        <v>395</v>
      </c>
      <c r="P667" s="316" t="s">
        <v>188</v>
      </c>
      <c r="Q667" s="75" t="s">
        <v>1974</v>
      </c>
      <c r="R667" s="276">
        <v>195017.63</v>
      </c>
      <c r="U667" s="936"/>
      <c r="V667" s="936"/>
      <c r="W667" s="936"/>
    </row>
    <row r="668" spans="1:23" s="100" customFormat="1" ht="30.75">
      <c r="A668" s="720" t="s">
        <v>2093</v>
      </c>
      <c r="B668" s="1391">
        <v>39955</v>
      </c>
      <c r="C668" s="1387" t="s">
        <v>689</v>
      </c>
      <c r="D668" s="1387" t="s">
        <v>696</v>
      </c>
      <c r="E668" s="1388" t="s">
        <v>726</v>
      </c>
      <c r="F668" s="103" t="s">
        <v>1111</v>
      </c>
      <c r="G668" s="82">
        <v>20400000</v>
      </c>
      <c r="H668" s="92" t="s">
        <v>13</v>
      </c>
      <c r="I668" s="55">
        <v>41117</v>
      </c>
      <c r="J668" s="93">
        <v>110</v>
      </c>
      <c r="K668" s="1397">
        <v>15147000</v>
      </c>
      <c r="L668" s="61">
        <v>0</v>
      </c>
      <c r="M668" s="426" t="s">
        <v>1276</v>
      </c>
      <c r="N668" s="73">
        <v>41117</v>
      </c>
      <c r="O668" s="1392" t="s">
        <v>1276</v>
      </c>
      <c r="P668" s="94">
        <v>7</v>
      </c>
      <c r="Q668" s="75" t="s">
        <v>1974</v>
      </c>
      <c r="R668" s="276">
        <v>898722</v>
      </c>
      <c r="U668" s="936"/>
      <c r="V668" s="936"/>
      <c r="W668" s="936"/>
    </row>
    <row r="669" spans="1:23" s="100" customFormat="1" ht="28.5">
      <c r="A669" s="720">
        <v>8</v>
      </c>
      <c r="B669" s="1391">
        <v>39955</v>
      </c>
      <c r="C669" s="1387" t="s">
        <v>690</v>
      </c>
      <c r="D669" s="1387" t="s">
        <v>697</v>
      </c>
      <c r="E669" s="1388" t="s">
        <v>847</v>
      </c>
      <c r="F669" s="103" t="s">
        <v>1111</v>
      </c>
      <c r="G669" s="82">
        <v>6349000</v>
      </c>
      <c r="H669" s="92" t="s">
        <v>13</v>
      </c>
      <c r="I669" s="340"/>
      <c r="J669" s="93"/>
      <c r="K669" s="1397"/>
      <c r="L669" s="61"/>
      <c r="M669" s="72"/>
      <c r="N669" s="1401"/>
      <c r="O669" s="1392"/>
      <c r="P669" s="94"/>
      <c r="Q669" s="75"/>
      <c r="R669" s="276"/>
      <c r="U669" s="936"/>
      <c r="V669" s="936"/>
      <c r="W669" s="936"/>
    </row>
    <row r="670" spans="1:23" s="100" customFormat="1" ht="30.75">
      <c r="A670" s="720" t="s">
        <v>2192</v>
      </c>
      <c r="B670" s="1391">
        <v>39955</v>
      </c>
      <c r="C670" s="1387" t="s">
        <v>691</v>
      </c>
      <c r="D670" s="1387" t="s">
        <v>698</v>
      </c>
      <c r="E670" s="1388" t="s">
        <v>742</v>
      </c>
      <c r="F670" s="103" t="s">
        <v>1111</v>
      </c>
      <c r="G670" s="82">
        <v>2993000</v>
      </c>
      <c r="H670" s="92" t="s">
        <v>13</v>
      </c>
      <c r="I670" s="340">
        <v>41226</v>
      </c>
      <c r="J670" s="93">
        <v>156</v>
      </c>
      <c r="K670" s="1397">
        <v>2840902.62</v>
      </c>
      <c r="L670" s="61">
        <v>0</v>
      </c>
      <c r="M670" s="426" t="s">
        <v>1276</v>
      </c>
      <c r="N670" s="315">
        <v>41226</v>
      </c>
      <c r="O670" s="1392" t="s">
        <v>1276</v>
      </c>
      <c r="P670" s="94">
        <v>7</v>
      </c>
      <c r="Q670" s="75" t="s">
        <v>1974</v>
      </c>
      <c r="R670" s="276">
        <v>148500</v>
      </c>
      <c r="U670" s="936"/>
      <c r="V670" s="936"/>
      <c r="W670" s="936"/>
    </row>
    <row r="671" spans="1:23" s="100" customFormat="1" ht="30.75">
      <c r="A671" s="720" t="s">
        <v>2094</v>
      </c>
      <c r="B671" s="1391">
        <v>39955</v>
      </c>
      <c r="C671" s="1387" t="s">
        <v>702</v>
      </c>
      <c r="D671" s="1387" t="s">
        <v>950</v>
      </c>
      <c r="E671" s="1388" t="s">
        <v>742</v>
      </c>
      <c r="F671" s="103" t="s">
        <v>1111</v>
      </c>
      <c r="G671" s="82">
        <v>20445000</v>
      </c>
      <c r="H671" s="92" t="s">
        <v>13</v>
      </c>
      <c r="I671" s="55">
        <v>41117</v>
      </c>
      <c r="J671" s="93">
        <v>111</v>
      </c>
      <c r="K671" s="1397">
        <v>14780661.640000001</v>
      </c>
      <c r="L671" s="61">
        <v>0</v>
      </c>
      <c r="M671" s="426" t="s">
        <v>1276</v>
      </c>
      <c r="N671" s="73">
        <v>41117</v>
      </c>
      <c r="O671" s="1392" t="s">
        <v>1276</v>
      </c>
      <c r="P671" s="94">
        <v>7</v>
      </c>
      <c r="Q671" s="75" t="s">
        <v>1974</v>
      </c>
      <c r="R671" s="1050">
        <v>779576.49</v>
      </c>
      <c r="U671" s="936"/>
      <c r="V671" s="936"/>
      <c r="W671" s="936"/>
    </row>
    <row r="672" spans="1:23" s="100" customFormat="1" ht="30.75">
      <c r="A672" s="720">
        <v>8</v>
      </c>
      <c r="B672" s="1391">
        <v>39955</v>
      </c>
      <c r="C672" s="1387" t="s">
        <v>692</v>
      </c>
      <c r="D672" s="1387" t="s">
        <v>699</v>
      </c>
      <c r="E672" s="1388" t="s">
        <v>787</v>
      </c>
      <c r="F672" s="103" t="s">
        <v>1111</v>
      </c>
      <c r="G672" s="82">
        <v>14400000</v>
      </c>
      <c r="H672" s="92" t="s">
        <v>13</v>
      </c>
      <c r="I672" s="340">
        <v>41093</v>
      </c>
      <c r="J672" s="93">
        <v>4</v>
      </c>
      <c r="K672" s="1397">
        <v>14400000</v>
      </c>
      <c r="L672" s="61">
        <f>IF($K672&lt;&gt;0,$G672-$K672,"")</f>
        <v>0</v>
      </c>
      <c r="M672" s="426" t="s">
        <v>1276</v>
      </c>
      <c r="N672" s="104">
        <v>41093</v>
      </c>
      <c r="O672" s="1392" t="s">
        <v>1276</v>
      </c>
      <c r="P672" s="94">
        <v>7</v>
      </c>
      <c r="Q672" s="1402" t="s">
        <v>1278</v>
      </c>
      <c r="R672" s="276">
        <v>720000</v>
      </c>
      <c r="U672" s="936"/>
      <c r="V672" s="936"/>
      <c r="W672" s="936"/>
    </row>
    <row r="673" spans="1:23">
      <c r="A673" s="720">
        <v>49</v>
      </c>
      <c r="B673" s="1391">
        <v>39962</v>
      </c>
      <c r="C673" s="1387" t="s">
        <v>576</v>
      </c>
      <c r="D673" s="1387" t="s">
        <v>577</v>
      </c>
      <c r="E673" s="1388" t="s">
        <v>776</v>
      </c>
      <c r="F673" s="103" t="s">
        <v>287</v>
      </c>
      <c r="G673" s="82">
        <v>19468000</v>
      </c>
      <c r="H673" s="1343" t="s">
        <v>13</v>
      </c>
      <c r="I673" s="340">
        <v>40801</v>
      </c>
      <c r="J673" s="93">
        <v>49</v>
      </c>
      <c r="K673" s="1397">
        <v>19468000</v>
      </c>
      <c r="L673" s="61">
        <f>IF($K673&lt;&gt;0,$G673-$K673,"")</f>
        <v>0</v>
      </c>
      <c r="M673" s="72" t="s">
        <v>1018</v>
      </c>
      <c r="N673" s="104">
        <v>40835</v>
      </c>
      <c r="O673" s="1392" t="s">
        <v>1018</v>
      </c>
      <c r="P673" s="94"/>
      <c r="Q673" s="75" t="s">
        <v>1278</v>
      </c>
      <c r="R673" s="276">
        <v>1100869.5</v>
      </c>
      <c r="U673" s="936"/>
      <c r="V673" s="936"/>
      <c r="W673" s="936"/>
    </row>
    <row r="674" spans="1:23">
      <c r="A674" s="720">
        <v>2</v>
      </c>
      <c r="B674" s="1391">
        <v>39962</v>
      </c>
      <c r="C674" s="1387" t="s">
        <v>570</v>
      </c>
      <c r="D674" s="1387" t="s">
        <v>578</v>
      </c>
      <c r="E674" s="1388" t="s">
        <v>724</v>
      </c>
      <c r="F674" s="103" t="s">
        <v>242</v>
      </c>
      <c r="G674" s="82">
        <v>1800000</v>
      </c>
      <c r="H674" s="1343" t="s">
        <v>13</v>
      </c>
      <c r="I674" s="340">
        <v>40569</v>
      </c>
      <c r="J674" s="93">
        <v>4</v>
      </c>
      <c r="K674" s="1397">
        <v>1800000</v>
      </c>
      <c r="L674" s="61">
        <f>IF($K674&lt;&gt;0,$G674-$K674,"")</f>
        <v>0</v>
      </c>
      <c r="M674" s="72" t="s">
        <v>184</v>
      </c>
      <c r="N674" s="104">
        <v>40569</v>
      </c>
      <c r="O674" s="1392" t="s">
        <v>395</v>
      </c>
      <c r="P674" s="94" t="s">
        <v>188</v>
      </c>
      <c r="Q674" s="75" t="s">
        <v>1278</v>
      </c>
      <c r="R674" s="276">
        <v>90000</v>
      </c>
      <c r="U674" s="936"/>
      <c r="V674" s="936"/>
      <c r="W674" s="936"/>
    </row>
    <row r="675" spans="1:23">
      <c r="A675" s="720" t="s">
        <v>1935</v>
      </c>
      <c r="B675" s="1391">
        <v>39962</v>
      </c>
      <c r="C675" s="1387" t="s">
        <v>585</v>
      </c>
      <c r="D675" s="1387" t="s">
        <v>579</v>
      </c>
      <c r="E675" s="1388" t="s">
        <v>722</v>
      </c>
      <c r="F675" s="103" t="s">
        <v>242</v>
      </c>
      <c r="G675" s="82">
        <v>4114000</v>
      </c>
      <c r="H675" s="1343" t="s">
        <v>13</v>
      </c>
      <c r="I675" s="340"/>
      <c r="J675" s="93"/>
      <c r="K675" s="1397"/>
      <c r="L675" s="61"/>
      <c r="M675" s="72"/>
      <c r="N675" s="104"/>
      <c r="O675" s="1392"/>
      <c r="P675" s="94"/>
      <c r="Q675" s="75"/>
      <c r="R675" s="276"/>
      <c r="U675" s="936"/>
      <c r="V675" s="936"/>
      <c r="W675" s="936"/>
    </row>
    <row r="676" spans="1:23">
      <c r="A676" s="720" t="s">
        <v>2285</v>
      </c>
      <c r="B676" s="1391">
        <v>39962</v>
      </c>
      <c r="C676" s="1387" t="s">
        <v>571</v>
      </c>
      <c r="D676" s="1387" t="s">
        <v>580</v>
      </c>
      <c r="E676" s="1388" t="s">
        <v>742</v>
      </c>
      <c r="F676" s="103" t="s">
        <v>242</v>
      </c>
      <c r="G676" s="82">
        <v>24990000</v>
      </c>
      <c r="H676" s="1342" t="s">
        <v>13</v>
      </c>
      <c r="I676" s="340">
        <v>41313</v>
      </c>
      <c r="J676" s="93">
        <v>197</v>
      </c>
      <c r="K676" s="1397">
        <v>12679301.25</v>
      </c>
      <c r="L676" s="61">
        <v>0</v>
      </c>
      <c r="M676" s="72" t="s">
        <v>184</v>
      </c>
      <c r="N676" s="104">
        <v>41313</v>
      </c>
      <c r="O676" s="1392" t="s">
        <v>395</v>
      </c>
      <c r="P676" s="94" t="s">
        <v>188</v>
      </c>
      <c r="Q676" s="75" t="s">
        <v>1974</v>
      </c>
      <c r="R676" s="276">
        <v>645046.87</v>
      </c>
      <c r="U676" s="936"/>
      <c r="V676" s="936"/>
      <c r="W676" s="936"/>
    </row>
    <row r="677" spans="1:23">
      <c r="A677" s="720">
        <v>2</v>
      </c>
      <c r="B677" s="1391">
        <v>39962</v>
      </c>
      <c r="C677" s="1387" t="s">
        <v>572</v>
      </c>
      <c r="D677" s="1387" t="s">
        <v>581</v>
      </c>
      <c r="E677" s="1388" t="s">
        <v>749</v>
      </c>
      <c r="F677" s="103" t="s">
        <v>242</v>
      </c>
      <c r="G677" s="82">
        <v>3076000</v>
      </c>
      <c r="H677" s="92" t="s">
        <v>13</v>
      </c>
      <c r="I677" s="340"/>
      <c r="J677" s="93"/>
      <c r="K677" s="1397"/>
      <c r="L677" s="61"/>
      <c r="M677" s="72"/>
      <c r="N677" s="104"/>
      <c r="O677" s="1392"/>
      <c r="P677" s="94"/>
      <c r="Q677" s="75"/>
      <c r="R677" s="276"/>
      <c r="U677" s="936"/>
      <c r="V677" s="936"/>
      <c r="W677" s="936"/>
    </row>
    <row r="678" spans="1:23">
      <c r="A678" s="720" t="s">
        <v>1888</v>
      </c>
      <c r="B678" s="1391">
        <v>39962</v>
      </c>
      <c r="C678" s="1387" t="s">
        <v>573</v>
      </c>
      <c r="D678" s="1387" t="s">
        <v>582</v>
      </c>
      <c r="E678" s="1388" t="s">
        <v>847</v>
      </c>
      <c r="F678" s="103" t="s">
        <v>242</v>
      </c>
      <c r="G678" s="82">
        <v>12000000</v>
      </c>
      <c r="H678" s="92" t="s">
        <v>13</v>
      </c>
      <c r="I678" s="340">
        <v>40787</v>
      </c>
      <c r="J678" s="93">
        <v>49</v>
      </c>
      <c r="K678" s="1397">
        <v>12000000</v>
      </c>
      <c r="L678" s="61">
        <f>IF($K678&lt;&gt;0,$G678-$K678,"")</f>
        <v>0</v>
      </c>
      <c r="M678" s="72" t="s">
        <v>184</v>
      </c>
      <c r="N678" s="104">
        <v>40787</v>
      </c>
      <c r="O678" s="1392" t="s">
        <v>395</v>
      </c>
      <c r="P678" s="94" t="s">
        <v>188</v>
      </c>
      <c r="Q678" s="75" t="s">
        <v>1278</v>
      </c>
      <c r="R678" s="276">
        <v>600000</v>
      </c>
      <c r="U678" s="936"/>
      <c r="V678" s="936"/>
      <c r="W678" s="936"/>
    </row>
    <row r="679" spans="1:23" s="100" customFormat="1" ht="28.5">
      <c r="A679" s="720">
        <v>8</v>
      </c>
      <c r="B679" s="1391">
        <v>39962</v>
      </c>
      <c r="C679" s="1366" t="s">
        <v>574</v>
      </c>
      <c r="D679" s="1387" t="s">
        <v>583</v>
      </c>
      <c r="E679" s="1388" t="s">
        <v>864</v>
      </c>
      <c r="F679" s="103" t="s">
        <v>1111</v>
      </c>
      <c r="G679" s="82">
        <v>3942000</v>
      </c>
      <c r="H679" s="92" t="s">
        <v>13</v>
      </c>
      <c r="I679" s="340"/>
      <c r="J679" s="93"/>
      <c r="K679" s="1397"/>
      <c r="L679" s="61"/>
      <c r="M679" s="108"/>
      <c r="N679" s="104"/>
      <c r="O679" s="1392"/>
      <c r="P679" s="94"/>
      <c r="Q679" s="75"/>
      <c r="R679" s="276"/>
      <c r="U679" s="936"/>
      <c r="V679" s="936"/>
      <c r="W679" s="936"/>
    </row>
    <row r="680" spans="1:23" s="100" customFormat="1" ht="28.5">
      <c r="A680" s="720">
        <v>8</v>
      </c>
      <c r="B680" s="1403">
        <v>39962</v>
      </c>
      <c r="C680" s="1366" t="s">
        <v>575</v>
      </c>
      <c r="D680" s="1387" t="s">
        <v>584</v>
      </c>
      <c r="E680" s="1388" t="s">
        <v>729</v>
      </c>
      <c r="F680" s="103" t="s">
        <v>1111</v>
      </c>
      <c r="G680" s="82">
        <v>19817000</v>
      </c>
      <c r="H680" s="92" t="s">
        <v>13</v>
      </c>
      <c r="I680" s="340"/>
      <c r="J680" s="93"/>
      <c r="K680" s="1397"/>
      <c r="L680" s="61"/>
      <c r="M680" s="108"/>
      <c r="N680" s="104"/>
      <c r="O680" s="1392"/>
      <c r="P680" s="94"/>
      <c r="Q680" s="75"/>
      <c r="R680" s="276"/>
      <c r="U680" s="936"/>
      <c r="V680" s="936"/>
      <c r="W680" s="936"/>
    </row>
    <row r="681" spans="1:23">
      <c r="A681" s="720">
        <v>2</v>
      </c>
      <c r="B681" s="1403">
        <v>39969</v>
      </c>
      <c r="C681" s="1366" t="s">
        <v>411</v>
      </c>
      <c r="D681" s="1387" t="s">
        <v>414</v>
      </c>
      <c r="E681" s="1388" t="s">
        <v>740</v>
      </c>
      <c r="F681" s="103" t="s">
        <v>242</v>
      </c>
      <c r="G681" s="82">
        <v>5000000</v>
      </c>
      <c r="H681" s="92" t="s">
        <v>13</v>
      </c>
      <c r="I681" s="340"/>
      <c r="J681" s="93"/>
      <c r="K681" s="1397"/>
      <c r="L681" s="61"/>
      <c r="M681" s="108"/>
      <c r="N681" s="104"/>
      <c r="O681" s="1392"/>
      <c r="P681" s="94"/>
      <c r="Q681" s="75"/>
      <c r="R681" s="276"/>
      <c r="U681" s="936"/>
      <c r="V681" s="936"/>
      <c r="W681" s="936"/>
    </row>
    <row r="682" spans="1:23" s="100" customFormat="1" ht="30.75">
      <c r="A682" s="1354" t="s">
        <v>2323</v>
      </c>
      <c r="B682" s="1404">
        <v>39969</v>
      </c>
      <c r="C682" s="1366" t="s">
        <v>412</v>
      </c>
      <c r="D682" s="1387" t="s">
        <v>667</v>
      </c>
      <c r="E682" s="1388" t="s">
        <v>864</v>
      </c>
      <c r="F682" s="103" t="s">
        <v>1111</v>
      </c>
      <c r="G682" s="82">
        <v>17969000</v>
      </c>
      <c r="H682" s="92" t="s">
        <v>13</v>
      </c>
      <c r="I682" s="340">
        <v>41325</v>
      </c>
      <c r="J682" s="93">
        <v>211</v>
      </c>
      <c r="K682" s="1397">
        <v>13612557.91</v>
      </c>
      <c r="L682" s="61">
        <v>0</v>
      </c>
      <c r="M682" s="426" t="s">
        <v>1276</v>
      </c>
      <c r="N682" s="315">
        <v>41325</v>
      </c>
      <c r="O682" s="1392" t="s">
        <v>1276</v>
      </c>
      <c r="P682" s="94">
        <v>7</v>
      </c>
      <c r="Q682" s="75" t="s">
        <v>1974</v>
      </c>
      <c r="R682" s="276">
        <v>644726.18999999994</v>
      </c>
      <c r="U682" s="936"/>
      <c r="V682" s="936"/>
      <c r="W682" s="936"/>
    </row>
    <row r="683" spans="1:23" s="100" customFormat="1" ht="28.5">
      <c r="A683" s="1354" t="s">
        <v>415</v>
      </c>
      <c r="B683" s="1404">
        <v>39969</v>
      </c>
      <c r="C683" s="1387" t="s">
        <v>413</v>
      </c>
      <c r="D683" s="1387" t="s">
        <v>608</v>
      </c>
      <c r="E683" s="1388" t="s">
        <v>729</v>
      </c>
      <c r="F683" s="103" t="s">
        <v>1111</v>
      </c>
      <c r="G683" s="82">
        <v>17300000</v>
      </c>
      <c r="H683" s="92" t="s">
        <v>13</v>
      </c>
      <c r="I683" s="340"/>
      <c r="J683" s="93"/>
      <c r="K683" s="1397"/>
      <c r="L683" s="61"/>
      <c r="M683" s="108"/>
      <c r="N683" s="104"/>
      <c r="O683" s="1392"/>
      <c r="P683" s="94"/>
      <c r="Q683" s="75"/>
      <c r="R683" s="276"/>
      <c r="U683" s="936"/>
      <c r="V683" s="936"/>
      <c r="W683" s="936"/>
    </row>
    <row r="684" spans="1:23" ht="28.5">
      <c r="A684" s="1337" t="s">
        <v>1921</v>
      </c>
      <c r="B684" s="1404">
        <v>39976</v>
      </c>
      <c r="C684" s="1386" t="s">
        <v>1919</v>
      </c>
      <c r="D684" s="1387" t="s">
        <v>1920</v>
      </c>
      <c r="E684" s="1388" t="s">
        <v>763</v>
      </c>
      <c r="F684" s="103" t="s">
        <v>242</v>
      </c>
      <c r="G684" s="82">
        <v>2892000</v>
      </c>
      <c r="H684" s="92" t="s">
        <v>13</v>
      </c>
      <c r="I684" s="340">
        <v>40905</v>
      </c>
      <c r="J684" s="93">
        <v>4</v>
      </c>
      <c r="K684" s="1397">
        <v>2892000</v>
      </c>
      <c r="L684" s="61">
        <f>IF($K684&lt;&gt;0,$G684-$K684,"")</f>
        <v>0</v>
      </c>
      <c r="M684" s="489" t="s">
        <v>184</v>
      </c>
      <c r="N684" s="104">
        <v>40905</v>
      </c>
      <c r="O684" s="1392" t="s">
        <v>395</v>
      </c>
      <c r="P684" s="94" t="s">
        <v>188</v>
      </c>
      <c r="Q684" s="248" t="s">
        <v>1278</v>
      </c>
      <c r="R684" s="276">
        <v>145000</v>
      </c>
      <c r="U684" s="936"/>
      <c r="V684" s="936"/>
      <c r="W684" s="936"/>
    </row>
    <row r="685" spans="1:23" s="358" customFormat="1" ht="33">
      <c r="A685" s="1337" t="s">
        <v>1532</v>
      </c>
      <c r="B685" s="331">
        <v>39976</v>
      </c>
      <c r="C685" s="1386" t="s">
        <v>245</v>
      </c>
      <c r="D685" s="1386" t="s">
        <v>1101</v>
      </c>
      <c r="E685" s="1389" t="s">
        <v>801</v>
      </c>
      <c r="F685" s="103" t="s">
        <v>242</v>
      </c>
      <c r="G685" s="333">
        <v>6000000</v>
      </c>
      <c r="H685" s="334" t="s">
        <v>13</v>
      </c>
      <c r="I685" s="554">
        <v>40450</v>
      </c>
      <c r="J685" s="362">
        <v>4</v>
      </c>
      <c r="K685" s="1021">
        <v>6000000</v>
      </c>
      <c r="L685" s="61">
        <f>IF($K685&lt;&gt;0,$G685-$K685,"")</f>
        <v>0</v>
      </c>
      <c r="M685" s="489" t="s">
        <v>184</v>
      </c>
      <c r="N685" s="376">
        <v>40450</v>
      </c>
      <c r="O685" s="1392" t="s">
        <v>395</v>
      </c>
      <c r="P685" s="363" t="s">
        <v>1581</v>
      </c>
      <c r="Q685" s="248" t="s">
        <v>1278</v>
      </c>
      <c r="R685" s="276">
        <v>245000</v>
      </c>
      <c r="U685" s="936"/>
      <c r="V685" s="936"/>
      <c r="W685" s="936"/>
    </row>
    <row r="686" spans="1:23">
      <c r="A686" s="1354">
        <v>2</v>
      </c>
      <c r="B686" s="1404">
        <v>39976</v>
      </c>
      <c r="C686" s="1387" t="s">
        <v>246</v>
      </c>
      <c r="D686" s="1387" t="s">
        <v>250</v>
      </c>
      <c r="E686" s="1388" t="s">
        <v>801</v>
      </c>
      <c r="F686" s="103" t="s">
        <v>242</v>
      </c>
      <c r="G686" s="82">
        <v>2760000</v>
      </c>
      <c r="H686" s="92" t="s">
        <v>13</v>
      </c>
      <c r="I686" s="340"/>
      <c r="J686" s="93"/>
      <c r="K686" s="1397"/>
      <c r="L686" s="61"/>
      <c r="M686" s="108"/>
      <c r="N686" s="104"/>
      <c r="O686" s="1392"/>
      <c r="P686" s="94"/>
      <c r="Q686" s="75"/>
      <c r="R686" s="276"/>
      <c r="U686" s="936"/>
      <c r="V686" s="936"/>
      <c r="W686" s="936"/>
    </row>
    <row r="687" spans="1:23">
      <c r="A687" s="1354" t="s">
        <v>258</v>
      </c>
      <c r="B687" s="1404">
        <v>39976</v>
      </c>
      <c r="C687" s="1387" t="s">
        <v>247</v>
      </c>
      <c r="D687" s="1387" t="s">
        <v>251</v>
      </c>
      <c r="E687" s="1388" t="s">
        <v>947</v>
      </c>
      <c r="F687" s="103" t="s">
        <v>242</v>
      </c>
      <c r="G687" s="82">
        <v>4700000</v>
      </c>
      <c r="H687" s="92" t="s">
        <v>13</v>
      </c>
      <c r="I687" s="340"/>
      <c r="J687" s="93"/>
      <c r="K687" s="1397"/>
      <c r="L687" s="61"/>
      <c r="M687" s="108"/>
      <c r="N687" s="104"/>
      <c r="O687" s="1392"/>
      <c r="P687" s="94"/>
      <c r="Q687" s="75"/>
      <c r="R687" s="276"/>
      <c r="U687" s="936"/>
      <c r="V687" s="936"/>
      <c r="W687" s="936"/>
    </row>
    <row r="688" spans="1:23">
      <c r="A688" s="1354" t="s">
        <v>1888</v>
      </c>
      <c r="B688" s="1404">
        <v>39976</v>
      </c>
      <c r="C688" s="1387" t="s">
        <v>248</v>
      </c>
      <c r="D688" s="1387" t="s">
        <v>252</v>
      </c>
      <c r="E688" s="1388" t="s">
        <v>763</v>
      </c>
      <c r="F688" s="103" t="s">
        <v>242</v>
      </c>
      <c r="G688" s="82">
        <v>4000000</v>
      </c>
      <c r="H688" s="92" t="s">
        <v>13</v>
      </c>
      <c r="I688" s="340">
        <v>40780</v>
      </c>
      <c r="J688" s="93">
        <v>49</v>
      </c>
      <c r="K688" s="1397">
        <v>4000000</v>
      </c>
      <c r="L688" s="61">
        <f>IF($K688&lt;&gt;0,$G688-$K688,"")</f>
        <v>0</v>
      </c>
      <c r="M688" s="489" t="s">
        <v>184</v>
      </c>
      <c r="N688" s="104">
        <v>40780</v>
      </c>
      <c r="O688" s="1392" t="s">
        <v>395</v>
      </c>
      <c r="P688" s="94" t="s">
        <v>188</v>
      </c>
      <c r="Q688" s="75" t="s">
        <v>1278</v>
      </c>
      <c r="R688" s="276">
        <v>200000</v>
      </c>
      <c r="U688" s="936"/>
      <c r="V688" s="936"/>
      <c r="W688" s="936"/>
    </row>
    <row r="689" spans="1:23" s="100" customFormat="1" ht="30.75">
      <c r="A689" s="1354" t="s">
        <v>1913</v>
      </c>
      <c r="B689" s="1404">
        <v>39976</v>
      </c>
      <c r="C689" s="1387" t="s">
        <v>255</v>
      </c>
      <c r="D689" s="1387" t="s">
        <v>253</v>
      </c>
      <c r="E689" s="1388" t="s">
        <v>758</v>
      </c>
      <c r="F689" s="103" t="s">
        <v>1111</v>
      </c>
      <c r="G689" s="82">
        <v>3756000</v>
      </c>
      <c r="H689" s="92" t="s">
        <v>13</v>
      </c>
      <c r="I689" s="340">
        <v>40808</v>
      </c>
      <c r="J689" s="93">
        <v>49</v>
      </c>
      <c r="K689" s="1397">
        <v>3756000</v>
      </c>
      <c r="L689" s="61">
        <f>IF($K689&lt;&gt;0,$G689-$K689,"")</f>
        <v>0</v>
      </c>
      <c r="M689" s="426" t="s">
        <v>1276</v>
      </c>
      <c r="N689" s="104">
        <v>40808</v>
      </c>
      <c r="O689" s="1392" t="s">
        <v>1276</v>
      </c>
      <c r="P689" s="94">
        <v>7</v>
      </c>
      <c r="Q689" s="1402" t="s">
        <v>1278</v>
      </c>
      <c r="R689" s="276">
        <v>113000</v>
      </c>
      <c r="U689" s="936"/>
      <c r="V689" s="936"/>
      <c r="W689" s="936"/>
    </row>
    <row r="690" spans="1:23" s="100" customFormat="1" ht="30.75">
      <c r="A690" s="1354">
        <v>8</v>
      </c>
      <c r="B690" s="1404">
        <v>39976</v>
      </c>
      <c r="C690" s="1387" t="s">
        <v>249</v>
      </c>
      <c r="D690" s="1387" t="s">
        <v>254</v>
      </c>
      <c r="E690" s="1388" t="s">
        <v>738</v>
      </c>
      <c r="F690" s="103" t="s">
        <v>1111</v>
      </c>
      <c r="G690" s="82">
        <v>15000000</v>
      </c>
      <c r="H690" s="92" t="s">
        <v>13</v>
      </c>
      <c r="I690" s="340">
        <v>41066</v>
      </c>
      <c r="J690" s="93">
        <v>4</v>
      </c>
      <c r="K690" s="1397">
        <v>10500000</v>
      </c>
      <c r="L690" s="61">
        <f>G690-K690</f>
        <v>4500000</v>
      </c>
      <c r="M690" s="105" t="s">
        <v>1276</v>
      </c>
      <c r="N690" s="104"/>
      <c r="O690" s="1392"/>
      <c r="P690" s="94"/>
      <c r="Q690" s="75"/>
      <c r="R690" s="276"/>
      <c r="U690" s="936"/>
      <c r="V690" s="936"/>
      <c r="W690" s="936"/>
    </row>
    <row r="691" spans="1:23">
      <c r="A691" s="1354" t="s">
        <v>1888</v>
      </c>
      <c r="B691" s="1404">
        <v>39983</v>
      </c>
      <c r="C691" s="1387" t="s">
        <v>260</v>
      </c>
      <c r="D691" s="1387" t="s">
        <v>268</v>
      </c>
      <c r="E691" s="1388" t="s">
        <v>722</v>
      </c>
      <c r="F691" s="103" t="s">
        <v>242</v>
      </c>
      <c r="G691" s="82">
        <v>3510000</v>
      </c>
      <c r="H691" s="92" t="s">
        <v>13</v>
      </c>
      <c r="I691" s="340">
        <v>40794</v>
      </c>
      <c r="J691" s="93">
        <v>49</v>
      </c>
      <c r="K691" s="1397">
        <v>3510000</v>
      </c>
      <c r="L691" s="61">
        <f>IF($K691&lt;&gt;0,$G691-$K691,"")</f>
        <v>0</v>
      </c>
      <c r="M691" s="489" t="s">
        <v>184</v>
      </c>
      <c r="N691" s="104">
        <v>40794</v>
      </c>
      <c r="O691" s="1392" t="s">
        <v>395</v>
      </c>
      <c r="P691" s="94" t="s">
        <v>188</v>
      </c>
      <c r="Q691" s="75" t="s">
        <v>1278</v>
      </c>
      <c r="R691" s="276">
        <v>176000</v>
      </c>
      <c r="U691" s="936"/>
      <c r="V691" s="936"/>
      <c r="W691" s="936"/>
    </row>
    <row r="692" spans="1:23">
      <c r="A692" s="1354" t="s">
        <v>258</v>
      </c>
      <c r="B692" s="1404">
        <v>39983</v>
      </c>
      <c r="C692" s="1387" t="s">
        <v>267</v>
      </c>
      <c r="D692" s="1387" t="s">
        <v>269</v>
      </c>
      <c r="E692" s="1388" t="s">
        <v>787</v>
      </c>
      <c r="F692" s="103" t="s">
        <v>242</v>
      </c>
      <c r="G692" s="82">
        <v>8900000</v>
      </c>
      <c r="H692" s="92" t="s">
        <v>13</v>
      </c>
      <c r="I692" s="340"/>
      <c r="J692" s="93"/>
      <c r="K692" s="1397"/>
      <c r="L692" s="61"/>
      <c r="M692" s="108"/>
      <c r="N692" s="104"/>
      <c r="O692" s="1392"/>
      <c r="P692" s="94"/>
      <c r="Q692" s="75"/>
      <c r="R692" s="276"/>
      <c r="U692" s="936"/>
      <c r="V692" s="936"/>
      <c r="W692" s="936"/>
    </row>
    <row r="693" spans="1:23" s="100" customFormat="1" ht="30.75">
      <c r="A693" s="1354" t="s">
        <v>2250</v>
      </c>
      <c r="B693" s="1404">
        <v>39983</v>
      </c>
      <c r="C693" s="1387" t="s">
        <v>261</v>
      </c>
      <c r="D693" s="1387" t="s">
        <v>270</v>
      </c>
      <c r="E693" s="1388" t="s">
        <v>722</v>
      </c>
      <c r="F693" s="103" t="s">
        <v>1111</v>
      </c>
      <c r="G693" s="82">
        <v>2639000</v>
      </c>
      <c r="H693" s="92" t="s">
        <v>13</v>
      </c>
      <c r="I693" s="340">
        <v>41254</v>
      </c>
      <c r="J693" s="93"/>
      <c r="K693" s="1397">
        <v>2560540.6800000002</v>
      </c>
      <c r="L693" s="61">
        <v>0</v>
      </c>
      <c r="M693" s="426" t="s">
        <v>1276</v>
      </c>
      <c r="N693" s="104">
        <v>41254</v>
      </c>
      <c r="O693" s="1392" t="s">
        <v>1276</v>
      </c>
      <c r="P693" s="94">
        <v>7</v>
      </c>
      <c r="Q693" s="75" t="s">
        <v>1974</v>
      </c>
      <c r="R693" s="276">
        <v>131021.07</v>
      </c>
      <c r="U693" s="936"/>
      <c r="V693" s="936"/>
      <c r="W693" s="936"/>
    </row>
    <row r="694" spans="1:23" s="100" customFormat="1" ht="30.75">
      <c r="A694" s="1354" t="s">
        <v>2284</v>
      </c>
      <c r="B694" s="1404">
        <v>39983</v>
      </c>
      <c r="C694" s="1387" t="s">
        <v>265</v>
      </c>
      <c r="D694" s="1387" t="s">
        <v>271</v>
      </c>
      <c r="E694" s="1388" t="s">
        <v>811</v>
      </c>
      <c r="F694" s="103" t="s">
        <v>1111</v>
      </c>
      <c r="G694" s="82">
        <v>6400000</v>
      </c>
      <c r="H694" s="92" t="s">
        <v>13</v>
      </c>
      <c r="I694" s="340">
        <v>41313</v>
      </c>
      <c r="J694" s="93">
        <v>196</v>
      </c>
      <c r="K694" s="1397">
        <v>6170630.4000000004</v>
      </c>
      <c r="L694" s="61">
        <v>0</v>
      </c>
      <c r="M694" s="426" t="s">
        <v>1276</v>
      </c>
      <c r="N694" s="104">
        <v>41313</v>
      </c>
      <c r="O694" s="1392" t="s">
        <v>1276</v>
      </c>
      <c r="P694" s="94">
        <v>7</v>
      </c>
      <c r="Q694" s="75" t="s">
        <v>1974</v>
      </c>
      <c r="R694" s="276">
        <v>204506.72</v>
      </c>
      <c r="U694" s="936"/>
      <c r="V694" s="936"/>
      <c r="W694" s="936"/>
    </row>
    <row r="695" spans="1:23" s="100" customFormat="1" ht="28.5">
      <c r="A695" s="1354">
        <v>8</v>
      </c>
      <c r="B695" s="1404">
        <v>39983</v>
      </c>
      <c r="C695" s="1387" t="s">
        <v>266</v>
      </c>
      <c r="D695" s="1387" t="s">
        <v>857</v>
      </c>
      <c r="E695" s="1388" t="s">
        <v>798</v>
      </c>
      <c r="F695" s="103" t="s">
        <v>1111</v>
      </c>
      <c r="G695" s="82">
        <v>12000000</v>
      </c>
      <c r="H695" s="92" t="s">
        <v>13</v>
      </c>
      <c r="I695" s="340"/>
      <c r="J695" s="93"/>
      <c r="K695" s="1397"/>
      <c r="L695" s="61"/>
      <c r="M695" s="108"/>
      <c r="N695" s="104"/>
      <c r="O695" s="1392"/>
      <c r="P695" s="94"/>
      <c r="Q695" s="75"/>
      <c r="R695" s="276"/>
      <c r="U695" s="936"/>
      <c r="V695" s="936"/>
      <c r="W695" s="936"/>
    </row>
    <row r="696" spans="1:23" s="100" customFormat="1" ht="30.75">
      <c r="A696" s="1354" t="s">
        <v>2193</v>
      </c>
      <c r="B696" s="1404">
        <v>39983</v>
      </c>
      <c r="C696" s="1387" t="s">
        <v>262</v>
      </c>
      <c r="D696" s="1387" t="s">
        <v>385</v>
      </c>
      <c r="E696" s="1388" t="s">
        <v>758</v>
      </c>
      <c r="F696" s="103" t="s">
        <v>1111</v>
      </c>
      <c r="G696" s="82">
        <v>12000000</v>
      </c>
      <c r="H696" s="92" t="s">
        <v>13</v>
      </c>
      <c r="I696" s="340">
        <v>41226</v>
      </c>
      <c r="J696" s="93">
        <v>157</v>
      </c>
      <c r="K696" s="1397">
        <v>11439252</v>
      </c>
      <c r="L696" s="61">
        <v>0</v>
      </c>
      <c r="M696" s="426" t="s">
        <v>1276</v>
      </c>
      <c r="N696" s="315">
        <v>41226</v>
      </c>
      <c r="O696" s="1392" t="s">
        <v>1276</v>
      </c>
      <c r="P696" s="94">
        <v>7</v>
      </c>
      <c r="Q696" s="75" t="s">
        <v>1974</v>
      </c>
      <c r="R696" s="276">
        <v>590323.14</v>
      </c>
      <c r="U696" s="936"/>
      <c r="V696" s="936"/>
      <c r="W696" s="936"/>
    </row>
    <row r="697" spans="1:23" s="100" customFormat="1" ht="30.75">
      <c r="A697" s="1354" t="s">
        <v>2263</v>
      </c>
      <c r="B697" s="1404">
        <v>39983</v>
      </c>
      <c r="C697" s="1387" t="s">
        <v>263</v>
      </c>
      <c r="D697" s="1387" t="s">
        <v>272</v>
      </c>
      <c r="E697" s="1388" t="s">
        <v>997</v>
      </c>
      <c r="F697" s="103" t="s">
        <v>1111</v>
      </c>
      <c r="G697" s="82">
        <v>10000000</v>
      </c>
      <c r="H697" s="92" t="s">
        <v>13</v>
      </c>
      <c r="I697" s="340">
        <v>41263</v>
      </c>
      <c r="J697" s="93">
        <v>193</v>
      </c>
      <c r="K697" s="1397">
        <v>9751500</v>
      </c>
      <c r="L697" s="61">
        <v>0</v>
      </c>
      <c r="M697" s="108" t="s">
        <v>2275</v>
      </c>
      <c r="N697" s="104">
        <v>41263</v>
      </c>
      <c r="O697" s="1392" t="s">
        <v>1276</v>
      </c>
      <c r="P697" s="94">
        <v>7</v>
      </c>
      <c r="Q697" s="75" t="s">
        <v>1974</v>
      </c>
      <c r="R697" s="276">
        <v>496588.95</v>
      </c>
      <c r="U697" s="936"/>
      <c r="V697" s="936"/>
      <c r="W697" s="936"/>
    </row>
    <row r="698" spans="1:23" s="100" customFormat="1" ht="28.5">
      <c r="A698" s="1354">
        <v>8</v>
      </c>
      <c r="B698" s="1404">
        <v>39983</v>
      </c>
      <c r="C698" s="1387" t="s">
        <v>275</v>
      </c>
      <c r="D698" s="1387" t="s">
        <v>555</v>
      </c>
      <c r="E698" s="1388" t="s">
        <v>742</v>
      </c>
      <c r="F698" s="103" t="s">
        <v>1111</v>
      </c>
      <c r="G698" s="82">
        <v>2330000</v>
      </c>
      <c r="H698" s="92" t="s">
        <v>13</v>
      </c>
      <c r="I698" s="340"/>
      <c r="J698" s="93"/>
      <c r="K698" s="1397"/>
      <c r="L698" s="107"/>
      <c r="M698" s="108"/>
      <c r="N698" s="1403"/>
      <c r="O698" s="1392"/>
      <c r="P698" s="94"/>
      <c r="Q698" s="75"/>
      <c r="R698" s="276"/>
      <c r="U698" s="936"/>
      <c r="V698" s="936"/>
      <c r="W698" s="936"/>
    </row>
    <row r="699" spans="1:23" ht="28.5">
      <c r="A699" s="1337" t="s">
        <v>1444</v>
      </c>
      <c r="B699" s="331">
        <v>39983</v>
      </c>
      <c r="C699" s="1386" t="s">
        <v>276</v>
      </c>
      <c r="D699" s="1386" t="s">
        <v>273</v>
      </c>
      <c r="E699" s="1389" t="s">
        <v>798</v>
      </c>
      <c r="F699" s="332" t="s">
        <v>277</v>
      </c>
      <c r="G699" s="333">
        <v>11926000</v>
      </c>
      <c r="H699" s="334" t="s">
        <v>13</v>
      </c>
      <c r="I699" s="335">
        <v>40389</v>
      </c>
      <c r="J699" s="1043">
        <v>4</v>
      </c>
      <c r="K699" s="451">
        <v>11926000</v>
      </c>
      <c r="L699" s="61">
        <f>IF($K699&lt;&gt;0,$G699-$K699,"")</f>
        <v>0</v>
      </c>
      <c r="M699" s="336" t="s">
        <v>334</v>
      </c>
      <c r="N699" s="337" t="s">
        <v>334</v>
      </c>
      <c r="O699" s="1392" t="s">
        <v>334</v>
      </c>
      <c r="P699" s="338"/>
      <c r="Q699" s="977" t="s">
        <v>1221</v>
      </c>
      <c r="R699" s="276" t="s">
        <v>334</v>
      </c>
      <c r="U699" s="936"/>
      <c r="V699" s="936"/>
      <c r="W699" s="936"/>
    </row>
    <row r="700" spans="1:23" s="100" customFormat="1" ht="28.5">
      <c r="A700" s="1354">
        <v>8</v>
      </c>
      <c r="B700" s="1404">
        <v>39983</v>
      </c>
      <c r="C700" s="1387" t="s">
        <v>264</v>
      </c>
      <c r="D700" s="1387" t="s">
        <v>274</v>
      </c>
      <c r="E700" s="1388" t="s">
        <v>722</v>
      </c>
      <c r="F700" s="103" t="s">
        <v>1111</v>
      </c>
      <c r="G700" s="82">
        <v>15000000</v>
      </c>
      <c r="H700" s="92" t="s">
        <v>13</v>
      </c>
      <c r="I700" s="340"/>
      <c r="J700" s="93"/>
      <c r="K700" s="1397"/>
      <c r="L700" s="107"/>
      <c r="M700" s="108"/>
      <c r="N700" s="1403"/>
      <c r="O700" s="1392"/>
      <c r="P700" s="94"/>
      <c r="Q700" s="75"/>
      <c r="R700" s="276"/>
      <c r="U700" s="936"/>
      <c r="V700" s="936"/>
      <c r="W700" s="936"/>
    </row>
    <row r="701" spans="1:23">
      <c r="A701" s="1354"/>
      <c r="B701" s="1404">
        <v>39990</v>
      </c>
      <c r="C701" s="1387" t="s">
        <v>155</v>
      </c>
      <c r="D701" s="1387" t="s">
        <v>168</v>
      </c>
      <c r="E701" s="1388" t="s">
        <v>843</v>
      </c>
      <c r="F701" s="103" t="s">
        <v>287</v>
      </c>
      <c r="G701" s="82">
        <v>3400000000</v>
      </c>
      <c r="H701" s="92" t="s">
        <v>13</v>
      </c>
      <c r="I701" s="340">
        <v>40268</v>
      </c>
      <c r="J701" s="93">
        <v>4</v>
      </c>
      <c r="K701" s="1397">
        <v>3400000000</v>
      </c>
      <c r="L701" s="61">
        <f>IF($K701&lt;&gt;0,$G701-$K701,"")</f>
        <v>0</v>
      </c>
      <c r="M701" s="108" t="s">
        <v>1018</v>
      </c>
      <c r="N701" s="1403">
        <v>40442</v>
      </c>
      <c r="O701" s="1392" t="s">
        <v>1018</v>
      </c>
      <c r="P701" s="94"/>
      <c r="Q701" s="75" t="s">
        <v>1279</v>
      </c>
      <c r="R701" s="276">
        <v>706264559.88999999</v>
      </c>
      <c r="U701" s="936"/>
      <c r="V701" s="936"/>
      <c r="W701" s="936"/>
    </row>
    <row r="702" spans="1:23" ht="42.75">
      <c r="A702" s="1337" t="s">
        <v>1911</v>
      </c>
      <c r="B702" s="1404">
        <v>39990</v>
      </c>
      <c r="C702" s="1386" t="s">
        <v>1648</v>
      </c>
      <c r="D702" s="1387" t="s">
        <v>446</v>
      </c>
      <c r="E702" s="1388" t="s">
        <v>806</v>
      </c>
      <c r="F702" s="103" t="s">
        <v>242</v>
      </c>
      <c r="G702" s="82">
        <v>3000000</v>
      </c>
      <c r="H702" s="92" t="s">
        <v>13</v>
      </c>
      <c r="I702" s="340">
        <v>40780</v>
      </c>
      <c r="J702" s="93">
        <v>49</v>
      </c>
      <c r="K702" s="1397">
        <v>3000000</v>
      </c>
      <c r="L702" s="61">
        <f t="shared" ref="L702:L719" si="19">IF($K702&lt;&gt;0,$G702-$K702,"")</f>
        <v>0</v>
      </c>
      <c r="M702" s="489" t="s">
        <v>184</v>
      </c>
      <c r="N702" s="1403">
        <v>40780</v>
      </c>
      <c r="O702" s="1392" t="s">
        <v>395</v>
      </c>
      <c r="P702" s="94" t="s">
        <v>188</v>
      </c>
      <c r="Q702" s="75" t="s">
        <v>1278</v>
      </c>
      <c r="R702" s="276">
        <v>150000</v>
      </c>
      <c r="U702" s="936"/>
      <c r="V702" s="936"/>
      <c r="W702" s="936"/>
    </row>
    <row r="703" spans="1:23">
      <c r="A703" s="1354" t="s">
        <v>2291</v>
      </c>
      <c r="B703" s="1404">
        <v>39990</v>
      </c>
      <c r="C703" s="1387" t="s">
        <v>161</v>
      </c>
      <c r="D703" s="1387" t="s">
        <v>169</v>
      </c>
      <c r="E703" s="1388" t="s">
        <v>738</v>
      </c>
      <c r="F703" s="103" t="s">
        <v>242</v>
      </c>
      <c r="G703" s="82">
        <v>5625000</v>
      </c>
      <c r="H703" s="92" t="s">
        <v>13</v>
      </c>
      <c r="I703" s="340">
        <v>41312</v>
      </c>
      <c r="J703" s="93">
        <v>205</v>
      </c>
      <c r="K703" s="1397">
        <v>5161674.37</v>
      </c>
      <c r="L703" s="61">
        <v>0</v>
      </c>
      <c r="M703" s="489" t="s">
        <v>184</v>
      </c>
      <c r="N703" s="1403">
        <v>41312</v>
      </c>
      <c r="O703" s="1392" t="s">
        <v>395</v>
      </c>
      <c r="P703" s="94" t="s">
        <v>188</v>
      </c>
      <c r="Q703" s="75" t="s">
        <v>1974</v>
      </c>
      <c r="R703" s="276">
        <v>165839.35</v>
      </c>
      <c r="U703" s="936"/>
      <c r="V703" s="936"/>
      <c r="W703" s="936"/>
    </row>
    <row r="704" spans="1:23">
      <c r="A704" s="1354" t="s">
        <v>2321</v>
      </c>
      <c r="B704" s="1404">
        <v>39990</v>
      </c>
      <c r="C704" s="1387" t="s">
        <v>160</v>
      </c>
      <c r="D704" s="1387" t="s">
        <v>450</v>
      </c>
      <c r="E704" s="1388" t="s">
        <v>806</v>
      </c>
      <c r="F704" s="103" t="s">
        <v>242</v>
      </c>
      <c r="G704" s="82">
        <v>21042000</v>
      </c>
      <c r="H704" s="92" t="s">
        <v>13</v>
      </c>
      <c r="I704" s="340">
        <v>41325</v>
      </c>
      <c r="J704" s="93">
        <v>210</v>
      </c>
      <c r="K704" s="1397">
        <v>18685927.260000002</v>
      </c>
      <c r="L704" s="61">
        <v>0</v>
      </c>
      <c r="M704" s="489" t="s">
        <v>184</v>
      </c>
      <c r="N704" s="1403">
        <v>41325</v>
      </c>
      <c r="O704" s="1392" t="s">
        <v>395</v>
      </c>
      <c r="P704" s="94" t="s">
        <v>188</v>
      </c>
      <c r="Q704" s="75" t="s">
        <v>1974</v>
      </c>
      <c r="R704" s="276">
        <v>994613.4</v>
      </c>
      <c r="U704" s="936"/>
      <c r="V704" s="936"/>
      <c r="W704" s="936"/>
    </row>
    <row r="705" spans="1:23" s="358" customFormat="1" ht="33">
      <c r="A705" s="1337" t="s">
        <v>1532</v>
      </c>
      <c r="B705" s="331">
        <v>39990</v>
      </c>
      <c r="C705" s="1386" t="s">
        <v>156</v>
      </c>
      <c r="D705" s="1386" t="s">
        <v>170</v>
      </c>
      <c r="E705" s="1389" t="s">
        <v>740</v>
      </c>
      <c r="F705" s="103" t="s">
        <v>242</v>
      </c>
      <c r="G705" s="333">
        <v>17388000</v>
      </c>
      <c r="H705" s="334" t="s">
        <v>13</v>
      </c>
      <c r="I705" s="554">
        <v>40450</v>
      </c>
      <c r="J705" s="362">
        <v>4</v>
      </c>
      <c r="K705" s="1021">
        <v>17388000</v>
      </c>
      <c r="L705" s="61">
        <f>IF($K705&lt;&gt;0,$G705-$K705,"")</f>
        <v>0</v>
      </c>
      <c r="M705" s="489" t="s">
        <v>184</v>
      </c>
      <c r="N705" s="376">
        <v>40450</v>
      </c>
      <c r="O705" s="1392" t="s">
        <v>395</v>
      </c>
      <c r="P705" s="363" t="s">
        <v>1581</v>
      </c>
      <c r="Q705" s="248" t="s">
        <v>1278</v>
      </c>
      <c r="R705" s="276">
        <v>522000</v>
      </c>
      <c r="U705" s="936"/>
      <c r="V705" s="936"/>
      <c r="W705" s="936"/>
    </row>
    <row r="706" spans="1:23">
      <c r="A706" s="1354" t="s">
        <v>2264</v>
      </c>
      <c r="B706" s="1404">
        <v>39990</v>
      </c>
      <c r="C706" s="1387" t="s">
        <v>157</v>
      </c>
      <c r="D706" s="1387" t="s">
        <v>171</v>
      </c>
      <c r="E706" s="1388" t="s">
        <v>761</v>
      </c>
      <c r="F706" s="103" t="s">
        <v>242</v>
      </c>
      <c r="G706" s="82">
        <v>3422000</v>
      </c>
      <c r="H706" s="92" t="s">
        <v>13</v>
      </c>
      <c r="I706" s="340">
        <v>41263</v>
      </c>
      <c r="J706" s="93">
        <v>190</v>
      </c>
      <c r="K706" s="1397">
        <v>2370742.2000000002</v>
      </c>
      <c r="L706" s="61">
        <v>0</v>
      </c>
      <c r="M706" s="72" t="s">
        <v>184</v>
      </c>
      <c r="N706" s="1403">
        <v>41263</v>
      </c>
      <c r="O706" s="1392" t="s">
        <v>395</v>
      </c>
      <c r="P706" s="94" t="s">
        <v>188</v>
      </c>
      <c r="Q706" s="75" t="s">
        <v>1974</v>
      </c>
      <c r="R706" s="276">
        <v>94701.71</v>
      </c>
      <c r="U706" s="936"/>
      <c r="V706" s="936"/>
      <c r="W706" s="936"/>
    </row>
    <row r="707" spans="1:23">
      <c r="A707" s="1354" t="s">
        <v>1891</v>
      </c>
      <c r="B707" s="1404">
        <v>39990</v>
      </c>
      <c r="C707" s="1387" t="s">
        <v>162</v>
      </c>
      <c r="D707" s="1387" t="s">
        <v>172</v>
      </c>
      <c r="E707" s="1388" t="s">
        <v>811</v>
      </c>
      <c r="F707" s="103" t="s">
        <v>242</v>
      </c>
      <c r="G707" s="82">
        <v>7500000</v>
      </c>
      <c r="H707" s="92" t="s">
        <v>13</v>
      </c>
      <c r="I707" s="340">
        <v>40773</v>
      </c>
      <c r="J707" s="93">
        <v>50</v>
      </c>
      <c r="K707" s="1397">
        <v>7500000</v>
      </c>
      <c r="L707" s="61">
        <f t="shared" si="19"/>
        <v>0</v>
      </c>
      <c r="M707" s="489" t="s">
        <v>184</v>
      </c>
      <c r="N707" s="1403">
        <v>40773</v>
      </c>
      <c r="O707" s="1392" t="s">
        <v>395</v>
      </c>
      <c r="P707" s="94" t="s">
        <v>188</v>
      </c>
      <c r="Q707" s="75" t="s">
        <v>1278</v>
      </c>
      <c r="R707" s="276">
        <v>375000</v>
      </c>
      <c r="U707" s="936"/>
      <c r="V707" s="936"/>
      <c r="W707" s="936"/>
    </row>
    <row r="708" spans="1:23">
      <c r="A708" s="1354" t="s">
        <v>258</v>
      </c>
      <c r="B708" s="1404">
        <v>39990</v>
      </c>
      <c r="C708" s="1387" t="s">
        <v>158</v>
      </c>
      <c r="D708" s="1387" t="s">
        <v>173</v>
      </c>
      <c r="E708" s="1388" t="s">
        <v>614</v>
      </c>
      <c r="F708" s="103" t="s">
        <v>242</v>
      </c>
      <c r="G708" s="82">
        <v>1607000</v>
      </c>
      <c r="H708" s="92" t="s">
        <v>13</v>
      </c>
      <c r="I708" s="340"/>
      <c r="J708" s="93"/>
      <c r="K708" s="1397"/>
      <c r="L708" s="61" t="str">
        <f t="shared" si="19"/>
        <v/>
      </c>
      <c r="M708" s="108"/>
      <c r="N708" s="1403"/>
      <c r="O708" s="1392"/>
      <c r="P708" s="94"/>
      <c r="Q708" s="75"/>
      <c r="R708" s="276"/>
      <c r="U708" s="936"/>
      <c r="V708" s="936"/>
      <c r="W708" s="936"/>
    </row>
    <row r="709" spans="1:23" s="358" customFormat="1" ht="28.5">
      <c r="A709" s="1337" t="s">
        <v>1454</v>
      </c>
      <c r="B709" s="331">
        <v>39990</v>
      </c>
      <c r="C709" s="1386" t="s">
        <v>164</v>
      </c>
      <c r="D709" s="1386" t="s">
        <v>174</v>
      </c>
      <c r="E709" s="1389" t="s">
        <v>445</v>
      </c>
      <c r="F709" s="103" t="s">
        <v>244</v>
      </c>
      <c r="G709" s="333">
        <v>11735000</v>
      </c>
      <c r="H709" s="334" t="s">
        <v>13</v>
      </c>
      <c r="I709" s="554">
        <v>40410</v>
      </c>
      <c r="J709" s="362">
        <v>4</v>
      </c>
      <c r="K709" s="1021">
        <v>11735000</v>
      </c>
      <c r="L709" s="61">
        <f>IF($K709&lt;&gt;0,$G709-$K709,"")</f>
        <v>0</v>
      </c>
      <c r="M709" s="108" t="s">
        <v>334</v>
      </c>
      <c r="N709" s="105" t="s">
        <v>334</v>
      </c>
      <c r="O709" s="1392" t="s">
        <v>334</v>
      </c>
      <c r="P709" s="363"/>
      <c r="Q709" s="248" t="s">
        <v>1221</v>
      </c>
      <c r="R709" s="276" t="s">
        <v>334</v>
      </c>
      <c r="U709" s="936"/>
      <c r="V709" s="936"/>
      <c r="W709" s="936"/>
    </row>
    <row r="710" spans="1:23" ht="29.25" customHeight="1">
      <c r="A710" s="1337" t="s">
        <v>1650</v>
      </c>
      <c r="B710" s="1404">
        <v>39990</v>
      </c>
      <c r="C710" s="1387" t="s">
        <v>163</v>
      </c>
      <c r="D710" s="1387" t="s">
        <v>660</v>
      </c>
      <c r="E710" s="1388" t="s">
        <v>722</v>
      </c>
      <c r="F710" s="103" t="s">
        <v>242</v>
      </c>
      <c r="G710" s="82">
        <v>74706000</v>
      </c>
      <c r="H710" s="92" t="s">
        <v>13</v>
      </c>
      <c r="I710" s="340"/>
      <c r="J710" s="93"/>
      <c r="K710" s="1397"/>
      <c r="L710" s="61" t="str">
        <f t="shared" si="19"/>
        <v/>
      </c>
      <c r="M710" s="108"/>
      <c r="N710" s="1403"/>
      <c r="O710" s="1392"/>
      <c r="P710" s="94"/>
      <c r="Q710" s="75"/>
      <c r="R710" s="276"/>
      <c r="U710" s="936"/>
      <c r="V710" s="936"/>
      <c r="W710" s="936"/>
    </row>
    <row r="711" spans="1:23" s="3" customFormat="1" ht="29.25" customHeight="1">
      <c r="A711" s="1337" t="s">
        <v>1650</v>
      </c>
      <c r="B711" s="1404">
        <v>39990</v>
      </c>
      <c r="C711" s="1386" t="s">
        <v>1651</v>
      </c>
      <c r="D711" s="1387" t="s">
        <v>660</v>
      </c>
      <c r="E711" s="1388" t="s">
        <v>722</v>
      </c>
      <c r="F711" s="103" t="s">
        <v>242</v>
      </c>
      <c r="G711" s="82">
        <v>7186000</v>
      </c>
      <c r="H711" s="92" t="s">
        <v>13</v>
      </c>
      <c r="I711" s="340"/>
      <c r="J711" s="93"/>
      <c r="K711" s="1397"/>
      <c r="L711" s="61" t="str">
        <f t="shared" si="19"/>
        <v/>
      </c>
      <c r="M711" s="108"/>
      <c r="N711" s="1403"/>
      <c r="O711" s="1392"/>
      <c r="P711" s="94"/>
      <c r="Q711" s="978"/>
      <c r="R711" s="276"/>
      <c r="U711" s="936"/>
      <c r="V711" s="936"/>
      <c r="W711" s="936"/>
    </row>
    <row r="712" spans="1:23" s="1385" customFormat="1" ht="16.5" customHeight="1">
      <c r="A712" s="1354">
        <v>2</v>
      </c>
      <c r="B712" s="1404">
        <v>39990</v>
      </c>
      <c r="C712" s="1387" t="s">
        <v>159</v>
      </c>
      <c r="D712" s="1387" t="s">
        <v>175</v>
      </c>
      <c r="E712" s="1388" t="s">
        <v>787</v>
      </c>
      <c r="F712" s="103" t="s">
        <v>242</v>
      </c>
      <c r="G712" s="82">
        <v>2986000</v>
      </c>
      <c r="H712" s="92" t="s">
        <v>13</v>
      </c>
      <c r="I712" s="340"/>
      <c r="J712" s="93"/>
      <c r="K712" s="1397"/>
      <c r="L712" s="61" t="str">
        <f t="shared" si="19"/>
        <v/>
      </c>
      <c r="M712" s="108"/>
      <c r="N712" s="1403"/>
      <c r="O712" s="1392"/>
      <c r="P712" s="94"/>
      <c r="Q712" s="978"/>
      <c r="R712" s="276"/>
      <c r="U712" s="936"/>
      <c r="V712" s="936"/>
      <c r="W712" s="936"/>
    </row>
    <row r="713" spans="1:23" s="100" customFormat="1" ht="30.75">
      <c r="A713" s="1354">
        <v>8</v>
      </c>
      <c r="B713" s="1404">
        <v>39990</v>
      </c>
      <c r="C713" s="1387" t="s">
        <v>165</v>
      </c>
      <c r="D713" s="1387" t="s">
        <v>177</v>
      </c>
      <c r="E713" s="1388" t="s">
        <v>798</v>
      </c>
      <c r="F713" s="103" t="s">
        <v>1111</v>
      </c>
      <c r="G713" s="82">
        <v>24900000</v>
      </c>
      <c r="H713" s="92" t="s">
        <v>13</v>
      </c>
      <c r="I713" s="340">
        <v>40926</v>
      </c>
      <c r="J713" s="93">
        <v>4</v>
      </c>
      <c r="K713" s="1397">
        <v>24900000</v>
      </c>
      <c r="L713" s="61">
        <f t="shared" si="19"/>
        <v>0</v>
      </c>
      <c r="M713" s="426" t="s">
        <v>1276</v>
      </c>
      <c r="N713" s="1403">
        <v>40926</v>
      </c>
      <c r="O713" s="553" t="s">
        <v>1276</v>
      </c>
      <c r="P713" s="94">
        <v>7</v>
      </c>
      <c r="Q713" s="978" t="s">
        <v>1278</v>
      </c>
      <c r="R713" s="276">
        <v>1245000</v>
      </c>
      <c r="U713" s="936"/>
      <c r="V713" s="936"/>
      <c r="W713" s="936"/>
    </row>
    <row r="714" spans="1:23" s="100" customFormat="1" ht="30.75">
      <c r="A714" s="1354">
        <v>8</v>
      </c>
      <c r="B714" s="1404">
        <v>39990</v>
      </c>
      <c r="C714" s="1387" t="s">
        <v>166</v>
      </c>
      <c r="D714" s="1387" t="s">
        <v>446</v>
      </c>
      <c r="E714" s="1388" t="s">
        <v>806</v>
      </c>
      <c r="F714" s="103" t="s">
        <v>1111</v>
      </c>
      <c r="G714" s="82">
        <v>1700000</v>
      </c>
      <c r="H714" s="92" t="s">
        <v>13</v>
      </c>
      <c r="I714" s="340">
        <v>40527</v>
      </c>
      <c r="J714" s="93">
        <v>4</v>
      </c>
      <c r="K714" s="1397">
        <v>1700000</v>
      </c>
      <c r="L714" s="61">
        <f t="shared" si="19"/>
        <v>0</v>
      </c>
      <c r="M714" s="426" t="s">
        <v>1276</v>
      </c>
      <c r="N714" s="1403">
        <v>40527</v>
      </c>
      <c r="O714" s="553" t="s">
        <v>1276</v>
      </c>
      <c r="P714" s="94">
        <v>7</v>
      </c>
      <c r="Q714" s="978" t="s">
        <v>1278</v>
      </c>
      <c r="R714" s="276">
        <v>85000</v>
      </c>
      <c r="U714" s="936"/>
      <c r="V714" s="936"/>
      <c r="W714" s="936"/>
    </row>
    <row r="715" spans="1:23" s="100" customFormat="1" ht="30.75">
      <c r="A715" s="1354">
        <v>8</v>
      </c>
      <c r="B715" s="1404">
        <v>39990</v>
      </c>
      <c r="C715" s="1387" t="s">
        <v>176</v>
      </c>
      <c r="D715" s="1387" t="s">
        <v>178</v>
      </c>
      <c r="E715" s="1388" t="s">
        <v>724</v>
      </c>
      <c r="F715" s="103" t="s">
        <v>1111</v>
      </c>
      <c r="G715" s="82">
        <v>35000000</v>
      </c>
      <c r="H715" s="92" t="s">
        <v>13</v>
      </c>
      <c r="I715" s="340">
        <v>41115</v>
      </c>
      <c r="J715" s="93">
        <v>4</v>
      </c>
      <c r="K715" s="1397">
        <v>35000000</v>
      </c>
      <c r="L715" s="61">
        <f t="shared" si="19"/>
        <v>0</v>
      </c>
      <c r="M715" s="426" t="s">
        <v>1276</v>
      </c>
      <c r="N715" s="1403">
        <v>41115</v>
      </c>
      <c r="O715" s="553" t="s">
        <v>1276</v>
      </c>
      <c r="P715" s="94">
        <v>7</v>
      </c>
      <c r="Q715" s="978" t="s">
        <v>1278</v>
      </c>
      <c r="R715" s="276">
        <v>1750000</v>
      </c>
      <c r="U715" s="936"/>
      <c r="V715" s="936"/>
      <c r="W715" s="936"/>
    </row>
    <row r="716" spans="1:23" s="100" customFormat="1" ht="30.75">
      <c r="A716" s="720" t="s">
        <v>2283</v>
      </c>
      <c r="B716" s="1403">
        <v>39990</v>
      </c>
      <c r="C716" s="1387" t="s">
        <v>167</v>
      </c>
      <c r="D716" s="1387" t="s">
        <v>1084</v>
      </c>
      <c r="E716" s="1388" t="s">
        <v>798</v>
      </c>
      <c r="F716" s="103" t="s">
        <v>1111</v>
      </c>
      <c r="G716" s="82">
        <v>12000000</v>
      </c>
      <c r="H716" s="92" t="s">
        <v>13</v>
      </c>
      <c r="I716" s="340">
        <v>41312</v>
      </c>
      <c r="J716" s="93">
        <v>195</v>
      </c>
      <c r="K716" s="1397">
        <v>8912494.8000000007</v>
      </c>
      <c r="L716" s="61">
        <v>0</v>
      </c>
      <c r="M716" s="426" t="s">
        <v>1276</v>
      </c>
      <c r="N716" s="1403">
        <v>41312</v>
      </c>
      <c r="O716" s="1392" t="s">
        <v>1276</v>
      </c>
      <c r="P716" s="94">
        <v>7</v>
      </c>
      <c r="Q716" s="75" t="s">
        <v>1974</v>
      </c>
      <c r="R716" s="276">
        <v>504900</v>
      </c>
      <c r="U716" s="936"/>
      <c r="V716" s="936"/>
      <c r="W716" s="936"/>
    </row>
    <row r="717" spans="1:23" s="100" customFormat="1" ht="28.5" customHeight="1">
      <c r="A717" s="720"/>
      <c r="B717" s="1391">
        <v>40004</v>
      </c>
      <c r="C717" s="1387" t="s">
        <v>191</v>
      </c>
      <c r="D717" s="1387" t="s">
        <v>192</v>
      </c>
      <c r="E717" s="1388" t="s">
        <v>763</v>
      </c>
      <c r="F717" s="103" t="s">
        <v>287</v>
      </c>
      <c r="G717" s="82">
        <v>950000000</v>
      </c>
      <c r="H717" s="92" t="s">
        <v>13</v>
      </c>
      <c r="I717" s="340">
        <v>40359</v>
      </c>
      <c r="J717" s="93">
        <v>4</v>
      </c>
      <c r="K717" s="1397">
        <v>950000000</v>
      </c>
      <c r="L717" s="61">
        <f t="shared" si="19"/>
        <v>0</v>
      </c>
      <c r="M717" s="108" t="s">
        <v>1018</v>
      </c>
      <c r="N717" s="1403">
        <v>40437</v>
      </c>
      <c r="O717" s="1392" t="s">
        <v>1018</v>
      </c>
      <c r="P717" s="94"/>
      <c r="Q717" s="978" t="s">
        <v>1279</v>
      </c>
      <c r="R717" s="276">
        <v>213671319.19999999</v>
      </c>
      <c r="T717" s="1393"/>
      <c r="U717" s="936"/>
      <c r="V717" s="936"/>
      <c r="W717" s="936"/>
    </row>
    <row r="718" spans="1:23" s="3" customFormat="1">
      <c r="A718" s="720" t="s">
        <v>1892</v>
      </c>
      <c r="B718" s="1391">
        <v>40004</v>
      </c>
      <c r="C718" s="1366" t="s">
        <v>193</v>
      </c>
      <c r="D718" s="1366" t="s">
        <v>194</v>
      </c>
      <c r="E718" s="1400" t="s">
        <v>722</v>
      </c>
      <c r="F718" s="103" t="s">
        <v>242</v>
      </c>
      <c r="G718" s="82">
        <v>13669000</v>
      </c>
      <c r="H718" s="1341" t="s">
        <v>13</v>
      </c>
      <c r="I718" s="555">
        <v>40773</v>
      </c>
      <c r="J718" s="113">
        <v>49</v>
      </c>
      <c r="K718" s="1022">
        <v>13669000</v>
      </c>
      <c r="L718" s="61">
        <f t="shared" si="19"/>
        <v>0</v>
      </c>
      <c r="M718" s="833" t="s">
        <v>184</v>
      </c>
      <c r="N718" s="1399">
        <v>40773</v>
      </c>
      <c r="O718" s="1392" t="s">
        <v>395</v>
      </c>
      <c r="P718" s="94" t="s">
        <v>188</v>
      </c>
      <c r="Q718" s="75" t="s">
        <v>1278</v>
      </c>
      <c r="R718" s="1031">
        <v>410000</v>
      </c>
      <c r="U718" s="936"/>
      <c r="V718" s="936"/>
      <c r="W718" s="936"/>
    </row>
    <row r="719" spans="1:23" s="3" customFormat="1" ht="16.5" customHeight="1">
      <c r="A719" s="720" t="s">
        <v>1888</v>
      </c>
      <c r="B719" s="1391">
        <v>40011</v>
      </c>
      <c r="C719" s="1366" t="s">
        <v>198</v>
      </c>
      <c r="D719" s="1366" t="s">
        <v>202</v>
      </c>
      <c r="E719" s="1400" t="s">
        <v>758</v>
      </c>
      <c r="F719" s="103" t="s">
        <v>242</v>
      </c>
      <c r="G719" s="82">
        <v>11000000</v>
      </c>
      <c r="H719" s="1341" t="s">
        <v>13</v>
      </c>
      <c r="I719" s="555">
        <v>40801</v>
      </c>
      <c r="J719" s="113">
        <v>49</v>
      </c>
      <c r="K719" s="1022">
        <v>11000000</v>
      </c>
      <c r="L719" s="61">
        <f t="shared" si="19"/>
        <v>0</v>
      </c>
      <c r="M719" s="833" t="s">
        <v>184</v>
      </c>
      <c r="N719" s="1399">
        <v>40801</v>
      </c>
      <c r="O719" s="1392" t="s">
        <v>395</v>
      </c>
      <c r="P719" s="94" t="s">
        <v>188</v>
      </c>
      <c r="Q719" s="75" t="s">
        <v>1278</v>
      </c>
      <c r="R719" s="1031">
        <v>550000</v>
      </c>
      <c r="U719" s="936"/>
      <c r="V719" s="936"/>
      <c r="W719" s="936"/>
    </row>
    <row r="720" spans="1:23" s="3" customFormat="1" ht="16.5" customHeight="1">
      <c r="A720" s="720">
        <v>2</v>
      </c>
      <c r="B720" s="1391">
        <v>40011</v>
      </c>
      <c r="C720" s="1366" t="s">
        <v>206</v>
      </c>
      <c r="D720" s="1366" t="s">
        <v>788</v>
      </c>
      <c r="E720" s="1400" t="s">
        <v>787</v>
      </c>
      <c r="F720" s="103" t="s">
        <v>242</v>
      </c>
      <c r="G720" s="82">
        <v>12900000</v>
      </c>
      <c r="H720" s="1341" t="s">
        <v>13</v>
      </c>
      <c r="I720" s="555"/>
      <c r="J720" s="113"/>
      <c r="K720" s="1022"/>
      <c r="L720" s="114"/>
      <c r="M720" s="115"/>
      <c r="N720" s="1399"/>
      <c r="O720" s="1347"/>
      <c r="P720" s="1349"/>
      <c r="Q720" s="978"/>
      <c r="R720" s="1031"/>
      <c r="U720" s="936"/>
      <c r="V720" s="936"/>
      <c r="W720" s="936"/>
    </row>
    <row r="721" spans="1:23" s="3" customFormat="1">
      <c r="A721" s="720" t="s">
        <v>280</v>
      </c>
      <c r="B721" s="1391">
        <v>40011</v>
      </c>
      <c r="C721" s="1366" t="s">
        <v>199</v>
      </c>
      <c r="D721" s="1366" t="s">
        <v>733</v>
      </c>
      <c r="E721" s="1400" t="s">
        <v>734</v>
      </c>
      <c r="F721" s="103" t="s">
        <v>244</v>
      </c>
      <c r="G721" s="82">
        <v>6800000</v>
      </c>
      <c r="H721" s="1341" t="s">
        <v>13</v>
      </c>
      <c r="I721" s="555"/>
      <c r="J721" s="113"/>
      <c r="K721" s="1022"/>
      <c r="L721" s="114"/>
      <c r="M721" s="115"/>
      <c r="N721" s="1399"/>
      <c r="O721" s="1347"/>
      <c r="P721" s="1349"/>
      <c r="Q721" s="978"/>
      <c r="R721" s="1031"/>
      <c r="U721" s="936"/>
      <c r="V721" s="936"/>
      <c r="W721" s="936"/>
    </row>
    <row r="722" spans="1:23" s="100" customFormat="1" ht="30.75">
      <c r="A722" s="1416">
        <v>8</v>
      </c>
      <c r="B722" s="1418">
        <v>40011</v>
      </c>
      <c r="C722" s="1433" t="s">
        <v>200</v>
      </c>
      <c r="D722" s="1433" t="s">
        <v>203</v>
      </c>
      <c r="E722" s="1448" t="s">
        <v>761</v>
      </c>
      <c r="F722" s="1466" t="s">
        <v>1111</v>
      </c>
      <c r="G722" s="1445">
        <v>50000000</v>
      </c>
      <c r="H722" s="1464" t="s">
        <v>13</v>
      </c>
      <c r="I722" s="555">
        <v>40814</v>
      </c>
      <c r="J722" s="113">
        <v>4</v>
      </c>
      <c r="K722" s="1022">
        <v>13125000</v>
      </c>
      <c r="L722" s="61">
        <f>IF($K722&lt;&gt;0,$G722-$K722,"")</f>
        <v>36875000</v>
      </c>
      <c r="M722" s="426" t="s">
        <v>1276</v>
      </c>
      <c r="N722" s="1501">
        <v>41241</v>
      </c>
      <c r="O722" s="1654" t="s">
        <v>1276</v>
      </c>
      <c r="P722" s="1480">
        <v>7</v>
      </c>
      <c r="Q722" s="1658" t="s">
        <v>1278</v>
      </c>
      <c r="R722" s="1487">
        <v>2500000</v>
      </c>
      <c r="U722" s="936"/>
      <c r="V722" s="936"/>
      <c r="W722" s="936"/>
    </row>
    <row r="723" spans="1:23" s="100" customFormat="1" ht="30.75">
      <c r="A723" s="1417"/>
      <c r="B723" s="1419"/>
      <c r="C723" s="1435"/>
      <c r="D723" s="1435"/>
      <c r="E723" s="1449"/>
      <c r="F723" s="1467"/>
      <c r="G723" s="1447"/>
      <c r="H723" s="1465"/>
      <c r="I723" s="555">
        <v>41241</v>
      </c>
      <c r="J723" s="113">
        <v>4</v>
      </c>
      <c r="K723" s="1022">
        <v>36875000</v>
      </c>
      <c r="L723" s="61">
        <f>L722-K723</f>
        <v>0</v>
      </c>
      <c r="M723" s="426" t="s">
        <v>1276</v>
      </c>
      <c r="N723" s="1503"/>
      <c r="O723" s="1655"/>
      <c r="P723" s="1481"/>
      <c r="Q723" s="1659"/>
      <c r="R723" s="1488"/>
      <c r="U723" s="936"/>
      <c r="V723" s="936"/>
      <c r="W723" s="936"/>
    </row>
    <row r="724" spans="1:23" s="100" customFormat="1" ht="28.5">
      <c r="A724" s="720">
        <v>8</v>
      </c>
      <c r="B724" s="1391">
        <v>40011</v>
      </c>
      <c r="C724" s="1366" t="s">
        <v>201</v>
      </c>
      <c r="D724" s="1366" t="s">
        <v>204</v>
      </c>
      <c r="E724" s="1400" t="s">
        <v>798</v>
      </c>
      <c r="F724" s="103" t="s">
        <v>1111</v>
      </c>
      <c r="G724" s="82">
        <v>8400000</v>
      </c>
      <c r="H724" s="1341" t="s">
        <v>13</v>
      </c>
      <c r="I724" s="555"/>
      <c r="J724" s="113"/>
      <c r="K724" s="1022"/>
      <c r="L724" s="114"/>
      <c r="M724" s="115"/>
      <c r="N724" s="1399"/>
      <c r="O724" s="1347"/>
      <c r="P724" s="1349"/>
      <c r="Q724" s="75"/>
      <c r="R724" s="1031"/>
      <c r="U724" s="936"/>
      <c r="V724" s="936"/>
      <c r="W724" s="936"/>
    </row>
    <row r="725" spans="1:23" s="100" customFormat="1" ht="28.5">
      <c r="A725" s="720" t="s">
        <v>415</v>
      </c>
      <c r="B725" s="1391">
        <v>40011</v>
      </c>
      <c r="C725" s="1366" t="s">
        <v>205</v>
      </c>
      <c r="D725" s="1366" t="s">
        <v>1084</v>
      </c>
      <c r="E725" s="1400" t="s">
        <v>798</v>
      </c>
      <c r="F725" s="103" t="s">
        <v>1111</v>
      </c>
      <c r="G725" s="82">
        <v>2500000</v>
      </c>
      <c r="H725" s="1341" t="s">
        <v>13</v>
      </c>
      <c r="I725" s="555"/>
      <c r="J725" s="113"/>
      <c r="K725" s="1022"/>
      <c r="L725" s="114"/>
      <c r="M725" s="115"/>
      <c r="N725" s="1399"/>
      <c r="O725" s="1347"/>
      <c r="P725" s="1349"/>
      <c r="Q725" s="75"/>
      <c r="R725" s="1031"/>
      <c r="U725" s="936"/>
      <c r="V725" s="936"/>
      <c r="W725" s="936"/>
    </row>
    <row r="726" spans="1:23">
      <c r="A726" s="720">
        <v>125</v>
      </c>
      <c r="B726" s="1391">
        <v>40018</v>
      </c>
      <c r="C726" s="1366" t="s">
        <v>429</v>
      </c>
      <c r="D726" s="1366" t="s">
        <v>447</v>
      </c>
      <c r="E726" s="1400" t="s">
        <v>445</v>
      </c>
      <c r="F726" s="103" t="s">
        <v>287</v>
      </c>
      <c r="G726" s="82">
        <v>13312000</v>
      </c>
      <c r="H726" s="1341" t="s">
        <v>13</v>
      </c>
      <c r="I726" s="555">
        <v>41164</v>
      </c>
      <c r="J726" s="113">
        <v>125</v>
      </c>
      <c r="K726" s="1022">
        <v>11643740.16</v>
      </c>
      <c r="L726" s="61">
        <v>0</v>
      </c>
      <c r="M726" s="115" t="s">
        <v>1018</v>
      </c>
      <c r="N726" s="1399"/>
      <c r="O726" s="1347"/>
      <c r="P726" s="1349"/>
      <c r="Q726" s="75"/>
      <c r="R726" s="1031"/>
      <c r="U726" s="936"/>
      <c r="V726" s="936"/>
      <c r="W726" s="936"/>
    </row>
    <row r="727" spans="1:23">
      <c r="A727" s="720" t="s">
        <v>258</v>
      </c>
      <c r="B727" s="1391">
        <v>40018</v>
      </c>
      <c r="C727" s="1366" t="s">
        <v>211</v>
      </c>
      <c r="D727" s="1366" t="s">
        <v>209</v>
      </c>
      <c r="E727" s="1400" t="s">
        <v>614</v>
      </c>
      <c r="F727" s="103" t="s">
        <v>242</v>
      </c>
      <c r="G727" s="82">
        <v>3872000</v>
      </c>
      <c r="H727" s="1341" t="s">
        <v>13</v>
      </c>
      <c r="I727" s="555"/>
      <c r="J727" s="113"/>
      <c r="K727" s="1022"/>
      <c r="L727" s="114"/>
      <c r="M727" s="115"/>
      <c r="N727" s="1399"/>
      <c r="O727" s="1347"/>
      <c r="P727" s="1349"/>
      <c r="Q727" s="75"/>
      <c r="R727" s="1031"/>
      <c r="U727" s="936"/>
      <c r="V727" s="936"/>
      <c r="W727" s="936"/>
    </row>
    <row r="728" spans="1:23">
      <c r="A728" s="720" t="s">
        <v>2316</v>
      </c>
      <c r="B728" s="1391">
        <v>40018</v>
      </c>
      <c r="C728" s="1366" t="s">
        <v>207</v>
      </c>
      <c r="D728" s="1366" t="s">
        <v>810</v>
      </c>
      <c r="E728" s="1400" t="s">
        <v>811</v>
      </c>
      <c r="F728" s="103" t="s">
        <v>242</v>
      </c>
      <c r="G728" s="82">
        <v>20471000</v>
      </c>
      <c r="H728" s="1341" t="s">
        <v>13</v>
      </c>
      <c r="I728" s="555"/>
      <c r="J728" s="113"/>
      <c r="K728" s="1022"/>
      <c r="L728" s="114"/>
      <c r="M728" s="115"/>
      <c r="N728" s="1399"/>
      <c r="O728" s="1347"/>
      <c r="P728" s="1349"/>
      <c r="Q728" s="75"/>
      <c r="R728" s="1031"/>
      <c r="U728" s="936"/>
      <c r="V728" s="936"/>
      <c r="W728" s="936"/>
    </row>
    <row r="729" spans="1:23" s="100" customFormat="1" ht="30.75">
      <c r="A729" s="1416">
        <v>8</v>
      </c>
      <c r="B729" s="1418">
        <v>40018</v>
      </c>
      <c r="C729" s="1433" t="s">
        <v>208</v>
      </c>
      <c r="D729" s="1433" t="s">
        <v>210</v>
      </c>
      <c r="E729" s="1656" t="s">
        <v>722</v>
      </c>
      <c r="F729" s="1466" t="s">
        <v>1111</v>
      </c>
      <c r="G729" s="1445">
        <v>50000000</v>
      </c>
      <c r="H729" s="1464" t="s">
        <v>13</v>
      </c>
      <c r="I729" s="555">
        <v>40898</v>
      </c>
      <c r="J729" s="113">
        <v>4</v>
      </c>
      <c r="K729" s="1022">
        <v>15000000</v>
      </c>
      <c r="L729" s="61">
        <f>IF($K729&lt;&gt;0,$G729-$K729,"")</f>
        <v>35000000</v>
      </c>
      <c r="M729" s="426" t="s">
        <v>1276</v>
      </c>
      <c r="N729" s="1501">
        <v>41254</v>
      </c>
      <c r="O729" s="1654" t="s">
        <v>1276</v>
      </c>
      <c r="P729" s="1480">
        <v>7</v>
      </c>
      <c r="Q729" s="1658" t="s">
        <v>1278</v>
      </c>
      <c r="R729" s="1487">
        <v>2500000</v>
      </c>
      <c r="U729" s="936"/>
      <c r="V729" s="936"/>
      <c r="W729" s="936"/>
    </row>
    <row r="730" spans="1:23" s="100" customFormat="1" ht="30.75">
      <c r="A730" s="1417"/>
      <c r="B730" s="1419"/>
      <c r="C730" s="1435"/>
      <c r="D730" s="1435"/>
      <c r="E730" s="1657"/>
      <c r="F730" s="1467"/>
      <c r="G730" s="1447"/>
      <c r="H730" s="1465"/>
      <c r="I730" s="555">
        <v>41254</v>
      </c>
      <c r="J730" s="113">
        <v>4</v>
      </c>
      <c r="K730" s="1022">
        <v>35000000</v>
      </c>
      <c r="L730" s="1407">
        <f>L729-K730</f>
        <v>0</v>
      </c>
      <c r="M730" s="426" t="s">
        <v>1276</v>
      </c>
      <c r="N730" s="1503"/>
      <c r="O730" s="1655"/>
      <c r="P730" s="1481"/>
      <c r="Q730" s="1659"/>
      <c r="R730" s="1488"/>
      <c r="U730" s="936"/>
      <c r="V730" s="936"/>
      <c r="W730" s="936"/>
    </row>
    <row r="731" spans="1:23">
      <c r="A731" s="720">
        <v>2</v>
      </c>
      <c r="B731" s="1391">
        <v>40025</v>
      </c>
      <c r="C731" s="1366" t="s">
        <v>1136</v>
      </c>
      <c r="D731" s="1366" t="s">
        <v>660</v>
      </c>
      <c r="E731" s="1351" t="s">
        <v>722</v>
      </c>
      <c r="F731" s="116" t="s">
        <v>242</v>
      </c>
      <c r="G731" s="1345">
        <v>7000000</v>
      </c>
      <c r="H731" s="1341" t="s">
        <v>13</v>
      </c>
      <c r="I731" s="555"/>
      <c r="J731" s="113"/>
      <c r="K731" s="1022"/>
      <c r="L731" s="114"/>
      <c r="M731" s="115"/>
      <c r="N731" s="1399"/>
      <c r="O731" s="1347"/>
      <c r="P731" s="1349"/>
      <c r="Q731" s="75"/>
      <c r="R731" s="1031"/>
      <c r="U731" s="936"/>
      <c r="V731" s="936"/>
      <c r="W731" s="936"/>
    </row>
    <row r="732" spans="1:23" s="100" customFormat="1" ht="30.75">
      <c r="A732" s="720" t="s">
        <v>1913</v>
      </c>
      <c r="B732" s="1391">
        <v>40025</v>
      </c>
      <c r="C732" s="1366" t="s">
        <v>1137</v>
      </c>
      <c r="D732" s="1366" t="s">
        <v>1138</v>
      </c>
      <c r="E732" s="1351" t="s">
        <v>798</v>
      </c>
      <c r="F732" s="116" t="s">
        <v>1111</v>
      </c>
      <c r="G732" s="1345">
        <v>3742000</v>
      </c>
      <c r="H732" s="1341" t="s">
        <v>13</v>
      </c>
      <c r="I732" s="555">
        <v>40787</v>
      </c>
      <c r="J732" s="113">
        <v>49</v>
      </c>
      <c r="K732" s="1022">
        <v>3742000</v>
      </c>
      <c r="L732" s="61">
        <f>IF($K732&lt;&gt;0,$G732-$K732,"")</f>
        <v>0</v>
      </c>
      <c r="M732" s="426" t="s">
        <v>1276</v>
      </c>
      <c r="N732" s="1399">
        <v>40787</v>
      </c>
      <c r="O732" s="1392" t="s">
        <v>1276</v>
      </c>
      <c r="P732" s="94">
        <v>7</v>
      </c>
      <c r="Q732" s="1402" t="s">
        <v>1278</v>
      </c>
      <c r="R732" s="1031">
        <v>112000</v>
      </c>
      <c r="U732" s="936"/>
      <c r="V732" s="936"/>
      <c r="W732" s="936"/>
    </row>
    <row r="733" spans="1:23">
      <c r="A733" s="720" t="s">
        <v>1888</v>
      </c>
      <c r="B733" s="1391">
        <v>40032</v>
      </c>
      <c r="C733" s="1366" t="s">
        <v>1143</v>
      </c>
      <c r="D733" s="1366" t="s">
        <v>1141</v>
      </c>
      <c r="E733" s="1351" t="s">
        <v>806</v>
      </c>
      <c r="F733" s="116" t="s">
        <v>242</v>
      </c>
      <c r="G733" s="1345">
        <v>20000000</v>
      </c>
      <c r="H733" s="1341" t="s">
        <v>13</v>
      </c>
      <c r="I733" s="555">
        <v>40780</v>
      </c>
      <c r="J733" s="113">
        <v>49</v>
      </c>
      <c r="K733" s="1022">
        <v>20000000</v>
      </c>
      <c r="L733" s="61">
        <f>IF($K733&lt;&gt;0,$G733-$K733,"")</f>
        <v>0</v>
      </c>
      <c r="M733" s="833" t="s">
        <v>184</v>
      </c>
      <c r="N733" s="1399">
        <v>40780</v>
      </c>
      <c r="O733" s="1347" t="s">
        <v>395</v>
      </c>
      <c r="P733" s="1349" t="s">
        <v>188</v>
      </c>
      <c r="Q733" s="75" t="s">
        <v>1278</v>
      </c>
      <c r="R733" s="1031">
        <v>1000000</v>
      </c>
      <c r="U733" s="936"/>
      <c r="V733" s="936"/>
      <c r="W733" s="936"/>
    </row>
    <row r="734" spans="1:23">
      <c r="A734" s="720">
        <v>2</v>
      </c>
      <c r="B734" s="1391">
        <v>40032</v>
      </c>
      <c r="C734" s="1366" t="s">
        <v>1140</v>
      </c>
      <c r="D734" s="1366" t="s">
        <v>1142</v>
      </c>
      <c r="E734" s="1351" t="s">
        <v>811</v>
      </c>
      <c r="F734" s="116" t="s">
        <v>242</v>
      </c>
      <c r="G734" s="1345">
        <v>50236000</v>
      </c>
      <c r="H734" s="1341" t="s">
        <v>13</v>
      </c>
      <c r="I734" s="555"/>
      <c r="J734" s="113"/>
      <c r="K734" s="1022"/>
      <c r="L734" s="114"/>
      <c r="M734" s="115"/>
      <c r="N734" s="1399"/>
      <c r="O734" s="1347"/>
      <c r="P734" s="1349"/>
      <c r="Q734" s="75"/>
      <c r="R734" s="1031"/>
      <c r="U734" s="936"/>
      <c r="V734" s="936"/>
      <c r="W734" s="936"/>
    </row>
    <row r="735" spans="1:23">
      <c r="A735" s="720" t="s">
        <v>2265</v>
      </c>
      <c r="B735" s="1391">
        <v>40039</v>
      </c>
      <c r="C735" s="1387" t="s">
        <v>1144</v>
      </c>
      <c r="D735" s="1387" t="s">
        <v>1975</v>
      </c>
      <c r="E735" s="1388" t="s">
        <v>798</v>
      </c>
      <c r="F735" s="116" t="s">
        <v>242</v>
      </c>
      <c r="G735" s="1345">
        <v>1004000</v>
      </c>
      <c r="H735" s="1053" t="s">
        <v>13</v>
      </c>
      <c r="I735" s="340">
        <v>41263</v>
      </c>
      <c r="J735" s="93">
        <v>187</v>
      </c>
      <c r="K735" s="1057">
        <v>907936.88</v>
      </c>
      <c r="L735" s="61">
        <v>0</v>
      </c>
      <c r="M735" s="72" t="s">
        <v>184</v>
      </c>
      <c r="N735" s="1399">
        <v>41263</v>
      </c>
      <c r="O735" s="1347" t="s">
        <v>395</v>
      </c>
      <c r="P735" s="1349" t="s">
        <v>188</v>
      </c>
      <c r="Q735" s="75" t="s">
        <v>1974</v>
      </c>
      <c r="R735" s="1031">
        <v>23500</v>
      </c>
      <c r="U735" s="936"/>
      <c r="V735" s="936"/>
      <c r="W735" s="936"/>
    </row>
    <row r="736" spans="1:23">
      <c r="A736" s="720" t="s">
        <v>2220</v>
      </c>
      <c r="B736" s="1391">
        <v>40046</v>
      </c>
      <c r="C736" s="1366" t="s">
        <v>1147</v>
      </c>
      <c r="D736" s="1366" t="s">
        <v>1145</v>
      </c>
      <c r="E736" s="1402" t="s">
        <v>445</v>
      </c>
      <c r="F736" s="116" t="s">
        <v>242</v>
      </c>
      <c r="G736" s="1345">
        <v>4000000</v>
      </c>
      <c r="H736" s="1341" t="s">
        <v>13</v>
      </c>
      <c r="I736" s="555">
        <v>41243</v>
      </c>
      <c r="J736" s="113">
        <v>172</v>
      </c>
      <c r="K736" s="1022">
        <v>3283000</v>
      </c>
      <c r="L736" s="61">
        <v>0</v>
      </c>
      <c r="M736" s="72" t="s">
        <v>184</v>
      </c>
      <c r="N736" s="1399">
        <v>41243</v>
      </c>
      <c r="O736" s="1347" t="s">
        <v>395</v>
      </c>
      <c r="P736" s="94" t="s">
        <v>188</v>
      </c>
      <c r="Q736" s="75" t="s">
        <v>1974</v>
      </c>
      <c r="R736" s="1031">
        <v>140400</v>
      </c>
      <c r="U736" s="936"/>
      <c r="V736" s="936"/>
      <c r="W736" s="936"/>
    </row>
    <row r="737" spans="1:23" s="100" customFormat="1" ht="28.5">
      <c r="A737" s="720">
        <v>8</v>
      </c>
      <c r="B737" s="1391">
        <v>40046</v>
      </c>
      <c r="C737" s="1387" t="s">
        <v>1148</v>
      </c>
      <c r="D737" s="1387" t="s">
        <v>1146</v>
      </c>
      <c r="E737" s="1388" t="s">
        <v>602</v>
      </c>
      <c r="F737" s="103" t="s">
        <v>1111</v>
      </c>
      <c r="G737" s="82">
        <v>5000000</v>
      </c>
      <c r="H737" s="92" t="s">
        <v>13</v>
      </c>
      <c r="I737" s="340"/>
      <c r="J737" s="93"/>
      <c r="K737" s="1397"/>
      <c r="L737" s="61"/>
      <c r="M737" s="72"/>
      <c r="N737" s="1403"/>
      <c r="O737" s="1392"/>
      <c r="P737" s="94"/>
      <c r="Q737" s="75"/>
      <c r="R737" s="276"/>
      <c r="U737" s="936"/>
      <c r="V737" s="936"/>
      <c r="W737" s="936"/>
    </row>
    <row r="738" spans="1:23">
      <c r="A738" s="1354" t="s">
        <v>2267</v>
      </c>
      <c r="B738" s="1356">
        <v>40053</v>
      </c>
      <c r="C738" s="1387" t="s">
        <v>1150</v>
      </c>
      <c r="D738" s="1387" t="s">
        <v>323</v>
      </c>
      <c r="E738" s="1352" t="s">
        <v>324</v>
      </c>
      <c r="F738" s="119" t="s">
        <v>395</v>
      </c>
      <c r="G738" s="82">
        <v>3223000</v>
      </c>
      <c r="H738" s="92" t="s">
        <v>13</v>
      </c>
      <c r="I738" s="1058">
        <v>41263</v>
      </c>
      <c r="J738" s="304">
        <v>191</v>
      </c>
      <c r="K738" s="1059">
        <v>2286675</v>
      </c>
      <c r="L738" s="61">
        <v>0</v>
      </c>
      <c r="M738" s="72" t="s">
        <v>334</v>
      </c>
      <c r="N738" s="1401" t="s">
        <v>334</v>
      </c>
      <c r="O738" s="1392" t="s">
        <v>334</v>
      </c>
      <c r="P738" s="94"/>
      <c r="Q738" s="75"/>
      <c r="R738" s="1060" t="s">
        <v>334</v>
      </c>
      <c r="U738" s="936"/>
      <c r="V738" s="936"/>
      <c r="W738" s="936"/>
    </row>
    <row r="739" spans="1:23">
      <c r="A739" s="720" t="s">
        <v>1888</v>
      </c>
      <c r="B739" s="1356">
        <v>40053</v>
      </c>
      <c r="C739" s="1366" t="s">
        <v>1151</v>
      </c>
      <c r="D739" s="1366" t="s">
        <v>1153</v>
      </c>
      <c r="E739" s="1402" t="s">
        <v>864</v>
      </c>
      <c r="F739" s="119" t="s">
        <v>242</v>
      </c>
      <c r="G739" s="82">
        <v>20699000</v>
      </c>
      <c r="H739" s="92" t="s">
        <v>13</v>
      </c>
      <c r="I739" s="555">
        <v>40808</v>
      </c>
      <c r="J739" s="113">
        <v>49</v>
      </c>
      <c r="K739" s="1022">
        <v>20699000</v>
      </c>
      <c r="L739" s="61">
        <f>IF($K739&lt;&gt;0,$G739-$K739,"")</f>
        <v>0</v>
      </c>
      <c r="M739" s="833" t="s">
        <v>184</v>
      </c>
      <c r="N739" s="1399">
        <v>40808</v>
      </c>
      <c r="O739" s="1347" t="s">
        <v>395</v>
      </c>
      <c r="P739" s="1349" t="s">
        <v>188</v>
      </c>
      <c r="Q739" s="75" t="s">
        <v>1278</v>
      </c>
      <c r="R739" s="1031">
        <v>1030000</v>
      </c>
      <c r="U739" s="936"/>
      <c r="V739" s="936"/>
      <c r="W739" s="936"/>
    </row>
    <row r="740" spans="1:23">
      <c r="A740" s="1353" t="s">
        <v>258</v>
      </c>
      <c r="B740" s="1355">
        <v>40053</v>
      </c>
      <c r="C740" s="1366" t="s">
        <v>1152</v>
      </c>
      <c r="D740" s="1366" t="s">
        <v>1154</v>
      </c>
      <c r="E740" s="1351" t="s">
        <v>745</v>
      </c>
      <c r="F740" s="119" t="s">
        <v>242</v>
      </c>
      <c r="G740" s="82">
        <v>16015000</v>
      </c>
      <c r="H740" s="92" t="s">
        <v>13</v>
      </c>
      <c r="I740" s="555"/>
      <c r="J740" s="113"/>
      <c r="K740" s="1022"/>
      <c r="L740" s="61"/>
      <c r="M740" s="1362"/>
      <c r="N740" s="1399"/>
      <c r="O740" s="1347"/>
      <c r="P740" s="1349"/>
      <c r="Q740" s="75"/>
      <c r="R740" s="1031"/>
      <c r="U740" s="936"/>
      <c r="V740" s="936"/>
      <c r="W740" s="936"/>
    </row>
    <row r="741" spans="1:23" s="100" customFormat="1" ht="30.75">
      <c r="A741" s="720" t="s">
        <v>1914</v>
      </c>
      <c r="B741" s="1391">
        <v>40053</v>
      </c>
      <c r="C741" s="118" t="s">
        <v>1156</v>
      </c>
      <c r="D741" s="1387" t="s">
        <v>1155</v>
      </c>
      <c r="E741" s="75" t="s">
        <v>745</v>
      </c>
      <c r="F741" s="119" t="s">
        <v>1111</v>
      </c>
      <c r="G741" s="120">
        <v>9720000</v>
      </c>
      <c r="H741" s="92" t="s">
        <v>13</v>
      </c>
      <c r="I741" s="340">
        <v>40794</v>
      </c>
      <c r="J741" s="93">
        <v>50</v>
      </c>
      <c r="K741" s="1397">
        <v>9720000</v>
      </c>
      <c r="L741" s="61">
        <f t="shared" ref="L741:L747" si="20">IF($K741&lt;&gt;0,$G741-$K741,"")</f>
        <v>0</v>
      </c>
      <c r="M741" s="426" t="s">
        <v>1276</v>
      </c>
      <c r="N741" s="1061">
        <v>40794</v>
      </c>
      <c r="O741" s="1392" t="s">
        <v>1276</v>
      </c>
      <c r="P741" s="94">
        <v>7</v>
      </c>
      <c r="Q741" s="1402" t="s">
        <v>1278</v>
      </c>
      <c r="R741" s="276">
        <v>292000</v>
      </c>
      <c r="U741" s="936"/>
      <c r="V741" s="936"/>
      <c r="W741" s="936"/>
    </row>
    <row r="742" spans="1:23" s="100" customFormat="1" ht="30.75">
      <c r="A742" s="720" t="s">
        <v>1913</v>
      </c>
      <c r="B742" s="1391">
        <v>40060</v>
      </c>
      <c r="C742" s="118" t="s">
        <v>1157</v>
      </c>
      <c r="D742" s="1387" t="s">
        <v>1158</v>
      </c>
      <c r="E742" s="75" t="s">
        <v>602</v>
      </c>
      <c r="F742" s="119" t="s">
        <v>1111</v>
      </c>
      <c r="G742" s="120">
        <v>1697000</v>
      </c>
      <c r="H742" s="92" t="s">
        <v>13</v>
      </c>
      <c r="I742" s="340">
        <v>40808</v>
      </c>
      <c r="J742" s="93">
        <v>49</v>
      </c>
      <c r="K742" s="1397">
        <v>1697000</v>
      </c>
      <c r="L742" s="61">
        <f t="shared" si="20"/>
        <v>0</v>
      </c>
      <c r="M742" s="426" t="s">
        <v>1276</v>
      </c>
      <c r="N742" s="1403">
        <v>40808</v>
      </c>
      <c r="O742" s="1392" t="s">
        <v>1276</v>
      </c>
      <c r="P742" s="94">
        <v>7</v>
      </c>
      <c r="Q742" s="1402" t="s">
        <v>1278</v>
      </c>
      <c r="R742" s="276">
        <v>51000</v>
      </c>
      <c r="U742" s="936"/>
      <c r="V742" s="936"/>
      <c r="W742" s="936"/>
    </row>
    <row r="743" spans="1:23">
      <c r="A743" s="720">
        <v>49</v>
      </c>
      <c r="B743" s="1391">
        <v>40067</v>
      </c>
      <c r="C743" s="118" t="s">
        <v>1166</v>
      </c>
      <c r="D743" s="1387" t="s">
        <v>1083</v>
      </c>
      <c r="E743" s="75" t="s">
        <v>85</v>
      </c>
      <c r="F743" s="119" t="s">
        <v>287</v>
      </c>
      <c r="G743" s="120">
        <v>6771000</v>
      </c>
      <c r="H743" s="92" t="s">
        <v>13</v>
      </c>
      <c r="I743" s="340">
        <v>40787</v>
      </c>
      <c r="J743" s="93">
        <v>49</v>
      </c>
      <c r="K743" s="1397">
        <v>6771000</v>
      </c>
      <c r="L743" s="61">
        <f t="shared" si="20"/>
        <v>0</v>
      </c>
      <c r="M743" s="72" t="s">
        <v>1018</v>
      </c>
      <c r="N743" s="1403">
        <v>40940</v>
      </c>
      <c r="O743" s="1392" t="s">
        <v>1018</v>
      </c>
      <c r="P743" s="94"/>
      <c r="Q743" s="75" t="s">
        <v>1278</v>
      </c>
      <c r="R743" s="276">
        <v>537633</v>
      </c>
      <c r="U743" s="936"/>
      <c r="V743" s="936"/>
      <c r="W743" s="936"/>
    </row>
    <row r="744" spans="1:23" s="358" customFormat="1" ht="33">
      <c r="A744" s="721" t="s">
        <v>1529</v>
      </c>
      <c r="B744" s="356">
        <v>40067</v>
      </c>
      <c r="C744" s="490" t="s">
        <v>1161</v>
      </c>
      <c r="D744" s="1386" t="s">
        <v>1162</v>
      </c>
      <c r="E744" s="248" t="s">
        <v>740</v>
      </c>
      <c r="F744" s="119" t="s">
        <v>242</v>
      </c>
      <c r="G744" s="424">
        <v>52000000</v>
      </c>
      <c r="H744" s="334" t="s">
        <v>13</v>
      </c>
      <c r="I744" s="554">
        <v>40450</v>
      </c>
      <c r="J744" s="362">
        <v>4</v>
      </c>
      <c r="K744" s="1021">
        <v>52000000</v>
      </c>
      <c r="L744" s="61">
        <f t="shared" si="20"/>
        <v>0</v>
      </c>
      <c r="M744" s="833" t="s">
        <v>184</v>
      </c>
      <c r="N744" s="105">
        <v>40450</v>
      </c>
      <c r="O744" s="1392" t="s">
        <v>395</v>
      </c>
      <c r="P744" s="363" t="s">
        <v>1581</v>
      </c>
      <c r="Q744" s="248" t="s">
        <v>1278</v>
      </c>
      <c r="R744" s="276">
        <v>2600000</v>
      </c>
      <c r="U744" s="936"/>
      <c r="V744" s="936"/>
      <c r="W744" s="936"/>
    </row>
    <row r="745" spans="1:23" ht="28.5">
      <c r="A745" s="721" t="s">
        <v>2082</v>
      </c>
      <c r="B745" s="1391">
        <v>40067</v>
      </c>
      <c r="C745" s="118" t="s">
        <v>1159</v>
      </c>
      <c r="D745" s="1387" t="s">
        <v>1163</v>
      </c>
      <c r="E745" s="75" t="s">
        <v>776</v>
      </c>
      <c r="F745" s="119" t="s">
        <v>242</v>
      </c>
      <c r="G745" s="120">
        <v>7000000</v>
      </c>
      <c r="H745" s="92" t="s">
        <v>13</v>
      </c>
      <c r="I745" s="340">
        <v>41107</v>
      </c>
      <c r="J745" s="93">
        <v>100</v>
      </c>
      <c r="K745" s="1397">
        <v>7000000</v>
      </c>
      <c r="L745" s="61">
        <f t="shared" si="20"/>
        <v>0</v>
      </c>
      <c r="M745" s="833" t="s">
        <v>184</v>
      </c>
      <c r="N745" s="1403">
        <v>41107</v>
      </c>
      <c r="O745" s="1392" t="s">
        <v>395</v>
      </c>
      <c r="P745" s="94" t="s">
        <v>188</v>
      </c>
      <c r="Q745" s="75"/>
      <c r="R745" s="276">
        <v>248000</v>
      </c>
      <c r="U745" s="936"/>
      <c r="V745" s="936"/>
      <c r="W745" s="936"/>
    </row>
    <row r="746" spans="1:23">
      <c r="A746" s="720" t="s">
        <v>1910</v>
      </c>
      <c r="B746" s="1391">
        <v>40067</v>
      </c>
      <c r="C746" s="118" t="s">
        <v>1167</v>
      </c>
      <c r="D746" s="1387" t="s">
        <v>1164</v>
      </c>
      <c r="E746" s="75" t="s">
        <v>738</v>
      </c>
      <c r="F746" s="119" t="s">
        <v>242</v>
      </c>
      <c r="G746" s="120">
        <v>1500000</v>
      </c>
      <c r="H746" s="92" t="s">
        <v>13</v>
      </c>
      <c r="I746" s="555">
        <v>40780</v>
      </c>
      <c r="J746" s="113">
        <v>50</v>
      </c>
      <c r="K746" s="1397">
        <v>1500000</v>
      </c>
      <c r="L746" s="61">
        <f t="shared" si="20"/>
        <v>0</v>
      </c>
      <c r="M746" s="833" t="s">
        <v>184</v>
      </c>
      <c r="N746" s="1403">
        <v>40780</v>
      </c>
      <c r="O746" s="1392" t="s">
        <v>395</v>
      </c>
      <c r="P746" s="94" t="s">
        <v>188</v>
      </c>
      <c r="Q746" s="75" t="s">
        <v>1278</v>
      </c>
      <c r="R746" s="276">
        <v>71000</v>
      </c>
      <c r="U746" s="936"/>
      <c r="V746" s="936"/>
      <c r="W746" s="936"/>
    </row>
    <row r="747" spans="1:23" s="358" customFormat="1" ht="30.75">
      <c r="A747" s="721" t="s">
        <v>1476</v>
      </c>
      <c r="B747" s="356">
        <v>40067</v>
      </c>
      <c r="C747" s="1386" t="s">
        <v>1160</v>
      </c>
      <c r="D747" s="1386" t="s">
        <v>1165</v>
      </c>
      <c r="E747" s="102" t="s">
        <v>722</v>
      </c>
      <c r="F747" s="116" t="s">
        <v>1111</v>
      </c>
      <c r="G747" s="424">
        <v>7500000</v>
      </c>
      <c r="H747" s="425" t="s">
        <v>13</v>
      </c>
      <c r="I747" s="554">
        <v>40438</v>
      </c>
      <c r="J747" s="362">
        <v>4</v>
      </c>
      <c r="K747" s="1021">
        <v>7500000</v>
      </c>
      <c r="L747" s="61">
        <f t="shared" si="20"/>
        <v>0</v>
      </c>
      <c r="M747" s="426" t="s">
        <v>1276</v>
      </c>
      <c r="N747" s="105">
        <v>40438</v>
      </c>
      <c r="O747" s="1392" t="s">
        <v>1276</v>
      </c>
      <c r="P747" s="363" t="s">
        <v>1582</v>
      </c>
      <c r="Q747" s="248" t="s">
        <v>1278</v>
      </c>
      <c r="R747" s="1062">
        <v>375000</v>
      </c>
      <c r="U747" s="936"/>
      <c r="V747" s="936"/>
      <c r="W747" s="936"/>
    </row>
    <row r="748" spans="1:23">
      <c r="A748" s="720" t="s">
        <v>258</v>
      </c>
      <c r="B748" s="1391">
        <v>40074</v>
      </c>
      <c r="C748" s="1386" t="s">
        <v>1169</v>
      </c>
      <c r="D748" s="1386" t="s">
        <v>1050</v>
      </c>
      <c r="E748" s="1402" t="s">
        <v>1044</v>
      </c>
      <c r="F748" s="707" t="s">
        <v>242</v>
      </c>
      <c r="G748" s="120">
        <v>5976000</v>
      </c>
      <c r="H748" s="1402" t="s">
        <v>13</v>
      </c>
      <c r="I748" s="708"/>
      <c r="J748" s="709"/>
      <c r="K748" s="1023"/>
      <c r="L748" s="61"/>
      <c r="M748" s="1402"/>
      <c r="N748" s="492"/>
      <c r="O748" s="1063"/>
      <c r="P748" s="1064"/>
      <c r="Q748" s="75"/>
      <c r="R748" s="320"/>
      <c r="U748" s="936"/>
      <c r="V748" s="936"/>
      <c r="W748" s="936"/>
    </row>
    <row r="749" spans="1:23">
      <c r="A749" s="720" t="s">
        <v>2165</v>
      </c>
      <c r="B749" s="1391">
        <v>40074</v>
      </c>
      <c r="C749" s="1386" t="s">
        <v>1168</v>
      </c>
      <c r="D749" s="1386" t="s">
        <v>139</v>
      </c>
      <c r="E749" s="1402" t="s">
        <v>947</v>
      </c>
      <c r="F749" s="707" t="s">
        <v>242</v>
      </c>
      <c r="G749" s="120">
        <v>10000000</v>
      </c>
      <c r="H749" s="1402" t="s">
        <v>13</v>
      </c>
      <c r="I749" s="55">
        <v>41213</v>
      </c>
      <c r="J749" s="709">
        <v>144</v>
      </c>
      <c r="K749" s="1023">
        <v>9093150</v>
      </c>
      <c r="L749" s="61">
        <v>0</v>
      </c>
      <c r="M749" s="72" t="s">
        <v>184</v>
      </c>
      <c r="N749" s="105">
        <v>41213</v>
      </c>
      <c r="O749" s="1392" t="s">
        <v>395</v>
      </c>
      <c r="P749" s="1064" t="s">
        <v>1918</v>
      </c>
      <c r="Q749" s="75" t="s">
        <v>1278</v>
      </c>
      <c r="R749" s="320">
        <v>315461.52</v>
      </c>
      <c r="U749" s="936"/>
      <c r="V749" s="936"/>
      <c r="W749" s="936"/>
    </row>
    <row r="750" spans="1:23">
      <c r="A750" s="1416" t="s">
        <v>1910</v>
      </c>
      <c r="B750" s="1418">
        <v>40081</v>
      </c>
      <c r="C750" s="1460" t="s">
        <v>1170</v>
      </c>
      <c r="D750" s="1436" t="s">
        <v>319</v>
      </c>
      <c r="E750" s="1448" t="s">
        <v>947</v>
      </c>
      <c r="F750" s="1556" t="s">
        <v>242</v>
      </c>
      <c r="G750" s="1558">
        <v>10103000</v>
      </c>
      <c r="H750" s="1448" t="s">
        <v>13</v>
      </c>
      <c r="I750" s="340">
        <v>40618</v>
      </c>
      <c r="J750" s="93">
        <v>4</v>
      </c>
      <c r="K750" s="1023">
        <v>2606000</v>
      </c>
      <c r="L750" s="61">
        <f>G750-K750</f>
        <v>7497000</v>
      </c>
      <c r="M750" s="102" t="s">
        <v>184</v>
      </c>
      <c r="N750" s="1501">
        <v>40766</v>
      </c>
      <c r="O750" s="1476" t="s">
        <v>395</v>
      </c>
      <c r="P750" s="1480" t="s">
        <v>188</v>
      </c>
      <c r="Q750" s="1448" t="s">
        <v>1278</v>
      </c>
      <c r="R750" s="1584">
        <v>303000</v>
      </c>
      <c r="U750" s="936"/>
      <c r="V750" s="936"/>
      <c r="W750" s="936"/>
    </row>
    <row r="751" spans="1:23" ht="21" customHeight="1">
      <c r="A751" s="1417"/>
      <c r="B751" s="1419"/>
      <c r="C751" s="1461"/>
      <c r="D751" s="1438"/>
      <c r="E751" s="1449"/>
      <c r="F751" s="1557"/>
      <c r="G751" s="1559"/>
      <c r="H751" s="1449"/>
      <c r="I751" s="340">
        <v>40766</v>
      </c>
      <c r="J751" s="93">
        <v>50</v>
      </c>
      <c r="K751" s="1023">
        <v>7497000</v>
      </c>
      <c r="L751" s="61">
        <v>0</v>
      </c>
      <c r="M751" s="102" t="s">
        <v>184</v>
      </c>
      <c r="N751" s="1503"/>
      <c r="O751" s="1477"/>
      <c r="P751" s="1481"/>
      <c r="Q751" s="1449"/>
      <c r="R751" s="1585"/>
      <c r="U751" s="936"/>
      <c r="V751" s="936"/>
      <c r="W751" s="936"/>
    </row>
    <row r="752" spans="1:23">
      <c r="A752" s="720">
        <v>2</v>
      </c>
      <c r="B752" s="1391">
        <v>40081</v>
      </c>
      <c r="C752" s="125" t="s">
        <v>1171</v>
      </c>
      <c r="D752" s="1386" t="s">
        <v>1126</v>
      </c>
      <c r="E752" s="1402" t="s">
        <v>787</v>
      </c>
      <c r="F752" s="707" t="s">
        <v>242</v>
      </c>
      <c r="G752" s="120">
        <v>3300000</v>
      </c>
      <c r="H752" s="1402" t="s">
        <v>13</v>
      </c>
      <c r="I752" s="710"/>
      <c r="J752" s="93"/>
      <c r="K752" s="1023"/>
      <c r="L752" s="61"/>
      <c r="M752" s="102"/>
      <c r="N752" s="980"/>
      <c r="O752" s="1392"/>
      <c r="P752" s="94"/>
      <c r="Q752" s="75"/>
      <c r="R752" s="320"/>
      <c r="U752" s="936"/>
      <c r="V752" s="936"/>
      <c r="W752" s="936"/>
    </row>
    <row r="753" spans="1:23" ht="28.5">
      <c r="A753" s="720">
        <v>8</v>
      </c>
      <c r="B753" s="1391">
        <v>40081</v>
      </c>
      <c r="C753" s="125" t="s">
        <v>1172</v>
      </c>
      <c r="D753" s="1386" t="s">
        <v>656</v>
      </c>
      <c r="E753" s="1402" t="s">
        <v>740</v>
      </c>
      <c r="F753" s="116" t="s">
        <v>1111</v>
      </c>
      <c r="G753" s="120">
        <v>2443320</v>
      </c>
      <c r="H753" s="1402" t="s">
        <v>13</v>
      </c>
      <c r="I753" s="710"/>
      <c r="J753" s="93"/>
      <c r="K753" s="1023"/>
      <c r="L753" s="61"/>
      <c r="M753" s="102"/>
      <c r="N753" s="980"/>
      <c r="O753" s="1392"/>
      <c r="P753" s="94"/>
      <c r="Q753" s="75"/>
      <c r="R753" s="320"/>
      <c r="U753" s="936"/>
      <c r="V753" s="936"/>
      <c r="W753" s="936"/>
    </row>
    <row r="754" spans="1:23" ht="28.5">
      <c r="A754" s="721" t="s">
        <v>1444</v>
      </c>
      <c r="B754" s="1391">
        <v>40081</v>
      </c>
      <c r="C754" s="125" t="s">
        <v>1177</v>
      </c>
      <c r="D754" s="1386" t="s">
        <v>1175</v>
      </c>
      <c r="E754" s="1402" t="s">
        <v>740</v>
      </c>
      <c r="F754" s="339" t="s">
        <v>1110</v>
      </c>
      <c r="G754" s="120">
        <v>14000000</v>
      </c>
      <c r="H754" s="1402" t="s">
        <v>13</v>
      </c>
      <c r="I754" s="340">
        <v>40389</v>
      </c>
      <c r="J754" s="93">
        <v>4</v>
      </c>
      <c r="K754" s="1023">
        <v>14000000</v>
      </c>
      <c r="L754" s="61">
        <f>IF($K754&lt;&gt;0,$G754-$K754,"")</f>
        <v>0</v>
      </c>
      <c r="M754" s="336" t="s">
        <v>334</v>
      </c>
      <c r="N754" s="337" t="s">
        <v>334</v>
      </c>
      <c r="O754" s="1392" t="s">
        <v>334</v>
      </c>
      <c r="P754" s="338"/>
      <c r="Q754" s="977" t="s">
        <v>1221</v>
      </c>
      <c r="R754" s="276" t="s">
        <v>334</v>
      </c>
      <c r="U754" s="936"/>
      <c r="V754" s="936"/>
      <c r="W754" s="936"/>
    </row>
    <row r="755" spans="1:23">
      <c r="A755" s="720" t="s">
        <v>2152</v>
      </c>
      <c r="B755" s="1391">
        <v>40081</v>
      </c>
      <c r="C755" s="125" t="s">
        <v>1173</v>
      </c>
      <c r="D755" s="1386" t="s">
        <v>1176</v>
      </c>
      <c r="E755" s="1402" t="s">
        <v>811</v>
      </c>
      <c r="F755" s="116" t="s">
        <v>242</v>
      </c>
      <c r="G755" s="120">
        <v>7500000</v>
      </c>
      <c r="H755" s="1402" t="s">
        <v>13</v>
      </c>
      <c r="I755" s="710"/>
      <c r="J755" s="93"/>
      <c r="K755" s="1023"/>
      <c r="L755" s="319"/>
      <c r="M755" s="102"/>
      <c r="N755" s="980"/>
      <c r="O755" s="1392"/>
      <c r="P755" s="94"/>
      <c r="Q755" s="75"/>
      <c r="R755" s="320"/>
      <c r="U755" s="936"/>
      <c r="V755" s="936"/>
      <c r="W755" s="936"/>
    </row>
    <row r="756" spans="1:23" ht="30.75">
      <c r="A756" s="720" t="s">
        <v>1914</v>
      </c>
      <c r="B756" s="1391">
        <v>40081</v>
      </c>
      <c r="C756" s="125" t="s">
        <v>1174</v>
      </c>
      <c r="D756" s="1386" t="s">
        <v>610</v>
      </c>
      <c r="E756" s="1402" t="s">
        <v>749</v>
      </c>
      <c r="F756" s="103" t="s">
        <v>1111</v>
      </c>
      <c r="G756" s="120">
        <v>11019000</v>
      </c>
      <c r="H756" s="1402" t="s">
        <v>13</v>
      </c>
      <c r="I756" s="340">
        <v>40787</v>
      </c>
      <c r="J756" s="93">
        <v>50</v>
      </c>
      <c r="K756" s="1023">
        <v>11019000</v>
      </c>
      <c r="L756" s="61">
        <f>IF($K756&lt;&gt;0,$G756-$K756,"")</f>
        <v>0</v>
      </c>
      <c r="M756" s="426" t="s">
        <v>1276</v>
      </c>
      <c r="N756" s="1399">
        <v>40787</v>
      </c>
      <c r="O756" s="1392" t="s">
        <v>1276</v>
      </c>
      <c r="P756" s="94">
        <v>7</v>
      </c>
      <c r="Q756" s="1402" t="s">
        <v>1278</v>
      </c>
      <c r="R756" s="320">
        <v>331000</v>
      </c>
      <c r="U756" s="936"/>
      <c r="V756" s="936"/>
      <c r="W756" s="936"/>
    </row>
    <row r="757" spans="1:23">
      <c r="A757" s="1354">
        <v>112</v>
      </c>
      <c r="B757" s="1356">
        <v>40088</v>
      </c>
      <c r="C757" s="1358" t="s">
        <v>1190</v>
      </c>
      <c r="D757" s="1358" t="s">
        <v>1185</v>
      </c>
      <c r="E757" s="1360" t="s">
        <v>1186</v>
      </c>
      <c r="F757" s="711" t="s">
        <v>1187</v>
      </c>
      <c r="G757" s="712">
        <v>22252000</v>
      </c>
      <c r="H757" s="1352" t="s">
        <v>13</v>
      </c>
      <c r="I757" s="55">
        <v>41117</v>
      </c>
      <c r="J757" s="713">
        <v>112</v>
      </c>
      <c r="K757" s="1024">
        <v>19849222.359999999</v>
      </c>
      <c r="L757" s="61">
        <v>0</v>
      </c>
      <c r="M757" s="1364" t="s">
        <v>1018</v>
      </c>
      <c r="N757" s="1065"/>
      <c r="O757" s="1348"/>
      <c r="P757" s="1350"/>
      <c r="Q757" s="75"/>
      <c r="R757" s="1066"/>
      <c r="U757" s="936"/>
      <c r="V757" s="936"/>
      <c r="W757" s="936"/>
    </row>
    <row r="758" spans="1:23">
      <c r="A758" s="1353" t="s">
        <v>1892</v>
      </c>
      <c r="B758" s="1355">
        <v>40088</v>
      </c>
      <c r="C758" s="1357" t="s">
        <v>1188</v>
      </c>
      <c r="D758" s="1357" t="s">
        <v>1189</v>
      </c>
      <c r="E758" s="1359" t="s">
        <v>445</v>
      </c>
      <c r="F758" s="853" t="s">
        <v>242</v>
      </c>
      <c r="G758" s="854">
        <v>4000000</v>
      </c>
      <c r="H758" s="1351" t="s">
        <v>13</v>
      </c>
      <c r="I758" s="555">
        <v>40801</v>
      </c>
      <c r="J758" s="113">
        <v>49</v>
      </c>
      <c r="K758" s="1025">
        <v>4000000</v>
      </c>
      <c r="L758" s="61">
        <f>IF($K758&lt;&gt;0,$G758-$K758,"")</f>
        <v>0</v>
      </c>
      <c r="M758" s="833" t="s">
        <v>184</v>
      </c>
      <c r="N758" s="1399">
        <v>40801</v>
      </c>
      <c r="O758" s="1392" t="s">
        <v>395</v>
      </c>
      <c r="P758" s="94" t="s">
        <v>188</v>
      </c>
      <c r="Q758" s="75" t="s">
        <v>1278</v>
      </c>
      <c r="R758" s="1067">
        <v>175000</v>
      </c>
      <c r="U758" s="936"/>
      <c r="V758" s="936"/>
      <c r="W758" s="936"/>
    </row>
    <row r="759" spans="1:23" ht="33">
      <c r="A759" s="721" t="s">
        <v>1989</v>
      </c>
      <c r="B759" s="1391">
        <v>40109</v>
      </c>
      <c r="C759" s="317" t="s">
        <v>1194</v>
      </c>
      <c r="D759" s="317" t="s">
        <v>1195</v>
      </c>
      <c r="E759" s="890" t="s">
        <v>736</v>
      </c>
      <c r="F759" s="891" t="s">
        <v>242</v>
      </c>
      <c r="G759" s="120">
        <v>12700000</v>
      </c>
      <c r="H759" s="141" t="s">
        <v>13</v>
      </c>
      <c r="I759" s="656">
        <v>40935</v>
      </c>
      <c r="J759" s="93">
        <v>69</v>
      </c>
      <c r="K759" s="1023">
        <v>12700000</v>
      </c>
      <c r="L759" s="61">
        <f>IF($K759&lt;&gt;0,$G759-$K759,"")</f>
        <v>0</v>
      </c>
      <c r="M759" s="833" t="s">
        <v>184</v>
      </c>
      <c r="N759" s="1403">
        <v>40935</v>
      </c>
      <c r="O759" s="1392" t="s">
        <v>395</v>
      </c>
      <c r="P759" s="363" t="s">
        <v>1988</v>
      </c>
      <c r="Q759" s="75" t="s">
        <v>1278</v>
      </c>
      <c r="R759" s="320">
        <v>381000</v>
      </c>
      <c r="U759" s="936"/>
      <c r="V759" s="936"/>
      <c r="W759" s="936"/>
    </row>
    <row r="760" spans="1:23" s="100" customFormat="1" ht="30.75">
      <c r="A760" s="720" t="s">
        <v>1917</v>
      </c>
      <c r="B760" s="1391">
        <v>40109</v>
      </c>
      <c r="C760" s="125" t="s">
        <v>1197</v>
      </c>
      <c r="D760" s="317" t="s">
        <v>950</v>
      </c>
      <c r="E760" s="318" t="s">
        <v>742</v>
      </c>
      <c r="F760" s="116" t="s">
        <v>1111</v>
      </c>
      <c r="G760" s="120">
        <v>6251000</v>
      </c>
      <c r="H760" s="141" t="s">
        <v>13</v>
      </c>
      <c r="I760" s="656">
        <v>40794</v>
      </c>
      <c r="J760" s="93">
        <v>50</v>
      </c>
      <c r="K760" s="1026">
        <v>6251000</v>
      </c>
      <c r="L760" s="61">
        <f>IF($K760&lt;&gt;0,$G760-$K760,"")</f>
        <v>0</v>
      </c>
      <c r="M760" s="102" t="s">
        <v>1276</v>
      </c>
      <c r="N760" s="1403">
        <v>40794</v>
      </c>
      <c r="O760" s="1392" t="s">
        <v>1276</v>
      </c>
      <c r="P760" s="94">
        <v>7</v>
      </c>
      <c r="Q760" s="1402" t="s">
        <v>1278</v>
      </c>
      <c r="R760" s="320">
        <v>313000</v>
      </c>
      <c r="U760" s="936"/>
      <c r="V760" s="936"/>
      <c r="W760" s="936"/>
    </row>
    <row r="761" spans="1:23">
      <c r="A761" s="720">
        <v>2</v>
      </c>
      <c r="B761" s="1391">
        <v>40116</v>
      </c>
      <c r="C761" s="125" t="s">
        <v>1257</v>
      </c>
      <c r="D761" s="317" t="s">
        <v>735</v>
      </c>
      <c r="E761" s="318" t="s">
        <v>445</v>
      </c>
      <c r="F761" s="116" t="s">
        <v>242</v>
      </c>
      <c r="G761" s="120">
        <v>6229000</v>
      </c>
      <c r="H761" s="141" t="s">
        <v>13</v>
      </c>
      <c r="I761" s="556"/>
      <c r="J761" s="93"/>
      <c r="K761" s="1026"/>
      <c r="L761" s="319"/>
      <c r="M761" s="102"/>
      <c r="N761" s="980"/>
      <c r="O761" s="1392"/>
      <c r="P761" s="94"/>
      <c r="Q761" s="75"/>
      <c r="R761" s="320"/>
      <c r="U761" s="936"/>
      <c r="V761" s="936"/>
      <c r="W761" s="936"/>
    </row>
    <row r="762" spans="1:23">
      <c r="A762" s="720" t="s">
        <v>1890</v>
      </c>
      <c r="B762" s="1391">
        <v>40116</v>
      </c>
      <c r="C762" s="125" t="s">
        <v>1258</v>
      </c>
      <c r="D762" s="317" t="s">
        <v>616</v>
      </c>
      <c r="E762" s="318" t="s">
        <v>947</v>
      </c>
      <c r="F762" s="116" t="s">
        <v>395</v>
      </c>
      <c r="G762" s="120">
        <v>6842000</v>
      </c>
      <c r="H762" s="141" t="s">
        <v>13</v>
      </c>
      <c r="I762" s="656">
        <v>40759</v>
      </c>
      <c r="J762" s="93">
        <v>49</v>
      </c>
      <c r="K762" s="453">
        <v>6842000</v>
      </c>
      <c r="L762" s="61">
        <f>IF($K762&lt;&gt;0,$G762-$K762,"")</f>
        <v>0</v>
      </c>
      <c r="M762" s="336" t="s">
        <v>334</v>
      </c>
      <c r="N762" s="337" t="s">
        <v>334</v>
      </c>
      <c r="O762" s="1392" t="s">
        <v>334</v>
      </c>
      <c r="P762" s="338"/>
      <c r="Q762" s="977" t="s">
        <v>1221</v>
      </c>
      <c r="R762" s="276" t="s">
        <v>334</v>
      </c>
      <c r="U762" s="936"/>
      <c r="V762" s="936"/>
      <c r="W762" s="936"/>
    </row>
    <row r="763" spans="1:23">
      <c r="A763" s="720" t="s">
        <v>2288</v>
      </c>
      <c r="B763" s="1391">
        <v>40123</v>
      </c>
      <c r="C763" s="125" t="s">
        <v>596</v>
      </c>
      <c r="D763" s="317" t="s">
        <v>621</v>
      </c>
      <c r="E763" s="318" t="s">
        <v>761</v>
      </c>
      <c r="F763" s="116" t="s">
        <v>395</v>
      </c>
      <c r="G763" s="120">
        <v>3535000</v>
      </c>
      <c r="H763" s="141" t="s">
        <v>13</v>
      </c>
      <c r="I763" s="656">
        <v>41312</v>
      </c>
      <c r="J763" s="93">
        <v>202</v>
      </c>
      <c r="K763" s="453">
        <v>3298420.12</v>
      </c>
      <c r="L763" s="61">
        <v>0</v>
      </c>
      <c r="M763" s="336" t="s">
        <v>334</v>
      </c>
      <c r="N763" s="337" t="s">
        <v>334</v>
      </c>
      <c r="O763" s="1392" t="s">
        <v>334</v>
      </c>
      <c r="P763" s="338"/>
      <c r="Q763" s="977" t="s">
        <v>1221</v>
      </c>
      <c r="R763" s="276" t="s">
        <v>334</v>
      </c>
      <c r="U763" s="936"/>
      <c r="V763" s="936"/>
      <c r="W763" s="936"/>
    </row>
    <row r="764" spans="1:23">
      <c r="A764" s="720" t="s">
        <v>258</v>
      </c>
      <c r="B764" s="1391">
        <v>40130</v>
      </c>
      <c r="C764" s="125" t="s">
        <v>1266</v>
      </c>
      <c r="D764" s="317" t="s">
        <v>828</v>
      </c>
      <c r="E764" s="318" t="s">
        <v>776</v>
      </c>
      <c r="F764" s="116" t="s">
        <v>242</v>
      </c>
      <c r="G764" s="120">
        <v>6657000</v>
      </c>
      <c r="H764" s="141" t="s">
        <v>13</v>
      </c>
      <c r="I764" s="556"/>
      <c r="J764" s="93"/>
      <c r="K764" s="453"/>
      <c r="L764" s="319"/>
      <c r="M764" s="102"/>
      <c r="N764" s="980"/>
      <c r="O764" s="1392"/>
      <c r="P764" s="94"/>
      <c r="Q764" s="75"/>
      <c r="R764" s="320"/>
      <c r="U764" s="936"/>
      <c r="V764" s="936"/>
      <c r="W764" s="936"/>
    </row>
    <row r="765" spans="1:23" s="100" customFormat="1" ht="28.5">
      <c r="A765" s="720" t="s">
        <v>415</v>
      </c>
      <c r="B765" s="1391">
        <v>40130</v>
      </c>
      <c r="C765" s="125" t="s">
        <v>1267</v>
      </c>
      <c r="D765" s="317" t="s">
        <v>1268</v>
      </c>
      <c r="E765" s="318" t="s">
        <v>798</v>
      </c>
      <c r="F765" s="116" t="s">
        <v>1111</v>
      </c>
      <c r="G765" s="120">
        <v>4400000</v>
      </c>
      <c r="H765" s="141" t="s">
        <v>13</v>
      </c>
      <c r="I765" s="556"/>
      <c r="J765" s="93"/>
      <c r="K765" s="453"/>
      <c r="L765" s="319"/>
      <c r="M765" s="102"/>
      <c r="N765" s="980"/>
      <c r="O765" s="1392"/>
      <c r="P765" s="94"/>
      <c r="Q765" s="75"/>
      <c r="R765" s="320"/>
      <c r="U765" s="936"/>
      <c r="V765" s="936"/>
      <c r="W765" s="936"/>
    </row>
    <row r="766" spans="1:23">
      <c r="A766" s="720" t="s">
        <v>1264</v>
      </c>
      <c r="B766" s="1391">
        <v>40130</v>
      </c>
      <c r="C766" s="125" t="s">
        <v>1269</v>
      </c>
      <c r="D766" s="317" t="s">
        <v>660</v>
      </c>
      <c r="E766" s="318" t="s">
        <v>722</v>
      </c>
      <c r="F766" s="116" t="s">
        <v>242</v>
      </c>
      <c r="G766" s="82">
        <v>5000000</v>
      </c>
      <c r="H766" s="141" t="s">
        <v>13</v>
      </c>
      <c r="I766" s="656">
        <v>41254</v>
      </c>
      <c r="J766" s="93">
        <v>4</v>
      </c>
      <c r="K766" s="1026">
        <v>5000000</v>
      </c>
      <c r="L766" s="61">
        <f>IF($K766&lt;&gt;0,$G766-$K766,"")</f>
        <v>0</v>
      </c>
      <c r="M766" s="102" t="s">
        <v>2244</v>
      </c>
      <c r="N766" s="1403">
        <v>41254</v>
      </c>
      <c r="O766" s="1392" t="s">
        <v>395</v>
      </c>
      <c r="P766" s="94" t="s">
        <v>188</v>
      </c>
      <c r="Q766" s="75" t="s">
        <v>1278</v>
      </c>
      <c r="R766" s="1068">
        <v>144000</v>
      </c>
      <c r="U766" s="936"/>
      <c r="V766" s="936"/>
      <c r="W766" s="936"/>
    </row>
    <row r="767" spans="1:23">
      <c r="A767" s="720" t="s">
        <v>2251</v>
      </c>
      <c r="B767" s="1391">
        <v>40137</v>
      </c>
      <c r="C767" s="125" t="s">
        <v>1272</v>
      </c>
      <c r="D767" s="317" t="s">
        <v>18</v>
      </c>
      <c r="E767" s="318" t="s">
        <v>724</v>
      </c>
      <c r="F767" s="116" t="s">
        <v>242</v>
      </c>
      <c r="G767" s="82">
        <v>10800000</v>
      </c>
      <c r="H767" s="141" t="s">
        <v>13</v>
      </c>
      <c r="I767" s="656">
        <v>41254</v>
      </c>
      <c r="J767" s="93"/>
      <c r="K767" s="1026">
        <v>9058369.3200000003</v>
      </c>
      <c r="L767" s="61">
        <v>0</v>
      </c>
      <c r="M767" s="72" t="s">
        <v>184</v>
      </c>
      <c r="N767" s="1403">
        <v>41254</v>
      </c>
      <c r="O767" s="1392" t="s">
        <v>395</v>
      </c>
      <c r="P767" s="94" t="s">
        <v>188</v>
      </c>
      <c r="Q767" s="75" t="s">
        <v>1974</v>
      </c>
      <c r="R767" s="1068">
        <v>278381.32</v>
      </c>
      <c r="U767" s="936"/>
      <c r="V767" s="936"/>
      <c r="W767" s="936"/>
    </row>
    <row r="768" spans="1:23">
      <c r="A768" s="720" t="s">
        <v>1891</v>
      </c>
      <c r="B768" s="1391">
        <v>40137</v>
      </c>
      <c r="C768" s="125" t="s">
        <v>1274</v>
      </c>
      <c r="D768" s="317" t="s">
        <v>1273</v>
      </c>
      <c r="E768" s="318" t="s">
        <v>798</v>
      </c>
      <c r="F768" s="116" t="s">
        <v>242</v>
      </c>
      <c r="G768" s="82">
        <v>6000000</v>
      </c>
      <c r="H768" s="141" t="s">
        <v>13</v>
      </c>
      <c r="I768" s="656">
        <v>40773</v>
      </c>
      <c r="J768" s="93">
        <v>50</v>
      </c>
      <c r="K768" s="1026">
        <v>6000000</v>
      </c>
      <c r="L768" s="61">
        <f>IF($K768&lt;&gt;0,$G768-$K768,"")</f>
        <v>0</v>
      </c>
      <c r="M768" s="833" t="s">
        <v>184</v>
      </c>
      <c r="N768" s="1403">
        <v>40773</v>
      </c>
      <c r="O768" s="1392" t="s">
        <v>395</v>
      </c>
      <c r="P768" s="94" t="s">
        <v>188</v>
      </c>
      <c r="Q768" s="75" t="s">
        <v>1278</v>
      </c>
      <c r="R768" s="1068">
        <v>300000</v>
      </c>
      <c r="U768" s="936"/>
      <c r="V768" s="936"/>
      <c r="W768" s="936"/>
    </row>
    <row r="769" spans="1:23" ht="16.5" customHeight="1">
      <c r="A769" s="720" t="s">
        <v>1264</v>
      </c>
      <c r="B769" s="1391">
        <v>40137</v>
      </c>
      <c r="C769" s="125" t="s">
        <v>1048</v>
      </c>
      <c r="D769" s="317" t="s">
        <v>660</v>
      </c>
      <c r="E769" s="318" t="s">
        <v>722</v>
      </c>
      <c r="F769" s="116" t="s">
        <v>395</v>
      </c>
      <c r="G769" s="82">
        <v>2348000</v>
      </c>
      <c r="H769" s="141" t="s">
        <v>13</v>
      </c>
      <c r="I769" s="556"/>
      <c r="J769" s="93"/>
      <c r="K769" s="1026"/>
      <c r="L769" s="319"/>
      <c r="M769" s="102"/>
      <c r="N769" s="980"/>
      <c r="O769" s="1392"/>
      <c r="P769" s="94"/>
      <c r="Q769" s="1402"/>
      <c r="R769" s="320"/>
      <c r="U769" s="936"/>
      <c r="V769" s="936"/>
      <c r="W769" s="936"/>
    </row>
    <row r="770" spans="1:23" ht="33.75" customHeight="1">
      <c r="A770" s="721" t="s">
        <v>1995</v>
      </c>
      <c r="B770" s="1391">
        <v>40151</v>
      </c>
      <c r="C770" s="125" t="s">
        <v>1283</v>
      </c>
      <c r="D770" s="125" t="s">
        <v>727</v>
      </c>
      <c r="E770" s="558" t="s">
        <v>724</v>
      </c>
      <c r="F770" s="116" t="s">
        <v>395</v>
      </c>
      <c r="G770" s="82">
        <v>6000000</v>
      </c>
      <c r="H770" s="141" t="s">
        <v>13</v>
      </c>
      <c r="I770" s="556"/>
      <c r="J770" s="93"/>
      <c r="K770" s="1026"/>
      <c r="L770" s="319"/>
      <c r="M770" s="102"/>
      <c r="N770" s="980"/>
      <c r="O770" s="1392"/>
      <c r="P770" s="94"/>
      <c r="Q770" s="1402"/>
      <c r="R770" s="320"/>
      <c r="U770" s="936"/>
      <c r="V770" s="936"/>
      <c r="W770" s="936"/>
    </row>
    <row r="771" spans="1:23">
      <c r="A771" s="720" t="s">
        <v>2286</v>
      </c>
      <c r="B771" s="1391">
        <v>40151</v>
      </c>
      <c r="C771" s="125" t="s">
        <v>1284</v>
      </c>
      <c r="D771" s="125" t="s">
        <v>1285</v>
      </c>
      <c r="E771" s="558" t="s">
        <v>734</v>
      </c>
      <c r="F771" s="116" t="s">
        <v>242</v>
      </c>
      <c r="G771" s="82">
        <v>9000000</v>
      </c>
      <c r="H771" s="141" t="s">
        <v>13</v>
      </c>
      <c r="I771" s="656">
        <v>41312</v>
      </c>
      <c r="J771" s="93">
        <v>200</v>
      </c>
      <c r="K771" s="1026">
        <v>5453900.0999999996</v>
      </c>
      <c r="L771" s="61">
        <v>0</v>
      </c>
      <c r="M771" s="833" t="s">
        <v>184</v>
      </c>
      <c r="N771" s="1403">
        <v>41312</v>
      </c>
      <c r="O771" s="1392" t="s">
        <v>395</v>
      </c>
      <c r="P771" s="363" t="s">
        <v>188</v>
      </c>
      <c r="Q771" s="75" t="s">
        <v>1974</v>
      </c>
      <c r="R771" s="320">
        <v>311943.55</v>
      </c>
      <c r="U771" s="936"/>
      <c r="V771" s="936"/>
      <c r="W771" s="936"/>
    </row>
    <row r="772" spans="1:23" ht="16.5" customHeight="1">
      <c r="A772" s="720" t="s">
        <v>258</v>
      </c>
      <c r="B772" s="1391">
        <v>40151</v>
      </c>
      <c r="C772" s="125" t="s">
        <v>519</v>
      </c>
      <c r="D772" s="125" t="s">
        <v>1286</v>
      </c>
      <c r="E772" s="558" t="s">
        <v>806</v>
      </c>
      <c r="F772" s="116" t="s">
        <v>242</v>
      </c>
      <c r="G772" s="82">
        <v>6500000</v>
      </c>
      <c r="H772" s="141" t="s">
        <v>13</v>
      </c>
      <c r="I772" s="556"/>
      <c r="J772" s="93"/>
      <c r="K772" s="1026"/>
      <c r="L772" s="319"/>
      <c r="M772" s="102"/>
      <c r="N772" s="980"/>
      <c r="O772" s="1392"/>
      <c r="P772" s="94"/>
      <c r="Q772" s="1402"/>
      <c r="R772" s="320"/>
      <c r="U772" s="936"/>
      <c r="V772" s="936"/>
      <c r="W772" s="936"/>
    </row>
    <row r="773" spans="1:23" ht="33.75" customHeight="1">
      <c r="A773" s="1354" t="s">
        <v>2133</v>
      </c>
      <c r="B773" s="1356">
        <v>40158</v>
      </c>
      <c r="C773" s="1358" t="s">
        <v>1294</v>
      </c>
      <c r="D773" s="1358" t="s">
        <v>268</v>
      </c>
      <c r="E773" s="1360" t="s">
        <v>722</v>
      </c>
      <c r="F773" s="119" t="s">
        <v>242</v>
      </c>
      <c r="G773" s="1346">
        <v>22000000</v>
      </c>
      <c r="H773" s="1361" t="s">
        <v>13</v>
      </c>
      <c r="I773" s="999">
        <v>41164</v>
      </c>
      <c r="J773" s="713">
        <v>129</v>
      </c>
      <c r="K773" s="1027">
        <v>14211450</v>
      </c>
      <c r="L773" s="61">
        <v>0</v>
      </c>
      <c r="M773" s="833" t="s">
        <v>184</v>
      </c>
      <c r="N773" s="73">
        <v>41117</v>
      </c>
      <c r="O773" s="1392" t="s">
        <v>395</v>
      </c>
      <c r="P773" s="363" t="s">
        <v>2134</v>
      </c>
      <c r="Q773" s="75" t="s">
        <v>1974</v>
      </c>
      <c r="R773" s="1066">
        <v>720373.5</v>
      </c>
      <c r="U773" s="936"/>
      <c r="V773" s="936"/>
      <c r="W773" s="936"/>
    </row>
    <row r="774" spans="1:23" ht="31.5" customHeight="1">
      <c r="A774" s="1416" t="s">
        <v>258</v>
      </c>
      <c r="B774" s="1418">
        <v>40158</v>
      </c>
      <c r="C774" s="1670" t="s">
        <v>1295</v>
      </c>
      <c r="D774" s="1670" t="s">
        <v>1296</v>
      </c>
      <c r="E774" s="1672" t="s">
        <v>1196</v>
      </c>
      <c r="F774" s="1466" t="s">
        <v>242</v>
      </c>
      <c r="G774" s="1445">
        <v>12000000</v>
      </c>
      <c r="H774" s="1674" t="s">
        <v>13</v>
      </c>
      <c r="I774" s="656">
        <v>41003</v>
      </c>
      <c r="J774" s="93">
        <v>4</v>
      </c>
      <c r="K774" s="1026">
        <v>3000000</v>
      </c>
      <c r="L774" s="657">
        <f>IF($K774&lt;&gt;0,$G774-$K774,"")</f>
        <v>9000000</v>
      </c>
      <c r="M774" s="72" t="s">
        <v>190</v>
      </c>
      <c r="N774" s="1556"/>
      <c r="O774" s="1476"/>
      <c r="P774" s="1480"/>
      <c r="Q774" s="1448"/>
      <c r="R774" s="1584"/>
      <c r="U774" s="936"/>
      <c r="V774" s="936"/>
      <c r="W774" s="936"/>
    </row>
    <row r="775" spans="1:23" ht="31.5" customHeight="1">
      <c r="A775" s="1417"/>
      <c r="B775" s="1419"/>
      <c r="C775" s="1671"/>
      <c r="D775" s="1671"/>
      <c r="E775" s="1673"/>
      <c r="F775" s="1467"/>
      <c r="G775" s="1447"/>
      <c r="H775" s="1675"/>
      <c r="I775" s="656">
        <v>41304</v>
      </c>
      <c r="J775" s="93">
        <v>4</v>
      </c>
      <c r="K775" s="1026">
        <v>4000000</v>
      </c>
      <c r="L775" s="657">
        <f>L774-K775</f>
        <v>5000000</v>
      </c>
      <c r="M775" s="72" t="s">
        <v>190</v>
      </c>
      <c r="N775" s="1557"/>
      <c r="O775" s="1477"/>
      <c r="P775" s="1481"/>
      <c r="Q775" s="1449"/>
      <c r="R775" s="1585"/>
      <c r="U775" s="936"/>
      <c r="V775" s="936"/>
      <c r="W775" s="936"/>
    </row>
    <row r="776" spans="1:23" ht="30.75" customHeight="1">
      <c r="A776" s="1388">
        <v>8</v>
      </c>
      <c r="B776" s="1391">
        <v>40158</v>
      </c>
      <c r="C776" s="125" t="s">
        <v>1297</v>
      </c>
      <c r="D776" s="125" t="s">
        <v>369</v>
      </c>
      <c r="E776" s="558" t="s">
        <v>602</v>
      </c>
      <c r="F776" s="116" t="s">
        <v>1111</v>
      </c>
      <c r="G776" s="82">
        <v>2000000</v>
      </c>
      <c r="H776" s="141" t="s">
        <v>13</v>
      </c>
      <c r="I776" s="656">
        <v>40541</v>
      </c>
      <c r="J776" s="93">
        <v>4</v>
      </c>
      <c r="K776" s="1026">
        <v>2000000</v>
      </c>
      <c r="L776" s="657">
        <f>IF($K776&lt;&gt;0,$G776-$K776,"")</f>
        <v>0</v>
      </c>
      <c r="M776" s="102" t="s">
        <v>1276</v>
      </c>
      <c r="N776" s="1403">
        <v>40541</v>
      </c>
      <c r="O776" s="1392" t="s">
        <v>1276</v>
      </c>
      <c r="P776" s="94">
        <v>7</v>
      </c>
      <c r="Q776" s="1402" t="s">
        <v>1278</v>
      </c>
      <c r="R776" s="320">
        <v>100000</v>
      </c>
      <c r="U776" s="936"/>
      <c r="V776" s="936"/>
      <c r="W776" s="936"/>
    </row>
    <row r="777" spans="1:23" ht="16.5" customHeight="1">
      <c r="A777" s="720" t="s">
        <v>1890</v>
      </c>
      <c r="B777" s="1391">
        <v>40158</v>
      </c>
      <c r="C777" s="125" t="s">
        <v>408</v>
      </c>
      <c r="D777" s="125" t="s">
        <v>744</v>
      </c>
      <c r="E777" s="558" t="s">
        <v>745</v>
      </c>
      <c r="F777" s="116" t="s">
        <v>395</v>
      </c>
      <c r="G777" s="82">
        <v>6319000</v>
      </c>
      <c r="H777" s="141" t="s">
        <v>13</v>
      </c>
      <c r="I777" s="656">
        <v>40794</v>
      </c>
      <c r="J777" s="93">
        <v>49</v>
      </c>
      <c r="K777" s="1026">
        <v>6319000</v>
      </c>
      <c r="L777" s="657">
        <f>IF($K777&lt;&gt;0,$G777-$K777,"")</f>
        <v>0</v>
      </c>
      <c r="M777" s="102" t="s">
        <v>334</v>
      </c>
      <c r="N777" s="980" t="s">
        <v>334</v>
      </c>
      <c r="O777" s="1392" t="s">
        <v>334</v>
      </c>
      <c r="P777" s="94"/>
      <c r="Q777" s="1402" t="s">
        <v>1221</v>
      </c>
      <c r="R777" s="1032" t="s">
        <v>334</v>
      </c>
      <c r="U777" s="936"/>
      <c r="V777" s="936"/>
      <c r="W777" s="936"/>
    </row>
    <row r="778" spans="1:23" ht="16.5" customHeight="1">
      <c r="A778" s="720" t="s">
        <v>1890</v>
      </c>
      <c r="B778" s="1391">
        <v>40158</v>
      </c>
      <c r="C778" s="125" t="s">
        <v>707</v>
      </c>
      <c r="D778" s="125" t="s">
        <v>727</v>
      </c>
      <c r="E778" s="558" t="s">
        <v>724</v>
      </c>
      <c r="F778" s="116" t="s">
        <v>395</v>
      </c>
      <c r="G778" s="82">
        <v>6000000</v>
      </c>
      <c r="H778" s="141" t="s">
        <v>13</v>
      </c>
      <c r="I778" s="656">
        <v>40787</v>
      </c>
      <c r="J778" s="93">
        <v>49</v>
      </c>
      <c r="K778" s="1026">
        <v>6000000</v>
      </c>
      <c r="L778" s="657">
        <f>IF($K778&lt;&gt;0,$G778-$K778,"")</f>
        <v>0</v>
      </c>
      <c r="M778" s="102" t="s">
        <v>334</v>
      </c>
      <c r="N778" s="980" t="s">
        <v>334</v>
      </c>
      <c r="O778" s="1392" t="s">
        <v>334</v>
      </c>
      <c r="P778" s="94"/>
      <c r="Q778" s="1402" t="s">
        <v>1221</v>
      </c>
      <c r="R778" s="1032" t="s">
        <v>334</v>
      </c>
      <c r="U778" s="936"/>
      <c r="V778" s="936"/>
      <c r="W778" s="936"/>
    </row>
    <row r="779" spans="1:23" ht="16.5" customHeight="1">
      <c r="A779" s="720" t="s">
        <v>1890</v>
      </c>
      <c r="B779" s="1391">
        <v>40158</v>
      </c>
      <c r="C779" s="125" t="s">
        <v>597</v>
      </c>
      <c r="D779" s="125" t="s">
        <v>622</v>
      </c>
      <c r="E779" s="558" t="s">
        <v>763</v>
      </c>
      <c r="F779" s="116" t="s">
        <v>395</v>
      </c>
      <c r="G779" s="82">
        <v>2417000</v>
      </c>
      <c r="H779" s="141" t="s">
        <v>13</v>
      </c>
      <c r="I779" s="656">
        <v>40801</v>
      </c>
      <c r="J779" s="93">
        <v>49</v>
      </c>
      <c r="K779" s="1026">
        <v>2417000</v>
      </c>
      <c r="L779" s="657">
        <f>IF($K779&lt;&gt;0,$G779-$K779,"")</f>
        <v>0</v>
      </c>
      <c r="M779" s="102" t="s">
        <v>334</v>
      </c>
      <c r="N779" s="980" t="s">
        <v>334</v>
      </c>
      <c r="O779" s="1392" t="s">
        <v>334</v>
      </c>
      <c r="P779" s="94"/>
      <c r="Q779" s="1402" t="s">
        <v>1221</v>
      </c>
      <c r="R779" s="1032" t="s">
        <v>334</v>
      </c>
      <c r="U779" s="936"/>
      <c r="V779" s="936"/>
      <c r="W779" s="936"/>
    </row>
    <row r="780" spans="1:23" ht="16.5" customHeight="1">
      <c r="A780" s="720" t="s">
        <v>2095</v>
      </c>
      <c r="B780" s="1391">
        <v>40158</v>
      </c>
      <c r="C780" s="125" t="s">
        <v>652</v>
      </c>
      <c r="D780" s="125" t="s">
        <v>610</v>
      </c>
      <c r="E780" s="558" t="s">
        <v>749</v>
      </c>
      <c r="F780" s="116" t="s">
        <v>395</v>
      </c>
      <c r="G780" s="82">
        <v>11881000</v>
      </c>
      <c r="H780" s="141" t="s">
        <v>13</v>
      </c>
      <c r="I780" s="55">
        <v>41117</v>
      </c>
      <c r="J780" s="93">
        <v>114</v>
      </c>
      <c r="K780" s="1026">
        <v>6138000</v>
      </c>
      <c r="L780" s="657">
        <v>3881000</v>
      </c>
      <c r="M780" s="102" t="s">
        <v>334</v>
      </c>
      <c r="N780" s="980" t="s">
        <v>334</v>
      </c>
      <c r="O780" s="1392" t="s">
        <v>334</v>
      </c>
      <c r="P780" s="94"/>
      <c r="Q780" s="1402" t="s">
        <v>1221</v>
      </c>
      <c r="R780" s="1032" t="s">
        <v>334</v>
      </c>
      <c r="U780" s="936"/>
      <c r="V780" s="936"/>
      <c r="W780" s="936"/>
    </row>
    <row r="781" spans="1:23" ht="16.5" customHeight="1">
      <c r="A781" s="720" t="s">
        <v>1264</v>
      </c>
      <c r="B781" s="1391">
        <v>40158</v>
      </c>
      <c r="C781" s="125" t="s">
        <v>719</v>
      </c>
      <c r="D781" s="125" t="s">
        <v>762</v>
      </c>
      <c r="E781" s="558" t="s">
        <v>763</v>
      </c>
      <c r="F781" s="116" t="s">
        <v>395</v>
      </c>
      <c r="G781" s="82">
        <v>6335000</v>
      </c>
      <c r="H781" s="141" t="s">
        <v>13</v>
      </c>
      <c r="I781" s="556"/>
      <c r="J781" s="93"/>
      <c r="K781" s="1026"/>
      <c r="L781" s="319"/>
      <c r="M781" s="102"/>
      <c r="N781" s="980"/>
      <c r="O781" s="1392"/>
      <c r="P781" s="94"/>
      <c r="Q781" s="1402"/>
      <c r="R781" s="320"/>
      <c r="U781" s="936"/>
      <c r="V781" s="936"/>
      <c r="W781" s="936"/>
    </row>
    <row r="782" spans="1:23" ht="16.5" customHeight="1">
      <c r="A782" s="720" t="s">
        <v>1890</v>
      </c>
      <c r="B782" s="1391">
        <v>40158</v>
      </c>
      <c r="C782" s="435" t="s">
        <v>1299</v>
      </c>
      <c r="D782" s="125" t="s">
        <v>868</v>
      </c>
      <c r="E782" s="558" t="s">
        <v>763</v>
      </c>
      <c r="F782" s="116" t="s">
        <v>242</v>
      </c>
      <c r="G782" s="82">
        <v>1505000</v>
      </c>
      <c r="H782" s="141" t="s">
        <v>13</v>
      </c>
      <c r="I782" s="656">
        <v>40808</v>
      </c>
      <c r="J782" s="93">
        <v>49</v>
      </c>
      <c r="K782" s="453">
        <v>1505000</v>
      </c>
      <c r="L782" s="657">
        <f>IF($K782&lt;&gt;0,$G782-$K782,"")</f>
        <v>0</v>
      </c>
      <c r="M782" s="833" t="s">
        <v>184</v>
      </c>
      <c r="N782" s="1403">
        <v>40808</v>
      </c>
      <c r="O782" s="1392" t="s">
        <v>395</v>
      </c>
      <c r="P782" s="94" t="s">
        <v>188</v>
      </c>
      <c r="Q782" s="75" t="s">
        <v>1278</v>
      </c>
      <c r="R782" s="320">
        <v>34000</v>
      </c>
      <c r="U782" s="936"/>
      <c r="V782" s="936"/>
      <c r="W782" s="936"/>
    </row>
    <row r="783" spans="1:23" ht="28.5" customHeight="1">
      <c r="A783" s="720" t="s">
        <v>2266</v>
      </c>
      <c r="B783" s="1391">
        <v>40158</v>
      </c>
      <c r="C783" s="435" t="s">
        <v>2280</v>
      </c>
      <c r="D783" s="125" t="s">
        <v>390</v>
      </c>
      <c r="E783" s="558" t="s">
        <v>724</v>
      </c>
      <c r="F783" s="116" t="s">
        <v>395</v>
      </c>
      <c r="G783" s="82">
        <v>2032000</v>
      </c>
      <c r="H783" s="141" t="s">
        <v>13</v>
      </c>
      <c r="I783" s="1058">
        <v>41263</v>
      </c>
      <c r="J783" s="93">
        <v>188</v>
      </c>
      <c r="K783" s="453">
        <v>1832697.18</v>
      </c>
      <c r="L783" s="61">
        <v>0</v>
      </c>
      <c r="M783" s="102" t="s">
        <v>334</v>
      </c>
      <c r="N783" s="980" t="s">
        <v>334</v>
      </c>
      <c r="O783" s="1392" t="s">
        <v>334</v>
      </c>
      <c r="P783" s="94"/>
      <c r="Q783" s="1402"/>
      <c r="R783" s="1032" t="s">
        <v>334</v>
      </c>
      <c r="U783" s="936"/>
      <c r="V783" s="936"/>
      <c r="W783" s="936"/>
    </row>
    <row r="784" spans="1:23" ht="16.5" customHeight="1">
      <c r="A784" s="720" t="s">
        <v>2221</v>
      </c>
      <c r="B784" s="1391">
        <v>40165</v>
      </c>
      <c r="C784" s="125" t="s">
        <v>1300</v>
      </c>
      <c r="D784" s="125" t="s">
        <v>604</v>
      </c>
      <c r="E784" s="558" t="s">
        <v>738</v>
      </c>
      <c r="F784" s="116" t="s">
        <v>242</v>
      </c>
      <c r="G784" s="82">
        <v>3000000</v>
      </c>
      <c r="H784" s="141" t="s">
        <v>13</v>
      </c>
      <c r="I784" s="555">
        <v>41242</v>
      </c>
      <c r="J784" s="93">
        <v>173</v>
      </c>
      <c r="K784" s="453">
        <v>2345930</v>
      </c>
      <c r="L784" s="61">
        <v>0</v>
      </c>
      <c r="M784" s="72" t="s">
        <v>184</v>
      </c>
      <c r="N784" s="1403">
        <v>41242</v>
      </c>
      <c r="O784" s="1392" t="s">
        <v>395</v>
      </c>
      <c r="P784" s="94" t="s">
        <v>188</v>
      </c>
      <c r="Q784" s="1402" t="s">
        <v>1974</v>
      </c>
      <c r="R784" s="320">
        <v>104375</v>
      </c>
      <c r="U784" s="936"/>
      <c r="V784" s="936"/>
      <c r="W784" s="936"/>
    </row>
    <row r="785" spans="1:23" ht="16.5" customHeight="1">
      <c r="A785" s="720" t="s">
        <v>1892</v>
      </c>
      <c r="B785" s="1391">
        <v>40165</v>
      </c>
      <c r="C785" s="125" t="s">
        <v>1301</v>
      </c>
      <c r="D785" s="125" t="s">
        <v>669</v>
      </c>
      <c r="E785" s="558" t="s">
        <v>763</v>
      </c>
      <c r="F785" s="116" t="s">
        <v>242</v>
      </c>
      <c r="G785" s="82">
        <v>6056000</v>
      </c>
      <c r="H785" s="141" t="s">
        <v>13</v>
      </c>
      <c r="I785" s="656">
        <v>40738</v>
      </c>
      <c r="J785" s="93">
        <v>49</v>
      </c>
      <c r="K785" s="453">
        <v>6056000</v>
      </c>
      <c r="L785" s="61">
        <f>IF($K785&lt;&gt;0,$G785-$K785,"")</f>
        <v>0</v>
      </c>
      <c r="M785" s="833" t="s">
        <v>184</v>
      </c>
      <c r="N785" s="1401">
        <v>40738</v>
      </c>
      <c r="O785" s="1392" t="s">
        <v>395</v>
      </c>
      <c r="P785" s="94" t="s">
        <v>188</v>
      </c>
      <c r="Q785" s="75" t="s">
        <v>1278</v>
      </c>
      <c r="R785" s="320">
        <v>182000</v>
      </c>
      <c r="U785" s="936"/>
      <c r="V785" s="936"/>
      <c r="W785" s="936"/>
    </row>
    <row r="786" spans="1:23" ht="16.5" customHeight="1">
      <c r="A786" s="720" t="s">
        <v>1888</v>
      </c>
      <c r="B786" s="1391">
        <v>40165</v>
      </c>
      <c r="C786" s="125" t="s">
        <v>1305</v>
      </c>
      <c r="D786" s="125" t="s">
        <v>1302</v>
      </c>
      <c r="E786" s="558" t="s">
        <v>324</v>
      </c>
      <c r="F786" s="116" t="s">
        <v>242</v>
      </c>
      <c r="G786" s="82">
        <v>1300000</v>
      </c>
      <c r="H786" s="141" t="s">
        <v>13</v>
      </c>
      <c r="I786" s="656">
        <v>40808</v>
      </c>
      <c r="J786" s="93">
        <v>49</v>
      </c>
      <c r="K786" s="453">
        <v>1300000</v>
      </c>
      <c r="L786" s="61">
        <f>IF($K786&lt;&gt;0,$G786-$K786,"")</f>
        <v>0</v>
      </c>
      <c r="M786" s="833" t="s">
        <v>184</v>
      </c>
      <c r="N786" s="1403">
        <v>40808</v>
      </c>
      <c r="O786" s="1392" t="s">
        <v>395</v>
      </c>
      <c r="P786" s="94" t="s">
        <v>188</v>
      </c>
      <c r="Q786" s="75" t="s">
        <v>1278</v>
      </c>
      <c r="R786" s="320">
        <v>65000</v>
      </c>
      <c r="U786" s="936"/>
      <c r="V786" s="936"/>
      <c r="W786" s="936"/>
    </row>
    <row r="787" spans="1:23" ht="16.5" customHeight="1">
      <c r="A787" s="721" t="s">
        <v>1890</v>
      </c>
      <c r="B787" s="1391">
        <v>40165</v>
      </c>
      <c r="C787" s="125" t="s">
        <v>315</v>
      </c>
      <c r="D787" s="125" t="s">
        <v>1303</v>
      </c>
      <c r="E787" s="558" t="s">
        <v>862</v>
      </c>
      <c r="F787" s="116" t="s">
        <v>395</v>
      </c>
      <c r="G787" s="82">
        <v>4640000</v>
      </c>
      <c r="H787" s="141" t="s">
        <v>13</v>
      </c>
      <c r="I787" s="656">
        <v>40738</v>
      </c>
      <c r="J787" s="93">
        <v>49</v>
      </c>
      <c r="K787" s="453">
        <v>4640000</v>
      </c>
      <c r="L787" s="61">
        <f>IF($K787&lt;&gt;0,$G787-$K787,"")</f>
        <v>0</v>
      </c>
      <c r="M787" s="102" t="s">
        <v>334</v>
      </c>
      <c r="N787" s="980" t="s">
        <v>334</v>
      </c>
      <c r="O787" s="1392" t="s">
        <v>334</v>
      </c>
      <c r="P787" s="94"/>
      <c r="Q787" s="1402" t="s">
        <v>1221</v>
      </c>
      <c r="R787" s="1032" t="s">
        <v>334</v>
      </c>
      <c r="U787" s="936"/>
      <c r="V787" s="936"/>
      <c r="W787" s="936"/>
    </row>
    <row r="788" spans="1:23" ht="16.5" customHeight="1">
      <c r="A788" s="720" t="s">
        <v>1890</v>
      </c>
      <c r="B788" s="1391">
        <v>40165</v>
      </c>
      <c r="C788" s="125" t="s">
        <v>1066</v>
      </c>
      <c r="D788" s="125" t="s">
        <v>1075</v>
      </c>
      <c r="E788" s="558" t="s">
        <v>324</v>
      </c>
      <c r="F788" s="116" t="s">
        <v>395</v>
      </c>
      <c r="G788" s="82">
        <v>1744000</v>
      </c>
      <c r="H788" s="141" t="s">
        <v>13</v>
      </c>
      <c r="I788" s="656">
        <v>40752</v>
      </c>
      <c r="J788" s="93">
        <v>49</v>
      </c>
      <c r="K788" s="453">
        <v>1744000</v>
      </c>
      <c r="L788" s="61">
        <f>IF($K788&lt;&gt;0,$G788-$K788,"")</f>
        <v>0</v>
      </c>
      <c r="M788" s="102" t="s">
        <v>334</v>
      </c>
      <c r="N788" s="980" t="s">
        <v>334</v>
      </c>
      <c r="O788" s="1392" t="s">
        <v>334</v>
      </c>
      <c r="P788" s="94"/>
      <c r="Q788" s="1402" t="s">
        <v>1221</v>
      </c>
      <c r="R788" s="1032" t="s">
        <v>334</v>
      </c>
      <c r="U788" s="936"/>
      <c r="V788" s="936"/>
      <c r="W788" s="936"/>
    </row>
    <row r="789" spans="1:23" ht="16.5" customHeight="1">
      <c r="A789" s="720" t="s">
        <v>2289</v>
      </c>
      <c r="B789" s="1391">
        <v>40165</v>
      </c>
      <c r="C789" s="125" t="s">
        <v>793</v>
      </c>
      <c r="D789" s="125" t="s">
        <v>794</v>
      </c>
      <c r="E789" s="558" t="s">
        <v>763</v>
      </c>
      <c r="F789" s="116" t="s">
        <v>395</v>
      </c>
      <c r="G789" s="82">
        <v>4596000</v>
      </c>
      <c r="H789" s="141" t="s">
        <v>13</v>
      </c>
      <c r="I789" s="656">
        <v>41313</v>
      </c>
      <c r="J789" s="93">
        <v>203</v>
      </c>
      <c r="K789" s="453">
        <v>4009722.75</v>
      </c>
      <c r="L789" s="61">
        <v>0</v>
      </c>
      <c r="M789" s="102" t="s">
        <v>334</v>
      </c>
      <c r="N789" s="980" t="s">
        <v>334</v>
      </c>
      <c r="O789" s="1392" t="s">
        <v>334</v>
      </c>
      <c r="P789" s="94"/>
      <c r="Q789" s="1402" t="s">
        <v>1221</v>
      </c>
      <c r="R789" s="1032" t="s">
        <v>334</v>
      </c>
      <c r="U789" s="936"/>
      <c r="V789" s="936"/>
      <c r="W789" s="936"/>
    </row>
    <row r="790" spans="1:23" ht="16.5" customHeight="1">
      <c r="A790" s="720" t="s">
        <v>1264</v>
      </c>
      <c r="B790" s="1391">
        <v>40165</v>
      </c>
      <c r="C790" s="125" t="s">
        <v>1113</v>
      </c>
      <c r="D790" s="125" t="s">
        <v>1122</v>
      </c>
      <c r="E790" s="558" t="s">
        <v>1044</v>
      </c>
      <c r="F790" s="116" t="s">
        <v>395</v>
      </c>
      <c r="G790" s="82">
        <v>1230000</v>
      </c>
      <c r="H790" s="141" t="s">
        <v>13</v>
      </c>
      <c r="I790" s="656">
        <v>40996</v>
      </c>
      <c r="J790" s="93">
        <v>4</v>
      </c>
      <c r="K790" s="453">
        <v>1230000</v>
      </c>
      <c r="L790" s="61">
        <f>IF($K790&lt;&gt;0,$G790-$K790,"")</f>
        <v>0</v>
      </c>
      <c r="M790" s="102" t="s">
        <v>334</v>
      </c>
      <c r="N790" s="980" t="s">
        <v>334</v>
      </c>
      <c r="O790" s="1392" t="s">
        <v>334</v>
      </c>
      <c r="P790" s="94"/>
      <c r="Q790" s="1402" t="s">
        <v>1221</v>
      </c>
      <c r="R790" s="1032" t="s">
        <v>334</v>
      </c>
      <c r="U790" s="936"/>
      <c r="V790" s="936"/>
      <c r="W790" s="936"/>
    </row>
    <row r="791" spans="1:23">
      <c r="A791" s="720" t="s">
        <v>1890</v>
      </c>
      <c r="B791" s="1391">
        <v>40165</v>
      </c>
      <c r="C791" s="125" t="s">
        <v>1091</v>
      </c>
      <c r="D791" s="1386" t="s">
        <v>785</v>
      </c>
      <c r="E791" s="1402" t="s">
        <v>445</v>
      </c>
      <c r="F791" s="116" t="s">
        <v>395</v>
      </c>
      <c r="G791" s="82">
        <v>2997000</v>
      </c>
      <c r="H791" s="141" t="s">
        <v>13</v>
      </c>
      <c r="I791" s="656">
        <v>40808</v>
      </c>
      <c r="J791" s="93">
        <v>49</v>
      </c>
      <c r="K791" s="1026">
        <v>2997000</v>
      </c>
      <c r="L791" s="61">
        <f>IF($K791&lt;&gt;0,$G791-$K791,"")</f>
        <v>0</v>
      </c>
      <c r="M791" s="102" t="s">
        <v>334</v>
      </c>
      <c r="N791" s="980" t="s">
        <v>334</v>
      </c>
      <c r="O791" s="1392" t="s">
        <v>334</v>
      </c>
      <c r="P791" s="94"/>
      <c r="Q791" s="365"/>
      <c r="R791" s="437" t="s">
        <v>334</v>
      </c>
      <c r="U791" s="936"/>
      <c r="V791" s="936"/>
      <c r="W791" s="936"/>
    </row>
    <row r="792" spans="1:23">
      <c r="A792" s="720" t="s">
        <v>2185</v>
      </c>
      <c r="B792" s="1391">
        <v>40169</v>
      </c>
      <c r="C792" s="125" t="s">
        <v>1306</v>
      </c>
      <c r="D792" s="1386" t="s">
        <v>363</v>
      </c>
      <c r="E792" s="1402" t="s">
        <v>761</v>
      </c>
      <c r="F792" s="116" t="s">
        <v>242</v>
      </c>
      <c r="G792" s="82">
        <v>8700000</v>
      </c>
      <c r="H792" s="141" t="s">
        <v>13</v>
      </c>
      <c r="I792" s="656">
        <v>41222</v>
      </c>
      <c r="J792" s="93">
        <v>149</v>
      </c>
      <c r="K792" s="1026">
        <v>7945492.5</v>
      </c>
      <c r="L792" s="61">
        <v>0</v>
      </c>
      <c r="M792" s="72" t="s">
        <v>184</v>
      </c>
      <c r="N792" s="315">
        <v>41222</v>
      </c>
      <c r="O792" s="1392" t="s">
        <v>395</v>
      </c>
      <c r="P792" s="316" t="s">
        <v>188</v>
      </c>
      <c r="Q792" s="1020" t="s">
        <v>1974</v>
      </c>
      <c r="R792" s="320">
        <v>256118.75</v>
      </c>
      <c r="U792" s="936"/>
      <c r="V792" s="936"/>
      <c r="W792" s="936"/>
    </row>
    <row r="793" spans="1:23" s="358" customFormat="1" ht="28.5">
      <c r="A793" s="721" t="s">
        <v>1479</v>
      </c>
      <c r="B793" s="356">
        <v>40169</v>
      </c>
      <c r="C793" s="435" t="s">
        <v>715</v>
      </c>
      <c r="D793" s="1386" t="s">
        <v>753</v>
      </c>
      <c r="E793" s="102" t="s">
        <v>724</v>
      </c>
      <c r="F793" s="116" t="s">
        <v>395</v>
      </c>
      <c r="G793" s="333">
        <v>2836000</v>
      </c>
      <c r="H793" s="436" t="s">
        <v>13</v>
      </c>
      <c r="I793" s="557">
        <v>40445</v>
      </c>
      <c r="J793" s="362">
        <v>4</v>
      </c>
      <c r="K793" s="1028">
        <v>2836000</v>
      </c>
      <c r="L793" s="61">
        <f t="shared" ref="L793:L804" si="21">IF($K793&lt;&gt;0,$G793-$K793,"")</f>
        <v>0</v>
      </c>
      <c r="M793" s="102" t="s">
        <v>334</v>
      </c>
      <c r="N793" s="105" t="s">
        <v>334</v>
      </c>
      <c r="O793" s="1392" t="s">
        <v>334</v>
      </c>
      <c r="P793" s="363"/>
      <c r="Q793" s="493" t="s">
        <v>1221</v>
      </c>
      <c r="R793" s="437" t="s">
        <v>334</v>
      </c>
      <c r="U793" s="936"/>
      <c r="V793" s="936"/>
      <c r="W793" s="936"/>
    </row>
    <row r="794" spans="1:23" s="100" customFormat="1" ht="42.75">
      <c r="A794" s="721" t="s">
        <v>1924</v>
      </c>
      <c r="B794" s="1391">
        <v>40169</v>
      </c>
      <c r="C794" s="1386" t="s">
        <v>1460</v>
      </c>
      <c r="D794" s="1386" t="s">
        <v>1101</v>
      </c>
      <c r="E794" s="1402" t="s">
        <v>1044</v>
      </c>
      <c r="F794" s="116" t="s">
        <v>395</v>
      </c>
      <c r="G794" s="82">
        <v>2359000</v>
      </c>
      <c r="H794" s="141" t="s">
        <v>13</v>
      </c>
      <c r="I794" s="340">
        <v>40808</v>
      </c>
      <c r="J794" s="93">
        <v>49</v>
      </c>
      <c r="K794" s="1026">
        <v>2359000</v>
      </c>
      <c r="L794" s="61">
        <f t="shared" si="21"/>
        <v>0</v>
      </c>
      <c r="M794" s="102" t="s">
        <v>334</v>
      </c>
      <c r="N794" s="980" t="s">
        <v>334</v>
      </c>
      <c r="O794" s="1392" t="s">
        <v>334</v>
      </c>
      <c r="P794" s="94"/>
      <c r="Q794" s="365"/>
      <c r="R794" s="437" t="s">
        <v>334</v>
      </c>
      <c r="U794" s="936"/>
      <c r="V794" s="936"/>
      <c r="W794" s="936"/>
    </row>
    <row r="795" spans="1:23">
      <c r="A795" s="721" t="s">
        <v>1890</v>
      </c>
      <c r="B795" s="1391">
        <v>40169</v>
      </c>
      <c r="C795" s="125" t="s">
        <v>837</v>
      </c>
      <c r="D795" s="1386" t="s">
        <v>861</v>
      </c>
      <c r="E795" s="1402" t="s">
        <v>862</v>
      </c>
      <c r="F795" s="116" t="s">
        <v>242</v>
      </c>
      <c r="G795" s="82">
        <v>9698000</v>
      </c>
      <c r="H795" s="141" t="s">
        <v>13</v>
      </c>
      <c r="I795" s="656">
        <v>40745</v>
      </c>
      <c r="J795" s="93">
        <v>49</v>
      </c>
      <c r="K795" s="1026">
        <v>9698000</v>
      </c>
      <c r="L795" s="61">
        <f t="shared" si="21"/>
        <v>0</v>
      </c>
      <c r="M795" s="833" t="s">
        <v>184</v>
      </c>
      <c r="N795" s="1403">
        <v>40745</v>
      </c>
      <c r="O795" s="1392" t="s">
        <v>395</v>
      </c>
      <c r="P795" s="94" t="s">
        <v>188</v>
      </c>
      <c r="Q795" s="1017" t="s">
        <v>1278</v>
      </c>
      <c r="R795" s="320">
        <v>55000</v>
      </c>
      <c r="U795" s="936"/>
      <c r="V795" s="936"/>
      <c r="W795" s="936"/>
    </row>
    <row r="796" spans="1:23">
      <c r="A796" s="720" t="s">
        <v>1890</v>
      </c>
      <c r="B796" s="1391">
        <v>40169</v>
      </c>
      <c r="C796" s="125" t="s">
        <v>840</v>
      </c>
      <c r="D796" s="1386" t="s">
        <v>930</v>
      </c>
      <c r="E796" s="1402" t="s">
        <v>85</v>
      </c>
      <c r="F796" s="116" t="s">
        <v>242</v>
      </c>
      <c r="G796" s="82">
        <v>3500000</v>
      </c>
      <c r="H796" s="141" t="s">
        <v>13</v>
      </c>
      <c r="I796" s="656">
        <v>40745</v>
      </c>
      <c r="J796" s="93">
        <v>49</v>
      </c>
      <c r="K796" s="453">
        <v>3500000</v>
      </c>
      <c r="L796" s="61">
        <f t="shared" si="21"/>
        <v>0</v>
      </c>
      <c r="M796" s="833" t="s">
        <v>184</v>
      </c>
      <c r="N796" s="1403">
        <v>40745</v>
      </c>
      <c r="O796" s="1392" t="s">
        <v>395</v>
      </c>
      <c r="P796" s="94" t="s">
        <v>188</v>
      </c>
      <c r="Q796" s="1017" t="s">
        <v>1278</v>
      </c>
      <c r="R796" s="320">
        <v>113000</v>
      </c>
      <c r="U796" s="936"/>
      <c r="V796" s="936"/>
      <c r="W796" s="936"/>
    </row>
    <row r="797" spans="1:23">
      <c r="A797" s="720" t="s">
        <v>2223</v>
      </c>
      <c r="B797" s="1391">
        <v>40169</v>
      </c>
      <c r="C797" s="125" t="s">
        <v>1027</v>
      </c>
      <c r="D797" s="1386" t="s">
        <v>1033</v>
      </c>
      <c r="E797" s="1402" t="s">
        <v>761</v>
      </c>
      <c r="F797" s="116" t="s">
        <v>395</v>
      </c>
      <c r="G797" s="82">
        <v>4237000</v>
      </c>
      <c r="H797" s="141" t="s">
        <v>13</v>
      </c>
      <c r="I797" s="656">
        <v>41242</v>
      </c>
      <c r="J797" s="93">
        <v>175</v>
      </c>
      <c r="K797" s="453">
        <v>3145972.5</v>
      </c>
      <c r="L797" s="61">
        <v>0</v>
      </c>
      <c r="M797" s="102" t="s">
        <v>334</v>
      </c>
      <c r="N797" s="980" t="s">
        <v>334</v>
      </c>
      <c r="O797" s="1392" t="s">
        <v>334</v>
      </c>
      <c r="P797" s="94"/>
      <c r="Q797" s="365"/>
      <c r="R797" s="320" t="s">
        <v>334</v>
      </c>
      <c r="U797" s="936"/>
      <c r="V797" s="936"/>
      <c r="W797" s="936"/>
    </row>
    <row r="798" spans="1:23">
      <c r="A798" s="720" t="s">
        <v>258</v>
      </c>
      <c r="B798" s="1391">
        <v>40176</v>
      </c>
      <c r="C798" s="125" t="s">
        <v>1325</v>
      </c>
      <c r="D798" s="1386" t="s">
        <v>1335</v>
      </c>
      <c r="E798" s="1402" t="s">
        <v>745</v>
      </c>
      <c r="F798" s="116" t="s">
        <v>242</v>
      </c>
      <c r="G798" s="82">
        <v>2000000</v>
      </c>
      <c r="H798" s="141" t="s">
        <v>13</v>
      </c>
      <c r="I798" s="556"/>
      <c r="J798" s="93"/>
      <c r="K798" s="453"/>
      <c r="L798" s="61" t="str">
        <f t="shared" si="21"/>
        <v/>
      </c>
      <c r="M798" s="102"/>
      <c r="N798" s="980"/>
      <c r="O798" s="1392"/>
      <c r="P798" s="94"/>
      <c r="Q798" s="365"/>
      <c r="R798" s="320"/>
      <c r="U798" s="936"/>
      <c r="V798" s="936"/>
      <c r="W798" s="936"/>
    </row>
    <row r="799" spans="1:23">
      <c r="A799" s="720" t="s">
        <v>258</v>
      </c>
      <c r="B799" s="1391">
        <v>40176</v>
      </c>
      <c r="C799" s="125" t="s">
        <v>1326</v>
      </c>
      <c r="D799" s="1386" t="s">
        <v>1328</v>
      </c>
      <c r="E799" s="1402" t="s">
        <v>997</v>
      </c>
      <c r="F799" s="116" t="s">
        <v>242</v>
      </c>
      <c r="G799" s="82">
        <v>2179000</v>
      </c>
      <c r="H799" s="141" t="s">
        <v>13</v>
      </c>
      <c r="I799" s="656">
        <v>41115</v>
      </c>
      <c r="J799" s="93">
        <v>4</v>
      </c>
      <c r="K799" s="453">
        <v>600000</v>
      </c>
      <c r="L799" s="61">
        <f t="shared" si="21"/>
        <v>1579000</v>
      </c>
      <c r="M799" s="833" t="s">
        <v>184</v>
      </c>
      <c r="N799" s="980"/>
      <c r="O799" s="1392"/>
      <c r="P799" s="94"/>
      <c r="Q799" s="365"/>
      <c r="R799" s="320"/>
      <c r="U799" s="936"/>
      <c r="V799" s="936"/>
      <c r="W799" s="936"/>
    </row>
    <row r="800" spans="1:23" ht="33">
      <c r="A800" s="721" t="s">
        <v>1998</v>
      </c>
      <c r="B800" s="1391">
        <v>40176</v>
      </c>
      <c r="C800" s="125" t="s">
        <v>1327</v>
      </c>
      <c r="D800" s="1386" t="s">
        <v>1329</v>
      </c>
      <c r="E800" s="1402" t="s">
        <v>763</v>
      </c>
      <c r="F800" s="116" t="s">
        <v>242</v>
      </c>
      <c r="G800" s="82">
        <v>4500000</v>
      </c>
      <c r="H800" s="141" t="s">
        <v>13</v>
      </c>
      <c r="I800" s="656">
        <v>40977</v>
      </c>
      <c r="J800" s="93">
        <v>73</v>
      </c>
      <c r="K800" s="453">
        <v>4500000</v>
      </c>
      <c r="L800" s="61">
        <f t="shared" si="21"/>
        <v>0</v>
      </c>
      <c r="M800" s="833" t="s">
        <v>184</v>
      </c>
      <c r="N800" s="1403">
        <v>40977</v>
      </c>
      <c r="O800" s="1392" t="s">
        <v>395</v>
      </c>
      <c r="P800" s="363" t="s">
        <v>1999</v>
      </c>
      <c r="Q800" s="1017" t="s">
        <v>1278</v>
      </c>
      <c r="R800" s="320">
        <v>225000</v>
      </c>
      <c r="U800" s="936"/>
      <c r="V800" s="936"/>
      <c r="W800" s="936"/>
    </row>
    <row r="801" spans="1:23" ht="28.5">
      <c r="A801" s="720" t="s">
        <v>1644</v>
      </c>
      <c r="B801" s="1391">
        <v>40176</v>
      </c>
      <c r="C801" s="125" t="s">
        <v>1330</v>
      </c>
      <c r="D801" s="1386" t="s">
        <v>1331</v>
      </c>
      <c r="E801" s="1402" t="s">
        <v>749</v>
      </c>
      <c r="F801" s="116" t="s">
        <v>1111</v>
      </c>
      <c r="G801" s="82">
        <v>3035000</v>
      </c>
      <c r="H801" s="141" t="s">
        <v>13</v>
      </c>
      <c r="I801" s="691">
        <v>40611</v>
      </c>
      <c r="J801" s="93">
        <v>38</v>
      </c>
      <c r="K801" s="453">
        <v>650000</v>
      </c>
      <c r="L801" s="61">
        <v>0</v>
      </c>
      <c r="M801" s="102" t="s">
        <v>334</v>
      </c>
      <c r="N801" s="980" t="s">
        <v>334</v>
      </c>
      <c r="O801" s="1392" t="s">
        <v>334</v>
      </c>
      <c r="P801" s="94"/>
      <c r="Q801" s="365"/>
      <c r="R801" s="437" t="s">
        <v>334</v>
      </c>
      <c r="U801" s="936"/>
      <c r="V801" s="936"/>
      <c r="W801" s="936"/>
    </row>
    <row r="802" spans="1:23">
      <c r="A802" s="720" t="s">
        <v>2191</v>
      </c>
      <c r="B802" s="1391">
        <v>40176</v>
      </c>
      <c r="C802" s="125" t="s">
        <v>304</v>
      </c>
      <c r="D802" s="1386" t="s">
        <v>305</v>
      </c>
      <c r="E802" s="1402" t="s">
        <v>722</v>
      </c>
      <c r="F802" s="116" t="s">
        <v>395</v>
      </c>
      <c r="G802" s="82">
        <v>4567000</v>
      </c>
      <c r="H802" s="141" t="s">
        <v>13</v>
      </c>
      <c r="I802" s="656">
        <v>41222</v>
      </c>
      <c r="J802" s="93">
        <v>155</v>
      </c>
      <c r="K802" s="453">
        <v>4217360.9800000004</v>
      </c>
      <c r="L802" s="61">
        <v>0</v>
      </c>
      <c r="M802" s="102" t="s">
        <v>334</v>
      </c>
      <c r="N802" s="980" t="s">
        <v>334</v>
      </c>
      <c r="O802" s="1392" t="s">
        <v>334</v>
      </c>
      <c r="P802" s="94"/>
      <c r="Q802" s="1020"/>
      <c r="R802" s="1032" t="s">
        <v>334</v>
      </c>
      <c r="U802" s="936"/>
      <c r="V802" s="936"/>
      <c r="W802" s="936"/>
    </row>
    <row r="803" spans="1:23">
      <c r="A803" s="720" t="s">
        <v>1264</v>
      </c>
      <c r="B803" s="1391">
        <v>40176</v>
      </c>
      <c r="C803" s="125" t="s">
        <v>708</v>
      </c>
      <c r="D803" s="1386" t="s">
        <v>739</v>
      </c>
      <c r="E803" s="1402" t="s">
        <v>740</v>
      </c>
      <c r="F803" s="116" t="s">
        <v>395</v>
      </c>
      <c r="G803" s="82">
        <v>1508000</v>
      </c>
      <c r="H803" s="141" t="s">
        <v>13</v>
      </c>
      <c r="I803" s="556"/>
      <c r="J803" s="93"/>
      <c r="K803" s="453"/>
      <c r="L803" s="61" t="str">
        <f t="shared" si="21"/>
        <v/>
      </c>
      <c r="M803" s="102"/>
      <c r="N803" s="980"/>
      <c r="O803" s="1392"/>
      <c r="P803" s="94"/>
      <c r="Q803" s="365"/>
      <c r="R803" s="320"/>
      <c r="U803" s="936"/>
      <c r="V803" s="936"/>
      <c r="W803" s="936"/>
    </row>
    <row r="804" spans="1:23" s="358" customFormat="1" ht="28.5">
      <c r="A804" s="721" t="s">
        <v>1530</v>
      </c>
      <c r="B804" s="356">
        <v>40176</v>
      </c>
      <c r="C804" s="435" t="s">
        <v>784</v>
      </c>
      <c r="D804" s="1386" t="s">
        <v>785</v>
      </c>
      <c r="E804" s="102" t="s">
        <v>740</v>
      </c>
      <c r="F804" s="116" t="s">
        <v>395</v>
      </c>
      <c r="G804" s="333">
        <v>2453000</v>
      </c>
      <c r="H804" s="436" t="s">
        <v>13</v>
      </c>
      <c r="I804" s="557">
        <v>40450</v>
      </c>
      <c r="J804" s="362">
        <v>4</v>
      </c>
      <c r="K804" s="491">
        <v>2453000</v>
      </c>
      <c r="L804" s="61">
        <f t="shared" si="21"/>
        <v>0</v>
      </c>
      <c r="M804" s="102" t="s">
        <v>334</v>
      </c>
      <c r="N804" s="492" t="s">
        <v>334</v>
      </c>
      <c r="O804" s="1392" t="s">
        <v>334</v>
      </c>
      <c r="P804" s="363"/>
      <c r="Q804" s="493" t="s">
        <v>1221</v>
      </c>
      <c r="R804" s="437" t="s">
        <v>334</v>
      </c>
      <c r="U804" s="936"/>
      <c r="V804" s="936"/>
      <c r="W804" s="936"/>
    </row>
    <row r="805" spans="1:23">
      <c r="A805" s="720" t="s">
        <v>1264</v>
      </c>
      <c r="B805" s="1391">
        <v>40176</v>
      </c>
      <c r="C805" s="125" t="s">
        <v>874</v>
      </c>
      <c r="D805" s="1386" t="s">
        <v>857</v>
      </c>
      <c r="E805" s="1402" t="s">
        <v>798</v>
      </c>
      <c r="F805" s="116" t="s">
        <v>395</v>
      </c>
      <c r="G805" s="82">
        <v>3262000</v>
      </c>
      <c r="H805" s="141" t="s">
        <v>13</v>
      </c>
      <c r="I805" s="556"/>
      <c r="J805" s="93"/>
      <c r="K805" s="453"/>
      <c r="L805" s="319"/>
      <c r="M805" s="102"/>
      <c r="N805" s="980"/>
      <c r="O805" s="1392"/>
      <c r="P805" s="94"/>
      <c r="Q805" s="365"/>
      <c r="R805" s="320"/>
      <c r="U805" s="936"/>
      <c r="V805" s="936"/>
      <c r="W805" s="936"/>
    </row>
    <row r="806" spans="1:23">
      <c r="A806" s="720" t="s">
        <v>2212</v>
      </c>
      <c r="B806" s="1391">
        <v>40176</v>
      </c>
      <c r="C806" s="125" t="s">
        <v>819</v>
      </c>
      <c r="D806" s="1386" t="s">
        <v>802</v>
      </c>
      <c r="E806" s="1402" t="s">
        <v>787</v>
      </c>
      <c r="F806" s="116" t="s">
        <v>395</v>
      </c>
      <c r="G806" s="82">
        <v>1753000</v>
      </c>
      <c r="H806" s="141" t="s">
        <v>13</v>
      </c>
      <c r="I806" s="656">
        <v>41242</v>
      </c>
      <c r="J806" s="93">
        <v>164</v>
      </c>
      <c r="K806" s="453">
        <v>1613658.39</v>
      </c>
      <c r="L806" s="61">
        <v>0</v>
      </c>
      <c r="M806" s="102" t="s">
        <v>334</v>
      </c>
      <c r="N806" s="980" t="s">
        <v>334</v>
      </c>
      <c r="O806" s="1392" t="s">
        <v>334</v>
      </c>
      <c r="P806" s="94"/>
      <c r="Q806" s="365"/>
      <c r="R806" s="320" t="s">
        <v>334</v>
      </c>
      <c r="U806" s="936"/>
      <c r="V806" s="936"/>
      <c r="W806" s="936"/>
    </row>
    <row r="807" spans="1:23" ht="17.25" thickBot="1">
      <c r="A807" s="855" t="s">
        <v>1890</v>
      </c>
      <c r="B807" s="1394">
        <v>40176</v>
      </c>
      <c r="C807" s="856" t="s">
        <v>703</v>
      </c>
      <c r="D807" s="1395" t="s">
        <v>660</v>
      </c>
      <c r="E807" s="1047" t="s">
        <v>722</v>
      </c>
      <c r="F807" s="857" t="s">
        <v>242</v>
      </c>
      <c r="G807" s="858">
        <v>4000000</v>
      </c>
      <c r="H807" s="859" t="s">
        <v>13</v>
      </c>
      <c r="I807" s="860">
        <v>40808</v>
      </c>
      <c r="J807" s="861">
        <v>49</v>
      </c>
      <c r="K807" s="862">
        <v>4000000</v>
      </c>
      <c r="L807" s="61">
        <f>IF($K807&lt;&gt;0,$G807-$K807,"")</f>
        <v>0</v>
      </c>
      <c r="M807" s="833" t="s">
        <v>184</v>
      </c>
      <c r="N807" s="863">
        <v>40808</v>
      </c>
      <c r="O807" s="1392" t="s">
        <v>395</v>
      </c>
      <c r="P807" s="94" t="s">
        <v>188</v>
      </c>
      <c r="Q807" s="75" t="s">
        <v>1278</v>
      </c>
      <c r="R807" s="864">
        <v>92000</v>
      </c>
      <c r="U807" s="936"/>
      <c r="V807" s="936"/>
      <c r="W807" s="936"/>
    </row>
    <row r="808" spans="1:23">
      <c r="A808" s="722"/>
      <c r="B808" s="723"/>
      <c r="C808" s="724"/>
      <c r="D808" s="725"/>
      <c r="E808" s="726"/>
      <c r="F808" s="727"/>
      <c r="G808" s="728"/>
      <c r="H808" s="726"/>
      <c r="I808" s="726"/>
      <c r="J808" s="729"/>
      <c r="K808" s="730"/>
      <c r="L808" s="731"/>
      <c r="M808" s="732"/>
      <c r="N808" s="726"/>
      <c r="O808" s="732"/>
      <c r="P808" s="729"/>
      <c r="Q808" s="729"/>
      <c r="R808" s="733"/>
    </row>
    <row r="809" spans="1:23" ht="18" customHeight="1" thickBot="1">
      <c r="C809" s="923"/>
      <c r="D809" s="1377"/>
      <c r="F809" s="1369" t="s">
        <v>1387</v>
      </c>
      <c r="G809" s="307">
        <f>SUM(G14:G807)</f>
        <v>204943827320</v>
      </c>
      <c r="H809" s="156"/>
      <c r="I809" s="1583" t="s">
        <v>1587</v>
      </c>
      <c r="J809" s="1583"/>
      <c r="K809" s="1270">
        <f>SUM(K14:K807)</f>
        <v>194713181491.46008</v>
      </c>
      <c r="L809" s="167"/>
      <c r="N809" s="1576" t="s">
        <v>1586</v>
      </c>
      <c r="O809" s="1576"/>
      <c r="P809" s="1576"/>
      <c r="Q809" s="1383"/>
      <c r="R809" s="1271">
        <f>SUM(R14:R807)</f>
        <v>7810958788.0700016</v>
      </c>
    </row>
    <row r="810" spans="1:23" ht="18" customHeight="1" thickTop="1">
      <c r="C810" s="923"/>
      <c r="D810" s="924"/>
      <c r="G810" s="1393"/>
      <c r="H810" s="328"/>
      <c r="I810" s="1578" t="s">
        <v>1588</v>
      </c>
      <c r="J810" s="1578"/>
      <c r="K810" s="1272">
        <f>-(G88-K88)-(G106-K106)-G249-G322-(G438-K438)-(G801-K801)-(G531-K531)-(G61-K61)-(G206-K206)-(G157-K157)-(G215-K215)-(G269-K269)-(G60-K60)-(G95-K95)-(G130-K130)-(G158-K158)-(G312-K312)-(G345-K345)-(G263-(K263+K264))-(G58-K58)-(G72-K72)-(G94-K94)-(G116-K116)-(G254-K254)-(G314-K314)-(G594-K594)-(G161-K161)-(G218-K218)-(G313-K313)-(G316-K316)-(G344-K344)-(G384-K384)-(G502-K502)-(G589-K589)-(G187-K187)-(G188-K188)-(G191-K191)-(G549-K549)-(G582-K582)-(G590-K590)-(G659-K659)-(G668-K668)-(G671-K671)-(G757-K757)-(G780-K780-L780)-(G599-K599)-(G110-K110)-(G102-K102)-(G617-K617)-(G71-K71)-(G561-K561)-(G309-K309)-(G437-K437)-(G472-K472)-(G588-K588)-(G726-K726)-(G773-K773)-(G100-K100)-(G228-K228)-(G297-K297)-(G378-K378)-(G410-K410)-(G515-K515)-(G536-K536)-(G540-K540)-(G563-K563)-(G575-K575)-(G632-K632)-(G749-K749)-(G220-K220)-(G223-K223)-(G225-K225)-(G287-K287)-(G347-K347)-(G457-K457)-(G463-K463)-(G667-K667)-(G670-K670)-(G696-K696)-(G792-K792)-(G802-K802)-(G181-K181)-(G332-K332)-(G369-K369)-(G396-K396)-(G419-K419)-(G420-K420)-(G440-K440)-(G458-K458)-(G467-K467)-(G492-K492)-(G511-K511)-(G583-K583)-(G600-K600)-(G736-K736)-(G784-K784)-(G797-K797)-(G806-K806)-(G144-K144)-(G331-K331)-(G455-K455)-(G494-K494)-(G661-K661)-(G693-K693)-(G767-K767)-(G239-K239)-(G441-K441)-(G605-K605)-(G697-K697)-(G706-K706)-(G735-K735)-(G738-K738)-(G783-K783)-(G649-K649)-(G214-K214)-(G267-K267)-(G330-K330)-(G411-K411)-(G487-K487)-(G676-K676)-(G694-K694)-(G703-K703)-(G716-K716)-(G763-K763)-(G771-K771)-(G789-K789)-(G201-K201)-(G276-K276)-(G508-K508)-(G510-K510)-(G682-K682)-(G704-K704)</f>
        <v>-3264799492.5400014</v>
      </c>
      <c r="L810" s="167"/>
      <c r="M810" s="167"/>
      <c r="N810" s="1383"/>
      <c r="O810" s="1383"/>
      <c r="P810" s="1383"/>
      <c r="Q810" s="1383"/>
      <c r="R810" s="277"/>
    </row>
    <row r="811" spans="1:23">
      <c r="C811" s="923"/>
      <c r="D811" s="924"/>
      <c r="I811" s="1577"/>
      <c r="J811" s="1577"/>
      <c r="K811" s="1577"/>
      <c r="L811" s="1577"/>
      <c r="M811" s="976"/>
    </row>
    <row r="812" spans="1:23" ht="18" thickBot="1">
      <c r="C812" s="923"/>
      <c r="D812" s="924"/>
      <c r="E812" s="1576" t="s">
        <v>1417</v>
      </c>
      <c r="F812" s="1576"/>
      <c r="G812" s="1576"/>
      <c r="H812" s="1576"/>
      <c r="I812" s="1576"/>
      <c r="J812" s="212"/>
      <c r="K812" s="1273">
        <f>G809-K809+K810</f>
        <v>6965846335.9999161</v>
      </c>
    </row>
    <row r="813" spans="1:23" ht="18" thickTop="1">
      <c r="E813" s="1369"/>
      <c r="F813" s="1369"/>
      <c r="G813" s="1369"/>
      <c r="H813" s="1369"/>
      <c r="I813" s="1369"/>
      <c r="J813" s="212"/>
      <c r="K813" s="455"/>
    </row>
    <row r="814" spans="1:23" ht="18" customHeight="1">
      <c r="A814" s="1575" t="s">
        <v>1593</v>
      </c>
      <c r="B814" s="1575"/>
      <c r="C814" s="1575"/>
      <c r="D814" s="1575"/>
      <c r="E814" s="1575"/>
      <c r="F814" s="1575"/>
      <c r="G814" s="1575"/>
      <c r="H814" s="1575"/>
      <c r="I814" s="1575"/>
      <c r="J814" s="1575"/>
      <c r="K814" s="1575"/>
      <c r="L814" s="1575"/>
      <c r="M814" s="1575"/>
      <c r="N814" s="1575"/>
      <c r="O814" s="1575"/>
      <c r="P814" s="1575"/>
      <c r="Q814" s="1575"/>
      <c r="R814" s="1575"/>
    </row>
    <row r="815" spans="1:23" ht="15" customHeight="1">
      <c r="A815" s="1595" t="s">
        <v>1851</v>
      </c>
      <c r="B815" s="1595"/>
      <c r="C815" s="1595"/>
      <c r="D815" s="1595"/>
      <c r="E815" s="1595"/>
      <c r="F815" s="1595"/>
      <c r="G815" s="1595"/>
      <c r="H815" s="1595"/>
      <c r="I815" s="1595"/>
      <c r="J815" s="1595"/>
      <c r="K815" s="1595"/>
      <c r="L815" s="1595"/>
      <c r="M815" s="1595"/>
      <c r="N815" s="1595"/>
      <c r="O815" s="1595"/>
      <c r="P815" s="1595"/>
      <c r="Q815" s="1595"/>
      <c r="R815" s="1595"/>
    </row>
    <row r="816" spans="1:23" ht="15" customHeight="1">
      <c r="A816" s="1595"/>
      <c r="B816" s="1595"/>
      <c r="C816" s="1595"/>
      <c r="D816" s="1595"/>
      <c r="E816" s="1595"/>
      <c r="F816" s="1595"/>
      <c r="G816" s="1595"/>
      <c r="H816" s="1595"/>
      <c r="I816" s="1595"/>
      <c r="J816" s="1595"/>
      <c r="K816" s="1595"/>
      <c r="L816" s="1595"/>
      <c r="M816" s="1595"/>
      <c r="N816" s="1595"/>
      <c r="O816" s="1595"/>
      <c r="P816" s="1595"/>
      <c r="Q816" s="1595"/>
      <c r="R816" s="1595"/>
    </row>
    <row r="817" spans="1:18" ht="15" customHeight="1">
      <c r="A817" s="1459" t="s">
        <v>2145</v>
      </c>
      <c r="B817" s="1459"/>
      <c r="C817" s="1459"/>
      <c r="D817" s="1459"/>
      <c r="E817" s="1459"/>
      <c r="F817" s="1459"/>
      <c r="G817" s="1459"/>
      <c r="H817" s="1459"/>
      <c r="I817" s="1459"/>
      <c r="J817" s="1459"/>
      <c r="K817" s="1459"/>
      <c r="L817" s="1459"/>
      <c r="M817" s="1459"/>
      <c r="N817" s="1459"/>
      <c r="O817" s="1459"/>
      <c r="P817" s="1459"/>
      <c r="Q817" s="1459"/>
      <c r="R817" s="1459"/>
    </row>
    <row r="818" spans="1:18" ht="34.5" customHeight="1">
      <c r="A818" s="1589" t="s">
        <v>2037</v>
      </c>
      <c r="B818" s="1589"/>
      <c r="C818" s="1589"/>
      <c r="D818" s="1589"/>
      <c r="E818" s="1589"/>
      <c r="F818" s="1589"/>
      <c r="G818" s="1589"/>
      <c r="H818" s="1589"/>
      <c r="I818" s="1589"/>
      <c r="J818" s="1589"/>
      <c r="K818" s="1589"/>
      <c r="L818" s="1589"/>
      <c r="M818" s="1589"/>
      <c r="N818" s="1589"/>
      <c r="O818" s="1589"/>
      <c r="P818" s="1589"/>
      <c r="Q818" s="1589"/>
      <c r="R818" s="1589"/>
    </row>
    <row r="819" spans="1:18">
      <c r="A819" s="1376" t="s">
        <v>1385</v>
      </c>
    </row>
    <row r="855" ht="14.25" customHeight="1"/>
  </sheetData>
  <mergeCells count="612">
    <mergeCell ref="A4:R4"/>
    <mergeCell ref="A6:R6"/>
    <mergeCell ref="A8:R8"/>
    <mergeCell ref="A10:R10"/>
    <mergeCell ref="H131:H132"/>
    <mergeCell ref="B179:B180"/>
    <mergeCell ref="C179:C180"/>
    <mergeCell ref="D179:D180"/>
    <mergeCell ref="E179:E180"/>
    <mergeCell ref="F179:F180"/>
    <mergeCell ref="G179:G180"/>
    <mergeCell ref="H179:H180"/>
    <mergeCell ref="N774:N775"/>
    <mergeCell ref="N722:N723"/>
    <mergeCell ref="H134:H135"/>
    <mergeCell ref="N134:N135"/>
    <mergeCell ref="N170:N171"/>
    <mergeCell ref="N202:N203"/>
    <mergeCell ref="H170:H171"/>
    <mergeCell ref="M159:M160"/>
    <mergeCell ref="D196:D197"/>
    <mergeCell ref="F159:F160"/>
    <mergeCell ref="G159:G160"/>
    <mergeCell ref="H159:H160"/>
    <mergeCell ref="C170:C171"/>
    <mergeCell ref="D170:D171"/>
    <mergeCell ref="E170:E171"/>
    <mergeCell ref="F363:F364"/>
    <mergeCell ref="A131:A132"/>
    <mergeCell ref="B131:B132"/>
    <mergeCell ref="C131:C132"/>
    <mergeCell ref="D131:D132"/>
    <mergeCell ref="E131:E132"/>
    <mergeCell ref="F131:F132"/>
    <mergeCell ref="G131:G132"/>
    <mergeCell ref="G134:G135"/>
    <mergeCell ref="C235:C237"/>
    <mergeCell ref="D235:D237"/>
    <mergeCell ref="A159:A160"/>
    <mergeCell ref="B159:B160"/>
    <mergeCell ref="F170:F171"/>
    <mergeCell ref="A235:A237"/>
    <mergeCell ref="A208:A209"/>
    <mergeCell ref="A170:A171"/>
    <mergeCell ref="G170:G171"/>
    <mergeCell ref="A198:A200"/>
    <mergeCell ref="B198:B200"/>
    <mergeCell ref="C198:C200"/>
    <mergeCell ref="D198:D200"/>
    <mergeCell ref="E198:E200"/>
    <mergeCell ref="A202:A203"/>
    <mergeCell ref="B202:B203"/>
    <mergeCell ref="F729:F730"/>
    <mergeCell ref="G729:G730"/>
    <mergeCell ref="O729:O730"/>
    <mergeCell ref="N366:N367"/>
    <mergeCell ref="H414:H416"/>
    <mergeCell ref="D445:D446"/>
    <mergeCell ref="N729:N730"/>
    <mergeCell ref="G423:G424"/>
    <mergeCell ref="H445:H446"/>
    <mergeCell ref="H423:H424"/>
    <mergeCell ref="G445:G446"/>
    <mergeCell ref="O476:O477"/>
    <mergeCell ref="E445:E446"/>
    <mergeCell ref="E423:E424"/>
    <mergeCell ref="N612:N613"/>
    <mergeCell ref="E476:E477"/>
    <mergeCell ref="D476:D477"/>
    <mergeCell ref="D423:D424"/>
    <mergeCell ref="F389:F393"/>
    <mergeCell ref="O445:O446"/>
    <mergeCell ref="E629:E630"/>
    <mergeCell ref="O447:O448"/>
    <mergeCell ref="G663:G664"/>
    <mergeCell ref="E495:E496"/>
    <mergeCell ref="P774:P775"/>
    <mergeCell ref="Q774:Q775"/>
    <mergeCell ref="R774:R775"/>
    <mergeCell ref="A774:A775"/>
    <mergeCell ref="B774:B775"/>
    <mergeCell ref="C774:C775"/>
    <mergeCell ref="D774:D775"/>
    <mergeCell ref="E774:E775"/>
    <mergeCell ref="F774:F775"/>
    <mergeCell ref="G774:G775"/>
    <mergeCell ref="H774:H775"/>
    <mergeCell ref="O774:O775"/>
    <mergeCell ref="Q623:Q624"/>
    <mergeCell ref="R623:R624"/>
    <mergeCell ref="A516:A517"/>
    <mergeCell ref="B516:B517"/>
    <mergeCell ref="C516:C517"/>
    <mergeCell ref="D516:D517"/>
    <mergeCell ref="E516:E517"/>
    <mergeCell ref="F516:F517"/>
    <mergeCell ref="G516:G517"/>
    <mergeCell ref="H516:H517"/>
    <mergeCell ref="N516:N517"/>
    <mergeCell ref="M623:M624"/>
    <mergeCell ref="O612:O613"/>
    <mergeCell ref="P612:P613"/>
    <mergeCell ref="P516:P517"/>
    <mergeCell ref="O516:O517"/>
    <mergeCell ref="E612:E614"/>
    <mergeCell ref="F612:F614"/>
    <mergeCell ref="G612:G614"/>
    <mergeCell ref="H612:H614"/>
    <mergeCell ref="Q729:Q730"/>
    <mergeCell ref="R729:R730"/>
    <mergeCell ref="Q353:Q354"/>
    <mergeCell ref="R353:R354"/>
    <mergeCell ref="Q663:Q664"/>
    <mergeCell ref="R663:R664"/>
    <mergeCell ref="Q645:Q646"/>
    <mergeCell ref="R645:R646"/>
    <mergeCell ref="R476:R477"/>
    <mergeCell ref="Q445:Q446"/>
    <mergeCell ref="R445:R446"/>
    <mergeCell ref="Q476:Q477"/>
    <mergeCell ref="Q447:Q448"/>
    <mergeCell ref="R447:R448"/>
    <mergeCell ref="Q612:Q613"/>
    <mergeCell ref="R612:R613"/>
    <mergeCell ref="Q722:Q723"/>
    <mergeCell ref="R722:R723"/>
    <mergeCell ref="Q495:Q496"/>
    <mergeCell ref="R495:R496"/>
    <mergeCell ref="Q516:Q517"/>
    <mergeCell ref="R516:R517"/>
    <mergeCell ref="R423:R424"/>
    <mergeCell ref="R389:R393"/>
    <mergeCell ref="P729:P730"/>
    <mergeCell ref="C623:C624"/>
    <mergeCell ref="D623:D624"/>
    <mergeCell ref="E623:E624"/>
    <mergeCell ref="F623:F624"/>
    <mergeCell ref="G623:G624"/>
    <mergeCell ref="H623:H624"/>
    <mergeCell ref="N623:N624"/>
    <mergeCell ref="O623:O624"/>
    <mergeCell ref="P623:P624"/>
    <mergeCell ref="H663:H664"/>
    <mergeCell ref="P663:P664"/>
    <mergeCell ref="N663:N664"/>
    <mergeCell ref="O663:O664"/>
    <mergeCell ref="N645:N646"/>
    <mergeCell ref="O645:O646"/>
    <mergeCell ref="P645:P646"/>
    <mergeCell ref="P722:P723"/>
    <mergeCell ref="H722:H723"/>
    <mergeCell ref="H729:H730"/>
    <mergeCell ref="O722:O723"/>
    <mergeCell ref="C729:C730"/>
    <mergeCell ref="D729:D730"/>
    <mergeCell ref="E729:E730"/>
    <mergeCell ref="C363:C364"/>
    <mergeCell ref="F353:F354"/>
    <mergeCell ref="C353:C354"/>
    <mergeCell ref="D353:D354"/>
    <mergeCell ref="B366:B367"/>
    <mergeCell ref="H447:H448"/>
    <mergeCell ref="N445:N446"/>
    <mergeCell ref="N447:N448"/>
    <mergeCell ref="N476:N477"/>
    <mergeCell ref="Q196:Q197"/>
    <mergeCell ref="Q366:Q367"/>
    <mergeCell ref="P328:P329"/>
    <mergeCell ref="O202:O203"/>
    <mergeCell ref="P202:P203"/>
    <mergeCell ref="Q202:Q203"/>
    <mergeCell ref="R202:R203"/>
    <mergeCell ref="Q235:Q237"/>
    <mergeCell ref="R235:R237"/>
    <mergeCell ref="O273:O274"/>
    <mergeCell ref="P208:P209"/>
    <mergeCell ref="Q255:Q257"/>
    <mergeCell ref="R208:R209"/>
    <mergeCell ref="Q208:Q209"/>
    <mergeCell ref="R255:R257"/>
    <mergeCell ref="Q263:Q264"/>
    <mergeCell ref="R333:R334"/>
    <mergeCell ref="R273:R274"/>
    <mergeCell ref="R263:R264"/>
    <mergeCell ref="A263:A264"/>
    <mergeCell ref="A273:A274"/>
    <mergeCell ref="B273:B274"/>
    <mergeCell ref="C273:C274"/>
    <mergeCell ref="D273:D274"/>
    <mergeCell ref="E273:E274"/>
    <mergeCell ref="A255:A257"/>
    <mergeCell ref="B255:B257"/>
    <mergeCell ref="B263:B264"/>
    <mergeCell ref="E263:E264"/>
    <mergeCell ref="Q389:Q393"/>
    <mergeCell ref="N389:N393"/>
    <mergeCell ref="P389:P393"/>
    <mergeCell ref="P263:P264"/>
    <mergeCell ref="D208:D209"/>
    <mergeCell ref="E208:E209"/>
    <mergeCell ref="B208:B209"/>
    <mergeCell ref="C208:C209"/>
    <mergeCell ref="Q333:Q334"/>
    <mergeCell ref="F235:F237"/>
    <mergeCell ref="O263:O264"/>
    <mergeCell ref="O389:O393"/>
    <mergeCell ref="N208:N209"/>
    <mergeCell ref="O353:O354"/>
    <mergeCell ref="N333:N334"/>
    <mergeCell ref="P366:P367"/>
    <mergeCell ref="O366:O367"/>
    <mergeCell ref="F255:F257"/>
    <mergeCell ref="F328:F329"/>
    <mergeCell ref="B235:B237"/>
    <mergeCell ref="E235:E237"/>
    <mergeCell ref="G333:G334"/>
    <mergeCell ref="G353:G354"/>
    <mergeCell ref="H353:H354"/>
    <mergeCell ref="Q53:Q55"/>
    <mergeCell ref="R53:R55"/>
    <mergeCell ref="Q68:Q69"/>
    <mergeCell ref="F49:F50"/>
    <mergeCell ref="O118:O119"/>
    <mergeCell ref="D118:D119"/>
    <mergeCell ref="E92:E93"/>
    <mergeCell ref="H118:H119"/>
    <mergeCell ref="Q92:Q93"/>
    <mergeCell ref="R118:R119"/>
    <mergeCell ref="Q118:Q119"/>
    <mergeCell ref="R68:R69"/>
    <mergeCell ref="R92:R93"/>
    <mergeCell ref="O84:O85"/>
    <mergeCell ref="N84:N85"/>
    <mergeCell ref="P82:P83"/>
    <mergeCell ref="R82:R83"/>
    <mergeCell ref="D68:D69"/>
    <mergeCell ref="E68:E69"/>
    <mergeCell ref="Q131:Q132"/>
    <mergeCell ref="R131:R132"/>
    <mergeCell ref="Q170:Q171"/>
    <mergeCell ref="R170:R171"/>
    <mergeCell ref="O170:O171"/>
    <mergeCell ref="O92:O93"/>
    <mergeCell ref="Q134:Q135"/>
    <mergeCell ref="R134:R135"/>
    <mergeCell ref="O134:O135"/>
    <mergeCell ref="P134:P135"/>
    <mergeCell ref="P170:P171"/>
    <mergeCell ref="A2:R2"/>
    <mergeCell ref="A82:A83"/>
    <mergeCell ref="A3:R3"/>
    <mergeCell ref="A5:R5"/>
    <mergeCell ref="A7:R7"/>
    <mergeCell ref="N12:R12"/>
    <mergeCell ref="A9:R9"/>
    <mergeCell ref="A11:R11"/>
    <mergeCell ref="I12:K12"/>
    <mergeCell ref="G53:G55"/>
    <mergeCell ref="F53:F55"/>
    <mergeCell ref="A38:A40"/>
    <mergeCell ref="L12:M12"/>
    <mergeCell ref="Q82:Q83"/>
    <mergeCell ref="Q49:Q50"/>
    <mergeCell ref="R49:R50"/>
    <mergeCell ref="I13:J13"/>
    <mergeCell ref="H53:H55"/>
    <mergeCell ref="A66:A67"/>
    <mergeCell ref="B82:B83"/>
    <mergeCell ref="O13:P13"/>
    <mergeCell ref="B53:B55"/>
    <mergeCell ref="C92:C93"/>
    <mergeCell ref="C118:C119"/>
    <mergeCell ref="D66:D67"/>
    <mergeCell ref="N53:N55"/>
    <mergeCell ref="O53:O55"/>
    <mergeCell ref="P53:P55"/>
    <mergeCell ref="N49:N50"/>
    <mergeCell ref="P49:P50"/>
    <mergeCell ref="O49:O50"/>
    <mergeCell ref="N82:N83"/>
    <mergeCell ref="O82:O83"/>
    <mergeCell ref="P68:P69"/>
    <mergeCell ref="E53:E55"/>
    <mergeCell ref="H68:H69"/>
    <mergeCell ref="B66:B67"/>
    <mergeCell ref="C84:C85"/>
    <mergeCell ref="F118:F119"/>
    <mergeCell ref="P118:P119"/>
    <mergeCell ref="N68:N69"/>
    <mergeCell ref="O68:O69"/>
    <mergeCell ref="P92:P93"/>
    <mergeCell ref="N118:N119"/>
    <mergeCell ref="A12:A13"/>
    <mergeCell ref="C38:C40"/>
    <mergeCell ref="B38:B40"/>
    <mergeCell ref="H38:H40"/>
    <mergeCell ref="A49:A50"/>
    <mergeCell ref="B49:B50"/>
    <mergeCell ref="D53:D55"/>
    <mergeCell ref="B12:B13"/>
    <mergeCell ref="C12:E12"/>
    <mergeCell ref="G38:G40"/>
    <mergeCell ref="C53:C55"/>
    <mergeCell ref="F12:H12"/>
    <mergeCell ref="E49:E50"/>
    <mergeCell ref="G49:G50"/>
    <mergeCell ref="H49:H50"/>
    <mergeCell ref="A53:A55"/>
    <mergeCell ref="A41:A42"/>
    <mergeCell ref="C41:C42"/>
    <mergeCell ref="D41:D42"/>
    <mergeCell ref="E41:E42"/>
    <mergeCell ref="F41:F42"/>
    <mergeCell ref="G41:G42"/>
    <mergeCell ref="H41:H42"/>
    <mergeCell ref="A818:R818"/>
    <mergeCell ref="R38:R40"/>
    <mergeCell ref="Q38:Q40"/>
    <mergeCell ref="O38:O40"/>
    <mergeCell ref="N38:N40"/>
    <mergeCell ref="P38:P40"/>
    <mergeCell ref="B476:B477"/>
    <mergeCell ref="A476:A477"/>
    <mergeCell ref="R66:R67"/>
    <mergeCell ref="Q66:Q67"/>
    <mergeCell ref="P66:P67"/>
    <mergeCell ref="O66:O67"/>
    <mergeCell ref="N66:N67"/>
    <mergeCell ref="H66:H67"/>
    <mergeCell ref="G66:G67"/>
    <mergeCell ref="F66:F67"/>
    <mergeCell ref="E66:E67"/>
    <mergeCell ref="C49:C50"/>
    <mergeCell ref="G196:G197"/>
    <mergeCell ref="C66:C67"/>
    <mergeCell ref="A815:R816"/>
    <mergeCell ref="E812:I812"/>
    <mergeCell ref="Q159:Q160"/>
    <mergeCell ref="N92:N93"/>
    <mergeCell ref="P750:P751"/>
    <mergeCell ref="G118:G119"/>
    <mergeCell ref="Q750:Q751"/>
    <mergeCell ref="B750:B751"/>
    <mergeCell ref="G645:G646"/>
    <mergeCell ref="R414:R416"/>
    <mergeCell ref="N423:N424"/>
    <mergeCell ref="O423:O424"/>
    <mergeCell ref="P423:P424"/>
    <mergeCell ref="N328:N329"/>
    <mergeCell ref="O328:O329"/>
    <mergeCell ref="O363:O364"/>
    <mergeCell ref="N363:N364"/>
    <mergeCell ref="N263:N264"/>
    <mergeCell ref="N273:N274"/>
    <mergeCell ref="O333:O334"/>
    <mergeCell ref="O414:O416"/>
    <mergeCell ref="P353:P354"/>
    <mergeCell ref="P273:P274"/>
    <mergeCell ref="N353:N354"/>
    <mergeCell ref="H363:H364"/>
    <mergeCell ref="N159:N160"/>
    <mergeCell ref="O159:O160"/>
    <mergeCell ref="R159:R160"/>
    <mergeCell ref="E38:E40"/>
    <mergeCell ref="D38:D40"/>
    <mergeCell ref="A814:R814"/>
    <mergeCell ref="N809:P809"/>
    <mergeCell ref="I811:L811"/>
    <mergeCell ref="I810:J810"/>
    <mergeCell ref="C629:C630"/>
    <mergeCell ref="B629:B630"/>
    <mergeCell ref="A629:A630"/>
    <mergeCell ref="R629:R630"/>
    <mergeCell ref="Q629:Q630"/>
    <mergeCell ref="P629:P630"/>
    <mergeCell ref="O629:O630"/>
    <mergeCell ref="N629:N630"/>
    <mergeCell ref="H629:H630"/>
    <mergeCell ref="G629:G630"/>
    <mergeCell ref="F629:F630"/>
    <mergeCell ref="D629:D630"/>
    <mergeCell ref="F445:F446"/>
    <mergeCell ref="F202:F203"/>
    <mergeCell ref="F196:F197"/>
    <mergeCell ref="I809:J809"/>
    <mergeCell ref="A750:A751"/>
    <mergeCell ref="R750:R751"/>
    <mergeCell ref="A196:A197"/>
    <mergeCell ref="C196:C197"/>
    <mergeCell ref="A1:R1"/>
    <mergeCell ref="B363:B364"/>
    <mergeCell ref="D82:D83"/>
    <mergeCell ref="E82:E83"/>
    <mergeCell ref="F82:F83"/>
    <mergeCell ref="G82:G83"/>
    <mergeCell ref="G328:G329"/>
    <mergeCell ref="H328:H329"/>
    <mergeCell ref="P235:P237"/>
    <mergeCell ref="R363:R364"/>
    <mergeCell ref="Q363:Q364"/>
    <mergeCell ref="G208:G209"/>
    <mergeCell ref="H208:H209"/>
    <mergeCell ref="R84:R85"/>
    <mergeCell ref="Q84:Q85"/>
    <mergeCell ref="P84:P85"/>
    <mergeCell ref="D49:D50"/>
    <mergeCell ref="F38:F40"/>
    <mergeCell ref="R328:R329"/>
    <mergeCell ref="Q328:Q329"/>
    <mergeCell ref="P333:P334"/>
    <mergeCell ref="Q273:Q274"/>
    <mergeCell ref="A179:A180"/>
    <mergeCell ref="F750:F751"/>
    <mergeCell ref="G750:G751"/>
    <mergeCell ref="H750:H751"/>
    <mergeCell ref="N750:N751"/>
    <mergeCell ref="O750:O751"/>
    <mergeCell ref="H196:H197"/>
    <mergeCell ref="F208:F209"/>
    <mergeCell ref="H235:H237"/>
    <mergeCell ref="H255:H257"/>
    <mergeCell ref="G235:G237"/>
    <mergeCell ref="F198:F200"/>
    <mergeCell ref="G198:G200"/>
    <mergeCell ref="G263:G264"/>
    <mergeCell ref="H263:H264"/>
    <mergeCell ref="C328:C329"/>
    <mergeCell ref="F263:F264"/>
    <mergeCell ref="F339:F340"/>
    <mergeCell ref="G339:G340"/>
    <mergeCell ref="H339:H340"/>
    <mergeCell ref="A328:A329"/>
    <mergeCell ref="E333:E334"/>
    <mergeCell ref="B328:B329"/>
    <mergeCell ref="O208:O209"/>
    <mergeCell ref="A84:A85"/>
    <mergeCell ref="B84:B85"/>
    <mergeCell ref="F84:F85"/>
    <mergeCell ref="D84:D85"/>
    <mergeCell ref="A92:A93"/>
    <mergeCell ref="B118:B119"/>
    <mergeCell ref="G92:G93"/>
    <mergeCell ref="G68:G69"/>
    <mergeCell ref="H82:H83"/>
    <mergeCell ref="H92:H93"/>
    <mergeCell ref="H84:H85"/>
    <mergeCell ref="A118:A119"/>
    <mergeCell ref="B196:B197"/>
    <mergeCell ref="F92:F93"/>
    <mergeCell ref="G84:G85"/>
    <mergeCell ref="C82:C83"/>
    <mergeCell ref="B92:B93"/>
    <mergeCell ref="D92:D93"/>
    <mergeCell ref="F134:F135"/>
    <mergeCell ref="C255:C257"/>
    <mergeCell ref="D255:D257"/>
    <mergeCell ref="E255:E257"/>
    <mergeCell ref="B170:B171"/>
    <mergeCell ref="E202:E203"/>
    <mergeCell ref="C202:C203"/>
    <mergeCell ref="D202:D203"/>
    <mergeCell ref="G202:G203"/>
    <mergeCell ref="C159:C160"/>
    <mergeCell ref="D159:D160"/>
    <mergeCell ref="F273:F274"/>
    <mergeCell ref="G273:G274"/>
    <mergeCell ref="H273:H274"/>
    <mergeCell ref="D328:D329"/>
    <mergeCell ref="E328:E329"/>
    <mergeCell ref="C333:C334"/>
    <mergeCell ref="E196:E197"/>
    <mergeCell ref="E159:E160"/>
    <mergeCell ref="C263:C264"/>
    <mergeCell ref="D263:D264"/>
    <mergeCell ref="H202:H203"/>
    <mergeCell ref="D333:D334"/>
    <mergeCell ref="H333:H334"/>
    <mergeCell ref="A134:A135"/>
    <mergeCell ref="B134:B135"/>
    <mergeCell ref="C134:C135"/>
    <mergeCell ref="D134:D135"/>
    <mergeCell ref="E134:E135"/>
    <mergeCell ref="A68:A69"/>
    <mergeCell ref="B68:B69"/>
    <mergeCell ref="C68:C69"/>
    <mergeCell ref="M476:M477"/>
    <mergeCell ref="G363:G364"/>
    <mergeCell ref="G255:G257"/>
    <mergeCell ref="E353:E354"/>
    <mergeCell ref="F447:F448"/>
    <mergeCell ref="A363:A364"/>
    <mergeCell ref="A366:A367"/>
    <mergeCell ref="D363:D364"/>
    <mergeCell ref="C339:C340"/>
    <mergeCell ref="D339:D340"/>
    <mergeCell ref="A333:A334"/>
    <mergeCell ref="B333:B334"/>
    <mergeCell ref="A353:A354"/>
    <mergeCell ref="B353:B354"/>
    <mergeCell ref="A339:A340"/>
    <mergeCell ref="B339:B340"/>
    <mergeCell ref="Q41:Q42"/>
    <mergeCell ref="R41:R42"/>
    <mergeCell ref="B41:B42"/>
    <mergeCell ref="C366:C367"/>
    <mergeCell ref="D366:D367"/>
    <mergeCell ref="F333:F334"/>
    <mergeCell ref="E363:E364"/>
    <mergeCell ref="R196:R197"/>
    <mergeCell ref="Q423:Q424"/>
    <mergeCell ref="N235:N237"/>
    <mergeCell ref="F68:F69"/>
    <mergeCell ref="E84:E85"/>
    <mergeCell ref="N414:N416"/>
    <mergeCell ref="R366:R367"/>
    <mergeCell ref="Q414:Q416"/>
    <mergeCell ref="F366:F367"/>
    <mergeCell ref="G366:G367"/>
    <mergeCell ref="H366:H367"/>
    <mergeCell ref="N41:N42"/>
    <mergeCell ref="O41:O42"/>
    <mergeCell ref="P41:P42"/>
    <mergeCell ref="E366:E367"/>
    <mergeCell ref="O255:O257"/>
    <mergeCell ref="P255:P257"/>
    <mergeCell ref="F663:F664"/>
    <mergeCell ref="E118:E119"/>
    <mergeCell ref="N196:N197"/>
    <mergeCell ref="O196:O197"/>
    <mergeCell ref="P196:P197"/>
    <mergeCell ref="P447:P448"/>
    <mergeCell ref="N255:N257"/>
    <mergeCell ref="P363:P364"/>
    <mergeCell ref="O235:O237"/>
    <mergeCell ref="G389:G393"/>
    <mergeCell ref="H389:H393"/>
    <mergeCell ref="E339:E340"/>
    <mergeCell ref="E389:E393"/>
    <mergeCell ref="H198:H200"/>
    <mergeCell ref="P159:P160"/>
    <mergeCell ref="N131:N132"/>
    <mergeCell ref="O131:O132"/>
    <mergeCell ref="P131:P132"/>
    <mergeCell ref="P445:P446"/>
    <mergeCell ref="P414:P416"/>
    <mergeCell ref="P476:P477"/>
    <mergeCell ref="N495:N496"/>
    <mergeCell ref="O495:O496"/>
    <mergeCell ref="P495:P496"/>
    <mergeCell ref="A817:R817"/>
    <mergeCell ref="C750:C751"/>
    <mergeCell ref="D750:D751"/>
    <mergeCell ref="E750:E751"/>
    <mergeCell ref="A645:A646"/>
    <mergeCell ref="C476:C477"/>
    <mergeCell ref="A663:A664"/>
    <mergeCell ref="B663:B664"/>
    <mergeCell ref="C663:C664"/>
    <mergeCell ref="D663:D664"/>
    <mergeCell ref="E663:E664"/>
    <mergeCell ref="C645:C646"/>
    <mergeCell ref="H645:H646"/>
    <mergeCell ref="H495:H496"/>
    <mergeCell ref="A722:A723"/>
    <mergeCell ref="B722:B723"/>
    <mergeCell ref="C722:C723"/>
    <mergeCell ref="D722:D723"/>
    <mergeCell ref="E722:E723"/>
    <mergeCell ref="F722:F723"/>
    <mergeCell ref="G722:G723"/>
    <mergeCell ref="A495:A496"/>
    <mergeCell ref="B495:B496"/>
    <mergeCell ref="C495:C496"/>
    <mergeCell ref="E414:E416"/>
    <mergeCell ref="F414:F416"/>
    <mergeCell ref="G414:G416"/>
    <mergeCell ref="E645:E646"/>
    <mergeCell ref="F645:F646"/>
    <mergeCell ref="B447:B448"/>
    <mergeCell ref="C447:C448"/>
    <mergeCell ref="D447:D448"/>
    <mergeCell ref="E447:E448"/>
    <mergeCell ref="D645:D646"/>
    <mergeCell ref="G447:G448"/>
    <mergeCell ref="B414:B416"/>
    <mergeCell ref="F423:F424"/>
    <mergeCell ref="D495:D496"/>
    <mergeCell ref="B423:B424"/>
    <mergeCell ref="B612:B614"/>
    <mergeCell ref="F495:F496"/>
    <mergeCell ref="G495:G496"/>
    <mergeCell ref="C445:C446"/>
    <mergeCell ref="A729:A730"/>
    <mergeCell ref="B729:B730"/>
    <mergeCell ref="A612:A614"/>
    <mergeCell ref="A623:A624"/>
    <mergeCell ref="B623:B624"/>
    <mergeCell ref="A389:A393"/>
    <mergeCell ref="B389:B393"/>
    <mergeCell ref="C389:C393"/>
    <mergeCell ref="D389:D393"/>
    <mergeCell ref="C423:C424"/>
    <mergeCell ref="C612:C614"/>
    <mergeCell ref="D612:D614"/>
    <mergeCell ref="A445:A446"/>
    <mergeCell ref="A447:A448"/>
    <mergeCell ref="A414:A416"/>
    <mergeCell ref="A423:A424"/>
    <mergeCell ref="B445:B446"/>
    <mergeCell ref="B645:B646"/>
    <mergeCell ref="C414:C416"/>
    <mergeCell ref="D414:D416"/>
  </mergeCells>
  <phoneticPr fontId="82" type="noConversion"/>
  <printOptions horizontalCentered="1"/>
  <pageMargins left="0.2" right="0.2" top="0.35" bottom="0.5" header="0.3" footer="0.3"/>
  <pageSetup paperSize="5" scale="55" fitToHeight="30" orientation="landscape" horizontalDpi="300" verticalDpi="300" r:id="rId1"/>
  <headerFooter>
    <oddFooter>&amp;RPage &amp;P of &amp;N</oddFooter>
  </headerFooter>
  <rowBreaks count="10" manualBreakCount="10">
    <brk id="52" max="17" man="1"/>
    <brk id="145" max="17" man="1"/>
    <brk id="195" max="17" man="1"/>
    <brk id="243" max="17" man="1"/>
    <brk id="396" max="17" man="1"/>
    <brk id="494" max="17" man="1"/>
    <brk id="644" max="17" man="1"/>
    <brk id="724" max="17" man="1"/>
    <brk id="768" max="17" man="1"/>
    <brk id="813" max="17" man="1"/>
  </rowBreaks>
  <ignoredErrors>
    <ignoredError sqref="L199 L624" formula="1"/>
  </ignoredErrors>
</worksheet>
</file>

<file path=xl/worksheets/sheet2.xml><?xml version="1.0" encoding="utf-8"?>
<worksheet xmlns="http://schemas.openxmlformats.org/spreadsheetml/2006/main" xmlns:r="http://schemas.openxmlformats.org/officeDocument/2006/relationships">
  <sheetPr codeName="Sheet3">
    <pageSetUpPr fitToPage="1"/>
  </sheetPr>
  <dimension ref="A1:S249"/>
  <sheetViews>
    <sheetView view="pageBreakPreview" zoomScale="90" zoomScaleNormal="100" zoomScaleSheetLayoutView="90" workbookViewId="0">
      <selection activeCell="A31" sqref="A31:R37"/>
    </sheetView>
  </sheetViews>
  <sheetFormatPr defaultColWidth="17.28515625" defaultRowHeight="12.75"/>
  <cols>
    <col min="1" max="16384" width="17.28515625" style="428"/>
  </cols>
  <sheetData>
    <row r="1" spans="1:19" ht="14.25" customHeight="1">
      <c r="A1" s="1595" t="s">
        <v>1355</v>
      </c>
      <c r="B1" s="1595"/>
      <c r="C1" s="1595"/>
      <c r="D1" s="1595"/>
      <c r="E1" s="1595"/>
      <c r="F1" s="1595"/>
      <c r="G1" s="1595"/>
      <c r="H1" s="1595"/>
      <c r="I1" s="1595"/>
      <c r="J1" s="1595"/>
      <c r="K1" s="1595"/>
      <c r="L1" s="1595"/>
      <c r="M1" s="1595"/>
      <c r="N1" s="1595"/>
      <c r="O1" s="1595"/>
      <c r="P1" s="1595"/>
      <c r="Q1" s="1595"/>
      <c r="R1" s="1595"/>
      <c r="S1" s="1316"/>
    </row>
    <row r="2" spans="1:19" ht="14.25" customHeight="1">
      <c r="A2" s="1595" t="s">
        <v>2038</v>
      </c>
      <c r="B2" s="1595"/>
      <c r="C2" s="1595"/>
      <c r="D2" s="1595"/>
      <c r="E2" s="1595"/>
      <c r="F2" s="1595"/>
      <c r="G2" s="1595"/>
      <c r="H2" s="1595"/>
      <c r="I2" s="1595"/>
      <c r="J2" s="1595"/>
      <c r="K2" s="1595"/>
      <c r="L2" s="1595"/>
      <c r="M2" s="1595"/>
      <c r="N2" s="1595"/>
      <c r="O2" s="1595"/>
      <c r="P2" s="1595"/>
      <c r="Q2" s="1595"/>
      <c r="R2" s="1595"/>
      <c r="S2" s="1316"/>
    </row>
    <row r="3" spans="1:19" ht="14.25" customHeight="1">
      <c r="A3" s="1595"/>
      <c r="B3" s="1595"/>
      <c r="C3" s="1595"/>
      <c r="D3" s="1595"/>
      <c r="E3" s="1595"/>
      <c r="F3" s="1595"/>
      <c r="G3" s="1595"/>
      <c r="H3" s="1595"/>
      <c r="I3" s="1595"/>
      <c r="J3" s="1595"/>
      <c r="K3" s="1595"/>
      <c r="L3" s="1595"/>
      <c r="M3" s="1595"/>
      <c r="N3" s="1595"/>
      <c r="O3" s="1595"/>
      <c r="P3" s="1595"/>
      <c r="Q3" s="1595"/>
      <c r="R3" s="1595"/>
      <c r="S3" s="1316"/>
    </row>
    <row r="4" spans="1:19" ht="14.25" customHeight="1">
      <c r="A4" s="1595" t="s">
        <v>279</v>
      </c>
      <c r="B4" s="1595"/>
      <c r="C4" s="1595"/>
      <c r="D4" s="1595"/>
      <c r="E4" s="1595"/>
      <c r="F4" s="1595"/>
      <c r="G4" s="1595"/>
      <c r="H4" s="1595"/>
      <c r="I4" s="1595"/>
      <c r="J4" s="1595"/>
      <c r="K4" s="1595"/>
      <c r="L4" s="1595"/>
      <c r="M4" s="1595"/>
      <c r="N4" s="1595"/>
      <c r="O4" s="1595"/>
      <c r="P4" s="1595"/>
      <c r="Q4" s="1595"/>
      <c r="R4" s="1595"/>
      <c r="S4" s="1316"/>
    </row>
    <row r="5" spans="1:19" ht="14.25" customHeight="1">
      <c r="A5" s="1595" t="s">
        <v>538</v>
      </c>
      <c r="B5" s="1595"/>
      <c r="C5" s="1595"/>
      <c r="D5" s="1595"/>
      <c r="E5" s="1595"/>
      <c r="F5" s="1595"/>
      <c r="G5" s="1595"/>
      <c r="H5" s="1595"/>
      <c r="I5" s="1595"/>
      <c r="J5" s="1595"/>
      <c r="K5" s="1595"/>
      <c r="L5" s="1595"/>
      <c r="M5" s="1595"/>
      <c r="N5" s="1595"/>
      <c r="O5" s="1595"/>
      <c r="P5" s="1595"/>
      <c r="Q5" s="1595"/>
      <c r="R5" s="1595"/>
      <c r="S5" s="1316"/>
    </row>
    <row r="6" spans="1:19" ht="14.25" customHeight="1">
      <c r="A6" s="1595" t="s">
        <v>1270</v>
      </c>
      <c r="B6" s="1595"/>
      <c r="C6" s="1595"/>
      <c r="D6" s="1595"/>
      <c r="E6" s="1595"/>
      <c r="F6" s="1595"/>
      <c r="G6" s="1595"/>
      <c r="H6" s="1595"/>
      <c r="I6" s="1595"/>
      <c r="J6" s="1595"/>
      <c r="K6" s="1595"/>
      <c r="L6" s="1595"/>
      <c r="M6" s="1595"/>
      <c r="N6" s="1595"/>
      <c r="O6" s="1595"/>
      <c r="P6" s="1595"/>
      <c r="Q6" s="1595"/>
      <c r="R6" s="1595"/>
      <c r="S6" s="1301"/>
    </row>
    <row r="7" spans="1:19" ht="14.25" customHeight="1">
      <c r="A7" s="1595" t="s">
        <v>1020</v>
      </c>
      <c r="B7" s="1595"/>
      <c r="C7" s="1595"/>
      <c r="D7" s="1595"/>
      <c r="E7" s="1595"/>
      <c r="F7" s="1595"/>
      <c r="G7" s="1595"/>
      <c r="H7" s="1595"/>
      <c r="I7" s="1595"/>
      <c r="J7" s="1595"/>
      <c r="K7" s="1595"/>
      <c r="L7" s="1595"/>
      <c r="M7" s="1595"/>
      <c r="N7" s="1595"/>
      <c r="O7" s="1595"/>
      <c r="P7" s="1595"/>
      <c r="Q7" s="1595"/>
      <c r="R7" s="1595"/>
      <c r="S7" s="1316"/>
    </row>
    <row r="8" spans="1:19" ht="14.25" customHeight="1">
      <c r="A8" s="1595" t="s">
        <v>1022</v>
      </c>
      <c r="B8" s="1595"/>
      <c r="C8" s="1595"/>
      <c r="D8" s="1595"/>
      <c r="E8" s="1595"/>
      <c r="F8" s="1595"/>
      <c r="G8" s="1595"/>
      <c r="H8" s="1595"/>
      <c r="I8" s="1595"/>
      <c r="J8" s="1595"/>
      <c r="K8" s="1595"/>
      <c r="L8" s="1595"/>
      <c r="M8" s="1595"/>
      <c r="N8" s="1595"/>
      <c r="O8" s="1595"/>
      <c r="P8" s="1595"/>
      <c r="Q8" s="1595"/>
      <c r="R8" s="1595"/>
      <c r="S8" s="1316"/>
    </row>
    <row r="9" spans="1:19" ht="14.25" customHeight="1">
      <c r="A9" s="1595" t="s">
        <v>1021</v>
      </c>
      <c r="B9" s="1595"/>
      <c r="C9" s="1595"/>
      <c r="D9" s="1595"/>
      <c r="E9" s="1595"/>
      <c r="F9" s="1595"/>
      <c r="G9" s="1595"/>
      <c r="H9" s="1595"/>
      <c r="I9" s="1595"/>
      <c r="J9" s="1595"/>
      <c r="K9" s="1595"/>
      <c r="L9" s="1595"/>
      <c r="M9" s="1595"/>
      <c r="N9" s="1595"/>
      <c r="O9" s="1595"/>
      <c r="P9" s="1595"/>
      <c r="Q9" s="1595"/>
      <c r="R9" s="1595"/>
      <c r="S9" s="1316"/>
    </row>
    <row r="10" spans="1:19" ht="14.25" customHeight="1">
      <c r="A10" s="1589" t="s">
        <v>1052</v>
      </c>
      <c r="B10" s="1589"/>
      <c r="C10" s="1589"/>
      <c r="D10" s="1589"/>
      <c r="E10" s="1589"/>
      <c r="F10" s="1589"/>
      <c r="G10" s="1589"/>
      <c r="H10" s="1589"/>
      <c r="I10" s="1589"/>
      <c r="J10" s="1589"/>
      <c r="K10" s="1589"/>
      <c r="L10" s="1589"/>
      <c r="M10" s="1589"/>
      <c r="N10" s="1589"/>
      <c r="O10" s="1589"/>
      <c r="P10" s="1589"/>
      <c r="Q10" s="1589"/>
      <c r="R10" s="1589"/>
      <c r="S10" s="1316"/>
    </row>
    <row r="11" spans="1:19" ht="14.25" customHeight="1">
      <c r="A11" s="1459" t="s">
        <v>278</v>
      </c>
      <c r="B11" s="1459"/>
      <c r="C11" s="1459"/>
      <c r="D11" s="1459"/>
      <c r="E11" s="1459"/>
      <c r="F11" s="1459"/>
      <c r="G11" s="1459"/>
      <c r="H11" s="1459"/>
      <c r="I11" s="1459"/>
      <c r="J11" s="1459"/>
      <c r="K11" s="1459"/>
      <c r="L11" s="1459"/>
      <c r="M11" s="1459"/>
      <c r="N11" s="1459"/>
      <c r="O11" s="1459"/>
      <c r="P11" s="1459"/>
      <c r="Q11" s="1459"/>
      <c r="R11" s="1459"/>
      <c r="S11" s="1316"/>
    </row>
    <row r="12" spans="1:19" ht="14.25" customHeight="1">
      <c r="A12" s="1595" t="s">
        <v>0</v>
      </c>
      <c r="B12" s="1595"/>
      <c r="C12" s="1595"/>
      <c r="D12" s="1595"/>
      <c r="E12" s="1595"/>
      <c r="F12" s="1595"/>
      <c r="G12" s="1595"/>
      <c r="H12" s="1595"/>
      <c r="I12" s="1595"/>
      <c r="J12" s="1595"/>
      <c r="K12" s="1595"/>
      <c r="L12" s="1595"/>
      <c r="M12" s="1595"/>
      <c r="N12" s="1595"/>
      <c r="O12" s="1595"/>
      <c r="P12" s="1595"/>
      <c r="Q12" s="1595"/>
      <c r="R12" s="1595"/>
      <c r="S12" s="1316"/>
    </row>
    <row r="13" spans="1:19" ht="14.25" customHeight="1">
      <c r="A13" s="1595" t="s">
        <v>416</v>
      </c>
      <c r="B13" s="1595"/>
      <c r="C13" s="1595"/>
      <c r="D13" s="1595"/>
      <c r="E13" s="1595"/>
      <c r="F13" s="1595"/>
      <c r="G13" s="1595"/>
      <c r="H13" s="1595"/>
      <c r="I13" s="1595"/>
      <c r="J13" s="1595"/>
      <c r="K13" s="1595"/>
      <c r="L13" s="1595"/>
      <c r="M13" s="1595"/>
      <c r="N13" s="1595"/>
      <c r="O13" s="1595"/>
      <c r="P13" s="1595"/>
      <c r="Q13" s="1595"/>
      <c r="R13" s="1595"/>
      <c r="S13" s="1316"/>
    </row>
    <row r="14" spans="1:19" ht="14.25" customHeight="1">
      <c r="A14" s="1595" t="s">
        <v>1263</v>
      </c>
      <c r="B14" s="1595"/>
      <c r="C14" s="1595"/>
      <c r="D14" s="1595"/>
      <c r="E14" s="1595"/>
      <c r="F14" s="1595"/>
      <c r="G14" s="1595"/>
      <c r="H14" s="1595"/>
      <c r="I14" s="1595"/>
      <c r="J14" s="1595"/>
      <c r="K14" s="1595"/>
      <c r="L14" s="1595"/>
      <c r="M14" s="1595"/>
      <c r="N14" s="1595"/>
      <c r="O14" s="1595"/>
      <c r="P14" s="1595"/>
      <c r="Q14" s="1595"/>
      <c r="R14" s="1595"/>
      <c r="S14" s="1316"/>
    </row>
    <row r="15" spans="1:19" ht="14.25" customHeight="1">
      <c r="A15" s="1595" t="s">
        <v>1414</v>
      </c>
      <c r="B15" s="1595"/>
      <c r="C15" s="1595"/>
      <c r="D15" s="1595"/>
      <c r="E15" s="1595"/>
      <c r="F15" s="1595"/>
      <c r="G15" s="1595"/>
      <c r="H15" s="1595"/>
      <c r="I15" s="1595"/>
      <c r="J15" s="1595"/>
      <c r="K15" s="1595"/>
      <c r="L15" s="1595"/>
      <c r="M15" s="1595"/>
      <c r="N15" s="1595"/>
      <c r="O15" s="1595"/>
      <c r="P15" s="1595"/>
      <c r="Q15" s="1595"/>
      <c r="R15" s="1595"/>
      <c r="S15" s="1316"/>
    </row>
    <row r="16" spans="1:19" ht="14.25" customHeight="1">
      <c r="A16" s="1595"/>
      <c r="B16" s="1595"/>
      <c r="C16" s="1595"/>
      <c r="D16" s="1595"/>
      <c r="E16" s="1595"/>
      <c r="F16" s="1595"/>
      <c r="G16" s="1595"/>
      <c r="H16" s="1595"/>
      <c r="I16" s="1595"/>
      <c r="J16" s="1595"/>
      <c r="K16" s="1595"/>
      <c r="L16" s="1595"/>
      <c r="M16" s="1595"/>
      <c r="N16" s="1595"/>
      <c r="O16" s="1595"/>
      <c r="P16" s="1595"/>
      <c r="Q16" s="1595"/>
      <c r="R16" s="1595"/>
      <c r="S16" s="1316"/>
    </row>
    <row r="17" spans="1:19" ht="14.25" customHeight="1">
      <c r="A17" s="1595"/>
      <c r="B17" s="1595"/>
      <c r="C17" s="1595"/>
      <c r="D17" s="1595"/>
      <c r="E17" s="1595"/>
      <c r="F17" s="1595"/>
      <c r="G17" s="1595"/>
      <c r="H17" s="1595"/>
      <c r="I17" s="1595"/>
      <c r="J17" s="1595"/>
      <c r="K17" s="1595"/>
      <c r="L17" s="1595"/>
      <c r="M17" s="1595"/>
      <c r="N17" s="1595"/>
      <c r="O17" s="1595"/>
      <c r="P17" s="1595"/>
      <c r="Q17" s="1595"/>
      <c r="R17" s="1595"/>
      <c r="S17" s="1316"/>
    </row>
    <row r="18" spans="1:19" ht="14.25" customHeight="1">
      <c r="A18" s="1595" t="s">
        <v>1965</v>
      </c>
      <c r="B18" s="1595"/>
      <c r="C18" s="1595"/>
      <c r="D18" s="1595"/>
      <c r="E18" s="1595"/>
      <c r="F18" s="1595"/>
      <c r="G18" s="1595"/>
      <c r="H18" s="1595"/>
      <c r="I18" s="1595"/>
      <c r="J18" s="1595"/>
      <c r="K18" s="1595"/>
      <c r="L18" s="1595"/>
      <c r="M18" s="1595"/>
      <c r="N18" s="1595"/>
      <c r="O18" s="1595"/>
      <c r="P18" s="1595"/>
      <c r="Q18" s="1595"/>
      <c r="R18" s="1595"/>
      <c r="S18" s="1316"/>
    </row>
    <row r="19" spans="1:19" ht="14.25" customHeight="1">
      <c r="A19" s="1575" t="s">
        <v>1287</v>
      </c>
      <c r="B19" s="1575"/>
      <c r="C19" s="1575"/>
      <c r="D19" s="1575"/>
      <c r="E19" s="1575"/>
      <c r="F19" s="1575"/>
      <c r="G19" s="1575"/>
      <c r="H19" s="1575"/>
      <c r="I19" s="1575"/>
      <c r="J19" s="1575"/>
      <c r="K19" s="1575"/>
      <c r="L19" s="1575"/>
      <c r="M19" s="1575"/>
      <c r="N19" s="1575"/>
      <c r="O19" s="1575"/>
      <c r="P19" s="1575"/>
      <c r="Q19" s="1575"/>
      <c r="R19" s="1575"/>
      <c r="S19" s="1316"/>
    </row>
    <row r="20" spans="1:19" ht="14.25" customHeight="1">
      <c r="A20" s="1690" t="s">
        <v>1271</v>
      </c>
      <c r="B20" s="1690"/>
      <c r="C20" s="1690"/>
      <c r="D20" s="1690"/>
      <c r="E20" s="1690"/>
      <c r="F20" s="1690"/>
      <c r="G20" s="1690"/>
      <c r="H20" s="1690"/>
      <c r="I20" s="1690"/>
      <c r="J20" s="1690"/>
      <c r="K20" s="1690"/>
      <c r="L20" s="1690"/>
      <c r="M20" s="1690"/>
      <c r="N20" s="1690"/>
      <c r="O20" s="1690"/>
      <c r="P20" s="1690"/>
      <c r="Q20" s="1690"/>
      <c r="R20" s="1690"/>
      <c r="S20" s="1300"/>
    </row>
    <row r="21" spans="1:19" ht="26.25" customHeight="1">
      <c r="A21" s="1691" t="s">
        <v>2039</v>
      </c>
      <c r="B21" s="1691"/>
      <c r="C21" s="1691"/>
      <c r="D21" s="1691"/>
      <c r="E21" s="1691"/>
      <c r="F21" s="1691"/>
      <c r="G21" s="1691"/>
      <c r="H21" s="1691"/>
      <c r="I21" s="1691"/>
      <c r="J21" s="1691"/>
      <c r="K21" s="1691"/>
      <c r="L21" s="1691"/>
      <c r="M21" s="1691"/>
      <c r="N21" s="1691"/>
      <c r="O21" s="1691"/>
      <c r="P21" s="1691"/>
      <c r="Q21" s="1691"/>
      <c r="R21" s="1691"/>
      <c r="S21" s="1300"/>
    </row>
    <row r="22" spans="1:19" ht="14.25" customHeight="1">
      <c r="A22" s="1691" t="s">
        <v>1964</v>
      </c>
      <c r="B22" s="1691"/>
      <c r="C22" s="1691"/>
      <c r="D22" s="1691"/>
      <c r="E22" s="1691"/>
      <c r="F22" s="1691"/>
      <c r="G22" s="1691"/>
      <c r="H22" s="1691"/>
      <c r="I22" s="1691"/>
      <c r="J22" s="1691"/>
      <c r="K22" s="1691"/>
      <c r="L22" s="1691"/>
      <c r="M22" s="1691"/>
      <c r="N22" s="1691"/>
      <c r="O22" s="1691"/>
      <c r="P22" s="1691"/>
      <c r="Q22" s="1691"/>
      <c r="R22" s="1691"/>
      <c r="S22" s="1316"/>
    </row>
    <row r="23" spans="1:19" ht="14.25" customHeight="1">
      <c r="A23" s="1575" t="s">
        <v>1963</v>
      </c>
      <c r="B23" s="1575"/>
      <c r="C23" s="1575"/>
      <c r="D23" s="1575"/>
      <c r="E23" s="1575"/>
      <c r="F23" s="1575"/>
      <c r="G23" s="1575"/>
      <c r="H23" s="1575"/>
      <c r="I23" s="1575"/>
      <c r="J23" s="1575"/>
      <c r="K23" s="1575"/>
      <c r="L23" s="1575"/>
      <c r="M23" s="1575"/>
      <c r="N23" s="1575"/>
      <c r="O23" s="1575"/>
      <c r="P23" s="1575"/>
      <c r="Q23" s="1575"/>
      <c r="R23" s="1575"/>
      <c r="S23" s="1316"/>
    </row>
    <row r="24" spans="1:19" ht="14.25" customHeight="1">
      <c r="A24" s="1595" t="s">
        <v>1347</v>
      </c>
      <c r="B24" s="1595"/>
      <c r="C24" s="1595"/>
      <c r="D24" s="1595"/>
      <c r="E24" s="1595"/>
      <c r="F24" s="1595"/>
      <c r="G24" s="1595"/>
      <c r="H24" s="1595"/>
      <c r="I24" s="1595"/>
      <c r="J24" s="1595"/>
      <c r="K24" s="1595"/>
      <c r="L24" s="1595"/>
      <c r="M24" s="1595"/>
      <c r="N24" s="1595"/>
      <c r="O24" s="1595"/>
      <c r="P24" s="1595"/>
      <c r="Q24" s="1595"/>
      <c r="R24" s="1595"/>
      <c r="S24" s="1316"/>
    </row>
    <row r="25" spans="1:19" ht="14.25" customHeight="1">
      <c r="A25" s="1575" t="s">
        <v>1352</v>
      </c>
      <c r="B25" s="1575"/>
      <c r="C25" s="1575"/>
      <c r="D25" s="1575"/>
      <c r="E25" s="1575"/>
      <c r="F25" s="1575"/>
      <c r="G25" s="1575"/>
      <c r="H25" s="1575"/>
      <c r="I25" s="1575"/>
      <c r="J25" s="1575"/>
      <c r="K25" s="1575"/>
      <c r="L25" s="1575"/>
      <c r="M25" s="1575"/>
      <c r="N25" s="1575"/>
      <c r="O25" s="1575"/>
      <c r="P25" s="1575"/>
      <c r="Q25" s="1575"/>
      <c r="R25" s="1575"/>
      <c r="S25" s="1316"/>
    </row>
    <row r="26" spans="1:19" ht="14.25" customHeight="1">
      <c r="A26" s="1595" t="s">
        <v>1962</v>
      </c>
      <c r="B26" s="1595"/>
      <c r="C26" s="1595"/>
      <c r="D26" s="1595"/>
      <c r="E26" s="1595"/>
      <c r="F26" s="1595"/>
      <c r="G26" s="1595"/>
      <c r="H26" s="1595"/>
      <c r="I26" s="1595"/>
      <c r="J26" s="1595"/>
      <c r="K26" s="1595"/>
      <c r="L26" s="1595"/>
      <c r="M26" s="1595"/>
      <c r="N26" s="1595"/>
      <c r="O26" s="1595"/>
      <c r="P26" s="1595"/>
      <c r="Q26" s="1595"/>
      <c r="R26" s="1595"/>
      <c r="S26" s="1316"/>
    </row>
    <row r="27" spans="1:19" ht="14.25" customHeight="1">
      <c r="A27" s="1595"/>
      <c r="B27" s="1595"/>
      <c r="C27" s="1595"/>
      <c r="D27" s="1595"/>
      <c r="E27" s="1595"/>
      <c r="F27" s="1595"/>
      <c r="G27" s="1595"/>
      <c r="H27" s="1595"/>
      <c r="I27" s="1595"/>
      <c r="J27" s="1595"/>
      <c r="K27" s="1595"/>
      <c r="L27" s="1595"/>
      <c r="M27" s="1595"/>
      <c r="N27" s="1595"/>
      <c r="O27" s="1595"/>
      <c r="P27" s="1595"/>
      <c r="Q27" s="1595"/>
      <c r="R27" s="1595"/>
      <c r="S27" s="1316"/>
    </row>
    <row r="28" spans="1:19" ht="14.25" customHeight="1">
      <c r="A28" s="1575" t="s">
        <v>1961</v>
      </c>
      <c r="B28" s="1575"/>
      <c r="C28" s="1575"/>
      <c r="D28" s="1575"/>
      <c r="E28" s="1575"/>
      <c r="F28" s="1575"/>
      <c r="G28" s="1575"/>
      <c r="H28" s="1575"/>
      <c r="I28" s="1575"/>
      <c r="J28" s="1575"/>
      <c r="K28" s="1575"/>
      <c r="L28" s="1575"/>
      <c r="M28" s="1575"/>
      <c r="N28" s="1575"/>
      <c r="O28" s="1575"/>
      <c r="P28" s="1575"/>
      <c r="Q28" s="1575"/>
      <c r="R28" s="1575"/>
      <c r="S28" s="1316"/>
    </row>
    <row r="29" spans="1:19" ht="14.25" customHeight="1">
      <c r="A29" s="1595" t="s">
        <v>1960</v>
      </c>
      <c r="B29" s="1595"/>
      <c r="C29" s="1595"/>
      <c r="D29" s="1595"/>
      <c r="E29" s="1595"/>
      <c r="F29" s="1595"/>
      <c r="G29" s="1595"/>
      <c r="H29" s="1595"/>
      <c r="I29" s="1595"/>
      <c r="J29" s="1595"/>
      <c r="K29" s="1595"/>
      <c r="L29" s="1595"/>
      <c r="M29" s="1595"/>
      <c r="N29" s="1595"/>
      <c r="O29" s="1595"/>
      <c r="P29" s="1595"/>
      <c r="Q29" s="1595"/>
      <c r="R29" s="1595"/>
      <c r="S29" s="1316"/>
    </row>
    <row r="30" spans="1:19" ht="14.25" customHeight="1">
      <c r="A30" s="1595"/>
      <c r="B30" s="1595"/>
      <c r="C30" s="1595"/>
      <c r="D30" s="1595"/>
      <c r="E30" s="1595"/>
      <c r="F30" s="1595"/>
      <c r="G30" s="1595"/>
      <c r="H30" s="1595"/>
      <c r="I30" s="1595"/>
      <c r="J30" s="1595"/>
      <c r="K30" s="1595"/>
      <c r="L30" s="1595"/>
      <c r="M30" s="1595"/>
      <c r="N30" s="1595"/>
      <c r="O30" s="1595"/>
      <c r="P30" s="1595"/>
      <c r="Q30" s="1595"/>
      <c r="R30" s="1595"/>
      <c r="S30" s="1316"/>
    </row>
    <row r="31" spans="1:19" ht="14.25" customHeight="1">
      <c r="A31" s="1589" t="s">
        <v>1602</v>
      </c>
      <c r="B31" s="1589"/>
      <c r="C31" s="1589"/>
      <c r="D31" s="1589"/>
      <c r="E31" s="1589"/>
      <c r="F31" s="1589"/>
      <c r="G31" s="1589"/>
      <c r="H31" s="1589"/>
      <c r="I31" s="1589"/>
      <c r="J31" s="1589"/>
      <c r="K31" s="1589"/>
      <c r="L31" s="1589"/>
      <c r="M31" s="1589"/>
      <c r="N31" s="1589"/>
      <c r="O31" s="1589"/>
      <c r="P31" s="1589"/>
      <c r="Q31" s="1589"/>
      <c r="R31" s="1589"/>
      <c r="S31" s="1316"/>
    </row>
    <row r="32" spans="1:19" ht="14.25" customHeight="1">
      <c r="A32" s="1589"/>
      <c r="B32" s="1589"/>
      <c r="C32" s="1589"/>
      <c r="D32" s="1589"/>
      <c r="E32" s="1589"/>
      <c r="F32" s="1589"/>
      <c r="G32" s="1589"/>
      <c r="H32" s="1589"/>
      <c r="I32" s="1589"/>
      <c r="J32" s="1589"/>
      <c r="K32" s="1589"/>
      <c r="L32" s="1589"/>
      <c r="M32" s="1589"/>
      <c r="N32" s="1589"/>
      <c r="O32" s="1589"/>
      <c r="P32" s="1589"/>
      <c r="Q32" s="1589"/>
      <c r="R32" s="1589"/>
      <c r="S32" s="1316"/>
    </row>
    <row r="33" spans="1:19" ht="14.25" customHeight="1">
      <c r="A33" s="1589"/>
      <c r="B33" s="1589"/>
      <c r="C33" s="1589"/>
      <c r="D33" s="1589"/>
      <c r="E33" s="1589"/>
      <c r="F33" s="1589"/>
      <c r="G33" s="1589"/>
      <c r="H33" s="1589"/>
      <c r="I33" s="1589"/>
      <c r="J33" s="1589"/>
      <c r="K33" s="1589"/>
      <c r="L33" s="1589"/>
      <c r="M33" s="1589"/>
      <c r="N33" s="1589"/>
      <c r="O33" s="1589"/>
      <c r="P33" s="1589"/>
      <c r="Q33" s="1589"/>
      <c r="R33" s="1589"/>
      <c r="S33" s="1316"/>
    </row>
    <row r="34" spans="1:19" ht="14.25" customHeight="1">
      <c r="A34" s="1589"/>
      <c r="B34" s="1589"/>
      <c r="C34" s="1589"/>
      <c r="D34" s="1589"/>
      <c r="E34" s="1589"/>
      <c r="F34" s="1589"/>
      <c r="G34" s="1589"/>
      <c r="H34" s="1589"/>
      <c r="I34" s="1589"/>
      <c r="J34" s="1589"/>
      <c r="K34" s="1589"/>
      <c r="L34" s="1589"/>
      <c r="M34" s="1589"/>
      <c r="N34" s="1589"/>
      <c r="O34" s="1589"/>
      <c r="P34" s="1589"/>
      <c r="Q34" s="1589"/>
      <c r="R34" s="1589"/>
      <c r="S34" s="1316"/>
    </row>
    <row r="35" spans="1:19" ht="14.25" customHeight="1">
      <c r="A35" s="1589"/>
      <c r="B35" s="1589"/>
      <c r="C35" s="1589"/>
      <c r="D35" s="1589"/>
      <c r="E35" s="1589"/>
      <c r="F35" s="1589"/>
      <c r="G35" s="1589"/>
      <c r="H35" s="1589"/>
      <c r="I35" s="1589"/>
      <c r="J35" s="1589"/>
      <c r="K35" s="1589"/>
      <c r="L35" s="1589"/>
      <c r="M35" s="1589"/>
      <c r="N35" s="1589"/>
      <c r="O35" s="1589"/>
      <c r="P35" s="1589"/>
      <c r="Q35" s="1589"/>
      <c r="R35" s="1589"/>
      <c r="S35" s="1316"/>
    </row>
    <row r="36" spans="1:19" ht="14.25" customHeight="1">
      <c r="A36" s="1589"/>
      <c r="B36" s="1589"/>
      <c r="C36" s="1589"/>
      <c r="D36" s="1589"/>
      <c r="E36" s="1589"/>
      <c r="F36" s="1589"/>
      <c r="G36" s="1589"/>
      <c r="H36" s="1589"/>
      <c r="I36" s="1589"/>
      <c r="J36" s="1589"/>
      <c r="K36" s="1589"/>
      <c r="L36" s="1589"/>
      <c r="M36" s="1589"/>
      <c r="N36" s="1589"/>
      <c r="O36" s="1589"/>
      <c r="P36" s="1589"/>
      <c r="Q36" s="1589"/>
      <c r="R36" s="1589"/>
      <c r="S36" s="1316"/>
    </row>
    <row r="37" spans="1:19" ht="14.25" customHeight="1">
      <c r="A37" s="1589"/>
      <c r="B37" s="1589"/>
      <c r="C37" s="1589"/>
      <c r="D37" s="1589"/>
      <c r="E37" s="1589"/>
      <c r="F37" s="1589"/>
      <c r="G37" s="1589"/>
      <c r="H37" s="1589"/>
      <c r="I37" s="1589"/>
      <c r="J37" s="1589"/>
      <c r="K37" s="1589"/>
      <c r="L37" s="1589"/>
      <c r="M37" s="1589"/>
      <c r="N37" s="1589"/>
      <c r="O37" s="1589"/>
      <c r="P37" s="1589"/>
      <c r="Q37" s="1589"/>
      <c r="R37" s="1589"/>
      <c r="S37" s="1316"/>
    </row>
    <row r="38" spans="1:19" ht="30" customHeight="1">
      <c r="A38" s="1589" t="s">
        <v>2119</v>
      </c>
      <c r="B38" s="1589"/>
      <c r="C38" s="1589"/>
      <c r="D38" s="1589"/>
      <c r="E38" s="1589"/>
      <c r="F38" s="1589"/>
      <c r="G38" s="1589"/>
      <c r="H38" s="1589"/>
      <c r="I38" s="1589"/>
      <c r="J38" s="1589"/>
      <c r="K38" s="1589"/>
      <c r="L38" s="1589"/>
      <c r="M38" s="1589"/>
      <c r="N38" s="1589"/>
      <c r="O38" s="1589"/>
      <c r="P38" s="1589"/>
      <c r="Q38" s="1589"/>
      <c r="R38" s="1589"/>
      <c r="S38" s="1316"/>
    </row>
    <row r="39" spans="1:19" ht="14.25" customHeight="1">
      <c r="A39" s="1688" t="s">
        <v>1893</v>
      </c>
      <c r="B39" s="1688"/>
      <c r="C39" s="1688"/>
      <c r="D39" s="1688"/>
      <c r="E39" s="1688"/>
      <c r="F39" s="1688"/>
      <c r="G39" s="1688"/>
      <c r="H39" s="1688"/>
      <c r="I39" s="1688"/>
      <c r="J39" s="1688"/>
      <c r="K39" s="1688"/>
      <c r="L39" s="1688"/>
      <c r="M39" s="1688"/>
      <c r="N39" s="1688"/>
      <c r="O39" s="1688"/>
      <c r="P39" s="1688"/>
      <c r="Q39" s="1688"/>
      <c r="R39" s="1688"/>
    </row>
    <row r="40" spans="1:19" ht="14.25" customHeight="1">
      <c r="A40" s="1687" t="s">
        <v>1959</v>
      </c>
      <c r="B40" s="1687"/>
      <c r="C40" s="1687"/>
      <c r="D40" s="1687"/>
      <c r="E40" s="1687"/>
      <c r="F40" s="1687"/>
      <c r="G40" s="1687"/>
      <c r="H40" s="1687"/>
      <c r="I40" s="1687"/>
      <c r="J40" s="1687"/>
      <c r="K40" s="1687"/>
      <c r="L40" s="1687"/>
      <c r="M40" s="1687"/>
      <c r="N40" s="1687"/>
      <c r="O40" s="1687"/>
      <c r="P40" s="1687"/>
      <c r="Q40" s="1687"/>
      <c r="R40" s="1687"/>
    </row>
    <row r="41" spans="1:19" ht="14.25" customHeight="1">
      <c r="A41" s="1687"/>
      <c r="B41" s="1687"/>
      <c r="C41" s="1687"/>
      <c r="D41" s="1687"/>
      <c r="E41" s="1687"/>
      <c r="F41" s="1687"/>
      <c r="G41" s="1687"/>
      <c r="H41" s="1687"/>
      <c r="I41" s="1687"/>
      <c r="J41" s="1687"/>
      <c r="K41" s="1687"/>
      <c r="L41" s="1687"/>
      <c r="M41" s="1687"/>
      <c r="N41" s="1687"/>
      <c r="O41" s="1687"/>
      <c r="P41" s="1687"/>
      <c r="Q41" s="1687"/>
      <c r="R41" s="1687"/>
    </row>
    <row r="42" spans="1:19" ht="14.25" customHeight="1">
      <c r="A42" s="1688" t="s">
        <v>1958</v>
      </c>
      <c r="B42" s="1688"/>
      <c r="C42" s="1688"/>
      <c r="D42" s="1688"/>
      <c r="E42" s="1688"/>
      <c r="F42" s="1688"/>
      <c r="G42" s="1688"/>
      <c r="H42" s="1688"/>
      <c r="I42" s="1688"/>
      <c r="J42" s="1688"/>
      <c r="K42" s="1688"/>
      <c r="L42" s="1688"/>
      <c r="M42" s="1688"/>
      <c r="N42" s="1688"/>
      <c r="O42" s="1688"/>
      <c r="P42" s="1688"/>
      <c r="Q42" s="1688"/>
      <c r="R42" s="1688"/>
    </row>
    <row r="43" spans="1:19" ht="14.25" customHeight="1">
      <c r="A43" s="1589" t="s">
        <v>1957</v>
      </c>
      <c r="B43" s="1589"/>
      <c r="C43" s="1589"/>
      <c r="D43" s="1589"/>
      <c r="E43" s="1589"/>
      <c r="F43" s="1589"/>
      <c r="G43" s="1589"/>
      <c r="H43" s="1589"/>
      <c r="I43" s="1589"/>
      <c r="J43" s="1589"/>
      <c r="K43" s="1589"/>
      <c r="L43" s="1589"/>
      <c r="M43" s="1589"/>
      <c r="N43" s="1589"/>
      <c r="O43" s="1589"/>
      <c r="P43" s="1589"/>
      <c r="Q43" s="1589"/>
      <c r="R43" s="1589"/>
    </row>
    <row r="44" spans="1:19" ht="30" customHeight="1">
      <c r="A44" s="1589"/>
      <c r="B44" s="1589"/>
      <c r="C44" s="1589"/>
      <c r="D44" s="1589"/>
      <c r="E44" s="1589"/>
      <c r="F44" s="1589"/>
      <c r="G44" s="1589"/>
      <c r="H44" s="1589"/>
      <c r="I44" s="1589"/>
      <c r="J44" s="1589"/>
      <c r="K44" s="1589"/>
      <c r="L44" s="1589"/>
      <c r="M44" s="1589"/>
      <c r="N44" s="1589"/>
      <c r="O44" s="1589"/>
      <c r="P44" s="1589"/>
      <c r="Q44" s="1589"/>
      <c r="R44" s="1589"/>
    </row>
    <row r="45" spans="1:19" ht="14.25" customHeight="1">
      <c r="A45" s="1595" t="s">
        <v>2241</v>
      </c>
      <c r="B45" s="1595"/>
      <c r="C45" s="1595"/>
      <c r="D45" s="1595"/>
      <c r="E45" s="1595"/>
      <c r="F45" s="1595"/>
      <c r="G45" s="1595"/>
      <c r="H45" s="1595"/>
      <c r="I45" s="1595"/>
      <c r="J45" s="1595"/>
      <c r="K45" s="1595"/>
      <c r="L45" s="1595"/>
      <c r="M45" s="1595"/>
      <c r="N45" s="1595"/>
      <c r="O45" s="1595"/>
      <c r="P45" s="1595"/>
      <c r="Q45" s="1595"/>
      <c r="R45" s="1595"/>
    </row>
    <row r="46" spans="1:19" ht="14.25" customHeight="1">
      <c r="A46" s="1595"/>
      <c r="B46" s="1595"/>
      <c r="C46" s="1595"/>
      <c r="D46" s="1595"/>
      <c r="E46" s="1595"/>
      <c r="F46" s="1595"/>
      <c r="G46" s="1595"/>
      <c r="H46" s="1595"/>
      <c r="I46" s="1595"/>
      <c r="J46" s="1595"/>
      <c r="K46" s="1595"/>
      <c r="L46" s="1595"/>
      <c r="M46" s="1595"/>
      <c r="N46" s="1595"/>
      <c r="O46" s="1595"/>
      <c r="P46" s="1595"/>
      <c r="Q46" s="1595"/>
      <c r="R46" s="1595"/>
    </row>
    <row r="47" spans="1:19" ht="29.25" customHeight="1">
      <c r="A47" s="1595"/>
      <c r="B47" s="1595"/>
      <c r="C47" s="1595"/>
      <c r="D47" s="1595"/>
      <c r="E47" s="1595"/>
      <c r="F47" s="1595"/>
      <c r="G47" s="1595"/>
      <c r="H47" s="1595"/>
      <c r="I47" s="1595"/>
      <c r="J47" s="1595"/>
      <c r="K47" s="1595"/>
      <c r="L47" s="1595"/>
      <c r="M47" s="1595"/>
      <c r="N47" s="1595"/>
      <c r="O47" s="1595"/>
      <c r="P47" s="1595"/>
      <c r="Q47" s="1595"/>
      <c r="R47" s="1595"/>
    </row>
    <row r="48" spans="1:19" ht="14.25" customHeight="1">
      <c r="A48" s="1689" t="s">
        <v>1445</v>
      </c>
      <c r="B48" s="1689"/>
      <c r="C48" s="1689"/>
      <c r="D48" s="1689"/>
      <c r="E48" s="1689"/>
      <c r="F48" s="1689"/>
      <c r="G48" s="1689"/>
      <c r="H48" s="1689"/>
      <c r="I48" s="1689"/>
      <c r="J48" s="1689"/>
      <c r="K48" s="1689"/>
      <c r="L48" s="1689"/>
      <c r="M48" s="1689"/>
      <c r="N48" s="1689"/>
      <c r="O48" s="1689"/>
      <c r="P48" s="1689"/>
      <c r="Q48" s="1689"/>
      <c r="R48" s="1689"/>
    </row>
    <row r="49" spans="1:19" ht="14.25" customHeight="1">
      <c r="A49" s="1688" t="s">
        <v>1584</v>
      </c>
      <c r="B49" s="1688"/>
      <c r="C49" s="1688"/>
      <c r="D49" s="1688"/>
      <c r="E49" s="1688"/>
      <c r="F49" s="1688"/>
      <c r="G49" s="1688"/>
      <c r="H49" s="1688"/>
      <c r="I49" s="1688"/>
      <c r="J49" s="1688"/>
      <c r="K49" s="1688"/>
      <c r="L49" s="1688"/>
      <c r="M49" s="1688"/>
      <c r="N49" s="1688"/>
      <c r="O49" s="1688"/>
      <c r="P49" s="1688"/>
      <c r="Q49" s="1688"/>
      <c r="R49" s="1688"/>
    </row>
    <row r="50" spans="1:19" ht="14.25" customHeight="1">
      <c r="A50" s="1595" t="s">
        <v>1956</v>
      </c>
      <c r="B50" s="1595"/>
      <c r="C50" s="1595"/>
      <c r="D50" s="1595"/>
      <c r="E50" s="1595"/>
      <c r="F50" s="1595"/>
      <c r="G50" s="1595"/>
      <c r="H50" s="1595"/>
      <c r="I50" s="1595"/>
      <c r="J50" s="1595"/>
      <c r="K50" s="1595"/>
      <c r="L50" s="1595"/>
      <c r="M50" s="1595"/>
      <c r="N50" s="1595"/>
      <c r="O50" s="1595"/>
      <c r="P50" s="1595"/>
      <c r="Q50" s="1595"/>
      <c r="R50" s="1595"/>
    </row>
    <row r="51" spans="1:19" ht="14.25" customHeight="1">
      <c r="A51" s="1595"/>
      <c r="B51" s="1595"/>
      <c r="C51" s="1595"/>
      <c r="D51" s="1595"/>
      <c r="E51" s="1595"/>
      <c r="F51" s="1595"/>
      <c r="G51" s="1595"/>
      <c r="H51" s="1595"/>
      <c r="I51" s="1595"/>
      <c r="J51" s="1595"/>
      <c r="K51" s="1595"/>
      <c r="L51" s="1595"/>
      <c r="M51" s="1595"/>
      <c r="N51" s="1595"/>
      <c r="O51" s="1595"/>
      <c r="P51" s="1595"/>
      <c r="Q51" s="1595"/>
      <c r="R51" s="1595"/>
    </row>
    <row r="52" spans="1:19" ht="15.75" customHeight="1">
      <c r="A52" s="1687" t="s">
        <v>1955</v>
      </c>
      <c r="B52" s="1687"/>
      <c r="C52" s="1687"/>
      <c r="D52" s="1687"/>
      <c r="E52" s="1687"/>
      <c r="F52" s="1687"/>
      <c r="G52" s="1687"/>
      <c r="H52" s="1687"/>
      <c r="I52" s="1687"/>
      <c r="J52" s="1687"/>
      <c r="K52" s="1687"/>
      <c r="L52" s="1687"/>
      <c r="M52" s="1687"/>
      <c r="N52" s="1687"/>
      <c r="O52" s="1687"/>
      <c r="P52" s="1687"/>
      <c r="Q52" s="1687"/>
      <c r="R52" s="1687"/>
    </row>
    <row r="53" spans="1:19" ht="15.75" customHeight="1">
      <c r="A53" s="1687"/>
      <c r="B53" s="1687"/>
      <c r="C53" s="1687"/>
      <c r="D53" s="1687"/>
      <c r="E53" s="1687"/>
      <c r="F53" s="1687"/>
      <c r="G53" s="1687"/>
      <c r="H53" s="1687"/>
      <c r="I53" s="1687"/>
      <c r="J53" s="1687"/>
      <c r="K53" s="1687"/>
      <c r="L53" s="1687"/>
      <c r="M53" s="1687"/>
      <c r="N53" s="1687"/>
      <c r="O53" s="1687"/>
      <c r="P53" s="1687"/>
      <c r="Q53" s="1687"/>
      <c r="R53" s="1687"/>
    </row>
    <row r="54" spans="1:19" ht="15" customHeight="1">
      <c r="A54" s="1685" t="s">
        <v>1954</v>
      </c>
      <c r="B54" s="1685"/>
      <c r="C54" s="1685"/>
      <c r="D54" s="1685"/>
      <c r="E54" s="1685"/>
      <c r="F54" s="1685"/>
      <c r="G54" s="1685"/>
      <c r="H54" s="1685"/>
      <c r="I54" s="1685"/>
      <c r="J54" s="1685"/>
      <c r="K54" s="1685"/>
      <c r="L54" s="1685"/>
      <c r="M54" s="1685"/>
      <c r="N54" s="1685"/>
      <c r="O54" s="1685"/>
      <c r="P54" s="1685"/>
      <c r="Q54" s="1685"/>
      <c r="R54" s="1685"/>
      <c r="S54" s="496"/>
    </row>
    <row r="55" spans="1:19" ht="14.25" customHeight="1">
      <c r="A55" s="1687" t="s">
        <v>1953</v>
      </c>
      <c r="B55" s="1687"/>
      <c r="C55" s="1687"/>
      <c r="D55" s="1687"/>
      <c r="E55" s="1687"/>
      <c r="F55" s="1687"/>
      <c r="G55" s="1687"/>
      <c r="H55" s="1687"/>
      <c r="I55" s="1687"/>
      <c r="J55" s="1687"/>
      <c r="K55" s="1687"/>
      <c r="L55" s="1687"/>
      <c r="M55" s="1687"/>
      <c r="N55" s="1687"/>
      <c r="O55" s="1687"/>
      <c r="P55" s="1687"/>
      <c r="Q55" s="1687"/>
      <c r="R55" s="1687"/>
    </row>
    <row r="56" spans="1:19" ht="14.25" customHeight="1">
      <c r="A56" s="1687" t="s">
        <v>1952</v>
      </c>
      <c r="B56" s="1687"/>
      <c r="C56" s="1687"/>
      <c r="D56" s="1687"/>
      <c r="E56" s="1687"/>
      <c r="F56" s="1687"/>
      <c r="G56" s="1687"/>
      <c r="H56" s="1687"/>
      <c r="I56" s="1687"/>
      <c r="J56" s="1687"/>
      <c r="K56" s="1687"/>
      <c r="L56" s="1687"/>
      <c r="M56" s="1687"/>
      <c r="N56" s="1687"/>
      <c r="O56" s="1687"/>
      <c r="P56" s="1687"/>
      <c r="Q56" s="1687"/>
      <c r="R56" s="1687"/>
    </row>
    <row r="57" spans="1:19" ht="14.25" customHeight="1">
      <c r="A57" s="1687"/>
      <c r="B57" s="1687"/>
      <c r="C57" s="1687"/>
      <c r="D57" s="1687"/>
      <c r="E57" s="1687"/>
      <c r="F57" s="1687"/>
      <c r="G57" s="1687"/>
      <c r="H57" s="1687"/>
      <c r="I57" s="1687"/>
      <c r="J57" s="1687"/>
      <c r="K57" s="1687"/>
      <c r="L57" s="1687"/>
      <c r="M57" s="1687"/>
      <c r="N57" s="1687"/>
      <c r="O57" s="1687"/>
      <c r="P57" s="1687"/>
      <c r="Q57" s="1687"/>
      <c r="R57" s="1687"/>
    </row>
    <row r="58" spans="1:19" ht="15.75" customHeight="1">
      <c r="A58" s="1687" t="s">
        <v>1951</v>
      </c>
      <c r="B58" s="1687"/>
      <c r="C58" s="1687"/>
      <c r="D58" s="1687"/>
      <c r="E58" s="1687"/>
      <c r="F58" s="1687"/>
      <c r="G58" s="1687"/>
      <c r="H58" s="1687"/>
      <c r="I58" s="1687"/>
      <c r="J58" s="1687"/>
      <c r="K58" s="1687"/>
      <c r="L58" s="1687"/>
      <c r="M58" s="1687"/>
      <c r="N58" s="1687"/>
      <c r="O58" s="1687"/>
      <c r="P58" s="1687"/>
      <c r="Q58" s="1687"/>
      <c r="R58" s="1687"/>
    </row>
    <row r="59" spans="1:19" ht="15.75" customHeight="1">
      <c r="A59" s="1687"/>
      <c r="B59" s="1687"/>
      <c r="C59" s="1687"/>
      <c r="D59" s="1687"/>
      <c r="E59" s="1687"/>
      <c r="F59" s="1687"/>
      <c r="G59" s="1687"/>
      <c r="H59" s="1687"/>
      <c r="I59" s="1687"/>
      <c r="J59" s="1687"/>
      <c r="K59" s="1687"/>
      <c r="L59" s="1687"/>
      <c r="M59" s="1687"/>
      <c r="N59" s="1687"/>
      <c r="O59" s="1687"/>
      <c r="P59" s="1687"/>
      <c r="Q59" s="1687"/>
      <c r="R59" s="1687"/>
    </row>
    <row r="60" spans="1:19" ht="15.75" customHeight="1">
      <c r="A60" s="1687" t="s">
        <v>1950</v>
      </c>
      <c r="B60" s="1687"/>
      <c r="C60" s="1687"/>
      <c r="D60" s="1687"/>
      <c r="E60" s="1687"/>
      <c r="F60" s="1687"/>
      <c r="G60" s="1687"/>
      <c r="H60" s="1687"/>
      <c r="I60" s="1687"/>
      <c r="J60" s="1687"/>
      <c r="K60" s="1687"/>
      <c r="L60" s="1687"/>
      <c r="M60" s="1687"/>
      <c r="N60" s="1687"/>
      <c r="O60" s="1687"/>
      <c r="P60" s="1687"/>
      <c r="Q60" s="1687"/>
      <c r="R60" s="1687"/>
    </row>
    <row r="61" spans="1:19" ht="14.25" customHeight="1">
      <c r="A61" s="1687" t="s">
        <v>1949</v>
      </c>
      <c r="B61" s="1687"/>
      <c r="C61" s="1687"/>
      <c r="D61" s="1687"/>
      <c r="E61" s="1687"/>
      <c r="F61" s="1687"/>
      <c r="G61" s="1687"/>
      <c r="H61" s="1687"/>
      <c r="I61" s="1687"/>
      <c r="J61" s="1687"/>
      <c r="K61" s="1687"/>
      <c r="L61" s="1687"/>
      <c r="M61" s="1687"/>
      <c r="N61" s="1687"/>
      <c r="O61" s="1687"/>
      <c r="P61" s="1687"/>
      <c r="Q61" s="1687"/>
      <c r="R61" s="1687"/>
    </row>
    <row r="62" spans="1:19" ht="14.25" customHeight="1">
      <c r="A62" s="1687"/>
      <c r="B62" s="1687"/>
      <c r="C62" s="1687"/>
      <c r="D62" s="1687"/>
      <c r="E62" s="1687"/>
      <c r="F62" s="1687"/>
      <c r="G62" s="1687"/>
      <c r="H62" s="1687"/>
      <c r="I62" s="1687"/>
      <c r="J62" s="1687"/>
      <c r="K62" s="1687"/>
      <c r="L62" s="1687"/>
      <c r="M62" s="1687"/>
      <c r="N62" s="1687"/>
      <c r="O62" s="1687"/>
      <c r="P62" s="1687"/>
      <c r="Q62" s="1687"/>
      <c r="R62" s="1687"/>
    </row>
    <row r="63" spans="1:19" ht="15.75" customHeight="1">
      <c r="A63" s="1687" t="s">
        <v>1948</v>
      </c>
      <c r="B63" s="1687"/>
      <c r="C63" s="1687"/>
      <c r="D63" s="1687"/>
      <c r="E63" s="1687"/>
      <c r="F63" s="1687"/>
      <c r="G63" s="1687"/>
      <c r="H63" s="1687"/>
      <c r="I63" s="1687"/>
      <c r="J63" s="1687"/>
      <c r="K63" s="1687"/>
      <c r="L63" s="1687"/>
      <c r="M63" s="1687"/>
      <c r="N63" s="1687"/>
      <c r="O63" s="1687"/>
      <c r="P63" s="1687"/>
      <c r="Q63" s="1687"/>
      <c r="R63" s="1687"/>
    </row>
    <row r="64" spans="1:19" ht="15.75" customHeight="1">
      <c r="A64" s="1687"/>
      <c r="B64" s="1687"/>
      <c r="C64" s="1687"/>
      <c r="D64" s="1687"/>
      <c r="E64" s="1687"/>
      <c r="F64" s="1687"/>
      <c r="G64" s="1687"/>
      <c r="H64" s="1687"/>
      <c r="I64" s="1687"/>
      <c r="J64" s="1687"/>
      <c r="K64" s="1687"/>
      <c r="L64" s="1687"/>
      <c r="M64" s="1687"/>
      <c r="N64" s="1687"/>
      <c r="O64" s="1687"/>
      <c r="P64" s="1687"/>
      <c r="Q64" s="1687"/>
      <c r="R64" s="1687"/>
    </row>
    <row r="65" spans="1:18" ht="15.75" customHeight="1">
      <c r="A65" s="1685" t="s">
        <v>1649</v>
      </c>
      <c r="B65" s="1685"/>
      <c r="C65" s="1685"/>
      <c r="D65" s="1685"/>
      <c r="E65" s="1685"/>
      <c r="F65" s="1685"/>
      <c r="G65" s="1685"/>
      <c r="H65" s="1685"/>
      <c r="I65" s="1685"/>
      <c r="J65" s="1685"/>
      <c r="K65" s="1685"/>
      <c r="L65" s="1685"/>
      <c r="M65" s="1685"/>
      <c r="N65" s="1685"/>
      <c r="O65" s="1685"/>
      <c r="P65" s="1685"/>
      <c r="Q65" s="1685"/>
      <c r="R65" s="1685"/>
    </row>
    <row r="66" spans="1:18" ht="15.75" customHeight="1">
      <c r="A66" s="1685"/>
      <c r="B66" s="1685"/>
      <c r="C66" s="1685"/>
      <c r="D66" s="1685"/>
      <c r="E66" s="1685"/>
      <c r="F66" s="1685"/>
      <c r="G66" s="1685"/>
      <c r="H66" s="1685"/>
      <c r="I66" s="1685"/>
      <c r="J66" s="1685"/>
      <c r="K66" s="1685"/>
      <c r="L66" s="1685"/>
      <c r="M66" s="1685"/>
      <c r="N66" s="1685"/>
      <c r="O66" s="1685"/>
      <c r="P66" s="1685"/>
      <c r="Q66" s="1685"/>
      <c r="R66" s="1685"/>
    </row>
    <row r="67" spans="1:18" ht="15.75" customHeight="1">
      <c r="A67" s="1685" t="s">
        <v>1652</v>
      </c>
      <c r="B67" s="1685"/>
      <c r="C67" s="1685"/>
      <c r="D67" s="1685"/>
      <c r="E67" s="1685"/>
      <c r="F67" s="1685"/>
      <c r="G67" s="1685"/>
      <c r="H67" s="1685"/>
      <c r="I67" s="1685"/>
      <c r="J67" s="1685"/>
      <c r="K67" s="1685"/>
      <c r="L67" s="1685"/>
      <c r="M67" s="1685"/>
      <c r="N67" s="1685"/>
      <c r="O67" s="1685"/>
      <c r="P67" s="1685"/>
      <c r="Q67" s="1685"/>
      <c r="R67" s="1685"/>
    </row>
    <row r="68" spans="1:18" ht="15.75" customHeight="1">
      <c r="A68" s="1685"/>
      <c r="B68" s="1685"/>
      <c r="C68" s="1685"/>
      <c r="D68" s="1685"/>
      <c r="E68" s="1685"/>
      <c r="F68" s="1685"/>
      <c r="G68" s="1685"/>
      <c r="H68" s="1685"/>
      <c r="I68" s="1685"/>
      <c r="J68" s="1685"/>
      <c r="K68" s="1685"/>
      <c r="L68" s="1685"/>
      <c r="M68" s="1685"/>
      <c r="N68" s="1685"/>
      <c r="O68" s="1685"/>
      <c r="P68" s="1685"/>
      <c r="Q68" s="1685"/>
      <c r="R68" s="1685"/>
    </row>
    <row r="69" spans="1:18" ht="10.5" customHeight="1">
      <c r="A69" s="1685"/>
      <c r="B69" s="1685"/>
      <c r="C69" s="1685"/>
      <c r="D69" s="1685"/>
      <c r="E69" s="1685"/>
      <c r="F69" s="1685"/>
      <c r="G69" s="1685"/>
      <c r="H69" s="1685"/>
      <c r="I69" s="1685"/>
      <c r="J69" s="1685"/>
      <c r="K69" s="1685"/>
      <c r="L69" s="1685"/>
      <c r="M69" s="1685"/>
      <c r="N69" s="1685"/>
      <c r="O69" s="1685"/>
      <c r="P69" s="1685"/>
      <c r="Q69" s="1685"/>
      <c r="R69" s="1685"/>
    </row>
    <row r="70" spans="1:18" ht="15.75" customHeight="1">
      <c r="A70" s="1685" t="s">
        <v>1947</v>
      </c>
      <c r="B70" s="1685"/>
      <c r="C70" s="1685"/>
      <c r="D70" s="1685"/>
      <c r="E70" s="1685"/>
      <c r="F70" s="1685"/>
      <c r="G70" s="1685"/>
      <c r="H70" s="1685"/>
      <c r="I70" s="1685"/>
      <c r="J70" s="1685"/>
      <c r="K70" s="1685"/>
      <c r="L70" s="1685"/>
      <c r="M70" s="1685"/>
      <c r="N70" s="1685"/>
      <c r="O70" s="1685"/>
      <c r="P70" s="1685"/>
      <c r="Q70" s="1685"/>
      <c r="R70" s="1685"/>
    </row>
    <row r="71" spans="1:18" ht="6.75" customHeight="1">
      <c r="A71" s="1685"/>
      <c r="B71" s="1685"/>
      <c r="C71" s="1685"/>
      <c r="D71" s="1685"/>
      <c r="E71" s="1685"/>
      <c r="F71" s="1685"/>
      <c r="G71" s="1685"/>
      <c r="H71" s="1685"/>
      <c r="I71" s="1685"/>
      <c r="J71" s="1685"/>
      <c r="K71" s="1685"/>
      <c r="L71" s="1685"/>
      <c r="M71" s="1685"/>
      <c r="N71" s="1685"/>
      <c r="O71" s="1685"/>
      <c r="P71" s="1685"/>
      <c r="Q71" s="1685"/>
      <c r="R71" s="1685"/>
    </row>
    <row r="72" spans="1:18" ht="15.75" customHeight="1">
      <c r="A72" s="1685" t="s">
        <v>1946</v>
      </c>
      <c r="B72" s="1685"/>
      <c r="C72" s="1685"/>
      <c r="D72" s="1685"/>
      <c r="E72" s="1685"/>
      <c r="F72" s="1685"/>
      <c r="G72" s="1685"/>
      <c r="H72" s="1685"/>
      <c r="I72" s="1685"/>
      <c r="J72" s="1685"/>
      <c r="K72" s="1685"/>
      <c r="L72" s="1685"/>
      <c r="M72" s="1685"/>
      <c r="N72" s="1685"/>
      <c r="O72" s="1685"/>
      <c r="P72" s="1685"/>
      <c r="Q72" s="1685"/>
      <c r="R72" s="1685"/>
    </row>
    <row r="73" spans="1:18" ht="15" customHeight="1">
      <c r="A73" s="1685"/>
      <c r="B73" s="1685"/>
      <c r="C73" s="1685"/>
      <c r="D73" s="1685"/>
      <c r="E73" s="1685"/>
      <c r="F73" s="1685"/>
      <c r="G73" s="1685"/>
      <c r="H73" s="1685"/>
      <c r="I73" s="1685"/>
      <c r="J73" s="1685"/>
      <c r="K73" s="1685"/>
      <c r="L73" s="1685"/>
      <c r="M73" s="1685"/>
      <c r="N73" s="1685"/>
      <c r="O73" s="1685"/>
      <c r="P73" s="1685"/>
      <c r="Q73" s="1685"/>
      <c r="R73" s="1685"/>
    </row>
    <row r="74" spans="1:18" ht="15" customHeight="1">
      <c r="A74" s="1685" t="s">
        <v>1945</v>
      </c>
      <c r="B74" s="1685"/>
      <c r="C74" s="1685"/>
      <c r="D74" s="1685"/>
      <c r="E74" s="1685"/>
      <c r="F74" s="1685"/>
      <c r="G74" s="1685"/>
      <c r="H74" s="1685"/>
      <c r="I74" s="1685"/>
      <c r="J74" s="1685"/>
      <c r="K74" s="1685"/>
      <c r="L74" s="1685"/>
      <c r="M74" s="1685"/>
      <c r="N74" s="1685"/>
      <c r="O74" s="1685"/>
      <c r="P74" s="1685"/>
      <c r="Q74" s="1685"/>
      <c r="R74" s="1685"/>
    </row>
    <row r="75" spans="1:18" ht="15" customHeight="1">
      <c r="A75" s="1685"/>
      <c r="B75" s="1685"/>
      <c r="C75" s="1685"/>
      <c r="D75" s="1685"/>
      <c r="E75" s="1685"/>
      <c r="F75" s="1685"/>
      <c r="G75" s="1685"/>
      <c r="H75" s="1685"/>
      <c r="I75" s="1685"/>
      <c r="J75" s="1685"/>
      <c r="K75" s="1685"/>
      <c r="L75" s="1685"/>
      <c r="M75" s="1685"/>
      <c r="N75" s="1685"/>
      <c r="O75" s="1685"/>
      <c r="P75" s="1685"/>
      <c r="Q75" s="1685"/>
      <c r="R75" s="1685"/>
    </row>
    <row r="76" spans="1:18" ht="15.75" customHeight="1">
      <c r="A76" s="1685" t="s">
        <v>1874</v>
      </c>
      <c r="B76" s="1685"/>
      <c r="C76" s="1685"/>
      <c r="D76" s="1685"/>
      <c r="E76" s="1685"/>
      <c r="F76" s="1685"/>
      <c r="G76" s="1685"/>
      <c r="H76" s="1685"/>
      <c r="I76" s="1685"/>
      <c r="J76" s="1685"/>
      <c r="K76" s="1685"/>
      <c r="L76" s="1685"/>
      <c r="M76" s="1685"/>
      <c r="N76" s="1685"/>
      <c r="O76" s="1685"/>
      <c r="P76" s="1685"/>
      <c r="Q76" s="1685"/>
      <c r="R76" s="1685"/>
    </row>
    <row r="77" spans="1:18" ht="15.75" customHeight="1">
      <c r="A77" s="1685"/>
      <c r="B77" s="1685"/>
      <c r="C77" s="1685"/>
      <c r="D77" s="1685"/>
      <c r="E77" s="1685"/>
      <c r="F77" s="1685"/>
      <c r="G77" s="1685"/>
      <c r="H77" s="1685"/>
      <c r="I77" s="1685"/>
      <c r="J77" s="1685"/>
      <c r="K77" s="1685"/>
      <c r="L77" s="1685"/>
      <c r="M77" s="1685"/>
      <c r="N77" s="1685"/>
      <c r="O77" s="1685"/>
      <c r="P77" s="1685"/>
      <c r="Q77" s="1685"/>
      <c r="R77" s="1685"/>
    </row>
    <row r="78" spans="1:18" ht="30.75" customHeight="1">
      <c r="A78" s="1685" t="s">
        <v>2010</v>
      </c>
      <c r="B78" s="1685"/>
      <c r="C78" s="1685"/>
      <c r="D78" s="1685"/>
      <c r="E78" s="1685"/>
      <c r="F78" s="1685"/>
      <c r="G78" s="1685"/>
      <c r="H78" s="1685"/>
      <c r="I78" s="1685"/>
      <c r="J78" s="1685"/>
      <c r="K78" s="1685"/>
      <c r="L78" s="1685"/>
      <c r="M78" s="1685"/>
      <c r="N78" s="1685"/>
      <c r="O78" s="1685"/>
      <c r="P78" s="1685"/>
      <c r="Q78" s="1685"/>
      <c r="R78" s="1685"/>
    </row>
    <row r="79" spans="1:18" ht="15.75" customHeight="1">
      <c r="A79" s="1685" t="s">
        <v>1944</v>
      </c>
      <c r="B79" s="1685"/>
      <c r="C79" s="1685"/>
      <c r="D79" s="1685"/>
      <c r="E79" s="1685"/>
      <c r="F79" s="1685"/>
      <c r="G79" s="1685"/>
      <c r="H79" s="1685"/>
      <c r="I79" s="1685"/>
      <c r="J79" s="1685"/>
      <c r="K79" s="1685"/>
      <c r="L79" s="1685"/>
      <c r="M79" s="1685"/>
      <c r="N79" s="1685"/>
      <c r="O79" s="1685"/>
      <c r="P79" s="1685"/>
      <c r="Q79" s="1685"/>
      <c r="R79" s="1685"/>
    </row>
    <row r="80" spans="1:18" s="1334" customFormat="1" ht="15" customHeight="1">
      <c r="A80" s="1334" t="s">
        <v>1887</v>
      </c>
    </row>
    <row r="81" spans="1:18" s="1334" customFormat="1" ht="15" customHeight="1">
      <c r="A81" s="1334" t="s">
        <v>1889</v>
      </c>
    </row>
    <row r="82" spans="1:18" s="1334" customFormat="1" ht="15" customHeight="1">
      <c r="A82" s="1334" t="s">
        <v>1894</v>
      </c>
    </row>
    <row r="83" spans="1:18" s="1334" customFormat="1" ht="15" customHeight="1">
      <c r="A83" s="1334" t="s">
        <v>1896</v>
      </c>
    </row>
    <row r="84" spans="1:18" s="1334" customFormat="1" ht="15" customHeight="1">
      <c r="A84" s="1334" t="s">
        <v>1898</v>
      </c>
    </row>
    <row r="85" spans="1:18" s="1334" customFormat="1" ht="15" customHeight="1">
      <c r="A85" s="1334" t="s">
        <v>1900</v>
      </c>
    </row>
    <row r="86" spans="1:18" s="1334" customFormat="1" ht="15" customHeight="1">
      <c r="A86" s="1334" t="s">
        <v>1902</v>
      </c>
    </row>
    <row r="87" spans="1:18" s="1334" customFormat="1" ht="15" customHeight="1">
      <c r="A87" s="1334" t="s">
        <v>1903</v>
      </c>
    </row>
    <row r="88" spans="1:18" s="1334" customFormat="1" ht="15" customHeight="1">
      <c r="A88" s="1334" t="s">
        <v>1908</v>
      </c>
    </row>
    <row r="89" spans="1:18" s="1334" customFormat="1" ht="15.75" customHeight="1">
      <c r="A89" s="1685" t="s">
        <v>1943</v>
      </c>
      <c r="B89" s="1685"/>
      <c r="C89" s="1685"/>
      <c r="D89" s="1685"/>
      <c r="E89" s="1685"/>
      <c r="F89" s="1685"/>
      <c r="G89" s="1685"/>
      <c r="H89" s="1685"/>
      <c r="I89" s="1685"/>
      <c r="J89" s="1685"/>
      <c r="K89" s="1685"/>
      <c r="L89" s="1685"/>
      <c r="M89" s="1685"/>
      <c r="N89" s="1685"/>
      <c r="O89" s="1685"/>
      <c r="P89" s="1685"/>
      <c r="Q89" s="1685"/>
      <c r="R89" s="1685"/>
    </row>
    <row r="90" spans="1:18" s="1334" customFormat="1" ht="15" customHeight="1">
      <c r="A90" s="1688" t="s">
        <v>1942</v>
      </c>
      <c r="B90" s="1688"/>
      <c r="C90" s="1688"/>
      <c r="D90" s="1688"/>
      <c r="E90" s="1688"/>
      <c r="F90" s="1688"/>
      <c r="G90" s="1688"/>
      <c r="H90" s="1688"/>
      <c r="I90" s="1688"/>
      <c r="J90" s="1688"/>
      <c r="K90" s="1688"/>
      <c r="L90" s="1688"/>
      <c r="M90" s="1688"/>
      <c r="N90" s="1688"/>
      <c r="O90" s="1688"/>
      <c r="P90" s="1688"/>
      <c r="Q90" s="1688"/>
      <c r="R90" s="1688"/>
    </row>
    <row r="91" spans="1:18" s="1334" customFormat="1" ht="29.25" customHeight="1">
      <c r="A91" s="1685" t="s">
        <v>1922</v>
      </c>
      <c r="B91" s="1685"/>
      <c r="C91" s="1685"/>
      <c r="D91" s="1685"/>
      <c r="E91" s="1685"/>
      <c r="F91" s="1685"/>
      <c r="G91" s="1685"/>
      <c r="H91" s="1685"/>
      <c r="I91" s="1685"/>
      <c r="J91" s="1685"/>
      <c r="K91" s="1685"/>
      <c r="L91" s="1685"/>
      <c r="M91" s="1685"/>
      <c r="N91" s="1685"/>
      <c r="O91" s="1685"/>
      <c r="P91" s="1685"/>
      <c r="Q91" s="1685"/>
      <c r="R91" s="1685"/>
    </row>
    <row r="92" spans="1:18" s="1334" customFormat="1" ht="15" customHeight="1">
      <c r="A92" s="1688" t="s">
        <v>1928</v>
      </c>
      <c r="B92" s="1688"/>
      <c r="C92" s="1688"/>
      <c r="D92" s="1688"/>
      <c r="E92" s="1688"/>
      <c r="F92" s="1688"/>
      <c r="G92" s="1688"/>
      <c r="H92" s="1688"/>
      <c r="I92" s="1688"/>
      <c r="J92" s="1688"/>
      <c r="K92" s="1688"/>
      <c r="L92" s="1688"/>
      <c r="M92" s="1688"/>
      <c r="N92" s="1688"/>
      <c r="O92" s="1688"/>
      <c r="P92" s="1688"/>
      <c r="Q92" s="1688"/>
      <c r="R92" s="1688"/>
    </row>
    <row r="93" spans="1:18" s="1334" customFormat="1" ht="15" customHeight="1">
      <c r="A93" s="1688" t="s">
        <v>1930</v>
      </c>
      <c r="B93" s="1688"/>
      <c r="C93" s="1688"/>
      <c r="D93" s="1688"/>
      <c r="E93" s="1688"/>
      <c r="F93" s="1688"/>
      <c r="G93" s="1688"/>
      <c r="H93" s="1688"/>
      <c r="I93" s="1688"/>
      <c r="J93" s="1688"/>
      <c r="K93" s="1688"/>
      <c r="L93" s="1688"/>
      <c r="M93" s="1688"/>
      <c r="N93" s="1688"/>
      <c r="O93" s="1688"/>
      <c r="P93" s="1688"/>
      <c r="Q93" s="1688"/>
      <c r="R93" s="1688"/>
    </row>
    <row r="94" spans="1:18" s="1334" customFormat="1" ht="15" customHeight="1">
      <c r="A94" s="1334" t="s">
        <v>1936</v>
      </c>
    </row>
    <row r="95" spans="1:18" s="1334" customFormat="1" ht="15" customHeight="1">
      <c r="A95" s="1334" t="s">
        <v>1941</v>
      </c>
    </row>
    <row r="96" spans="1:18" s="1334" customFormat="1" ht="30" customHeight="1">
      <c r="A96" s="1685" t="s">
        <v>1973</v>
      </c>
      <c r="B96" s="1685"/>
      <c r="C96" s="1685"/>
      <c r="D96" s="1685"/>
      <c r="E96" s="1685"/>
      <c r="F96" s="1685"/>
      <c r="G96" s="1685"/>
      <c r="H96" s="1685"/>
      <c r="I96" s="1685"/>
      <c r="J96" s="1685"/>
      <c r="K96" s="1685"/>
      <c r="L96" s="1685"/>
      <c r="M96" s="1685"/>
      <c r="N96" s="1685"/>
      <c r="O96" s="1685"/>
      <c r="P96" s="1685"/>
      <c r="Q96" s="1685"/>
      <c r="R96" s="1685"/>
    </row>
    <row r="97" spans="1:18" s="1334" customFormat="1" ht="30" customHeight="1">
      <c r="A97" s="1685" t="s">
        <v>1980</v>
      </c>
      <c r="B97" s="1685"/>
      <c r="C97" s="1685"/>
      <c r="D97" s="1685"/>
      <c r="E97" s="1685"/>
      <c r="F97" s="1685"/>
      <c r="G97" s="1685"/>
      <c r="H97" s="1685"/>
      <c r="I97" s="1685"/>
      <c r="J97" s="1685"/>
      <c r="K97" s="1685"/>
      <c r="L97" s="1685"/>
      <c r="M97" s="1685"/>
      <c r="N97" s="1685"/>
      <c r="O97" s="1685"/>
      <c r="P97" s="1685"/>
      <c r="Q97" s="1685"/>
      <c r="R97" s="1685"/>
    </row>
    <row r="98" spans="1:18" s="1334" customFormat="1" ht="30" customHeight="1">
      <c r="A98" s="1685" t="s">
        <v>1990</v>
      </c>
      <c r="B98" s="1685"/>
      <c r="C98" s="1685"/>
      <c r="D98" s="1685"/>
      <c r="E98" s="1685"/>
      <c r="F98" s="1685"/>
      <c r="G98" s="1685"/>
      <c r="H98" s="1685"/>
      <c r="I98" s="1685"/>
      <c r="J98" s="1685"/>
      <c r="K98" s="1685"/>
      <c r="L98" s="1685"/>
      <c r="M98" s="1685"/>
      <c r="N98" s="1685"/>
      <c r="O98" s="1685"/>
      <c r="P98" s="1685"/>
      <c r="Q98" s="1685"/>
      <c r="R98" s="1685"/>
    </row>
    <row r="99" spans="1:18" s="1334" customFormat="1" ht="30" customHeight="1">
      <c r="A99" s="1685" t="s">
        <v>1984</v>
      </c>
      <c r="B99" s="1685"/>
      <c r="C99" s="1685"/>
      <c r="D99" s="1685"/>
      <c r="E99" s="1685"/>
      <c r="F99" s="1685"/>
      <c r="G99" s="1685"/>
      <c r="H99" s="1685"/>
      <c r="I99" s="1685"/>
      <c r="J99" s="1685"/>
      <c r="K99" s="1685"/>
      <c r="L99" s="1685"/>
      <c r="M99" s="1685"/>
      <c r="N99" s="1685"/>
      <c r="O99" s="1685"/>
      <c r="P99" s="1685"/>
      <c r="Q99" s="1685"/>
      <c r="R99" s="1685"/>
    </row>
    <row r="100" spans="1:18" s="1334" customFormat="1" ht="30" customHeight="1">
      <c r="A100" s="1685" t="s">
        <v>1991</v>
      </c>
      <c r="B100" s="1685"/>
      <c r="C100" s="1685"/>
      <c r="D100" s="1685"/>
      <c r="E100" s="1685"/>
      <c r="F100" s="1685"/>
      <c r="G100" s="1685"/>
      <c r="H100" s="1685"/>
      <c r="I100" s="1685"/>
      <c r="J100" s="1685"/>
      <c r="K100" s="1685"/>
      <c r="L100" s="1685"/>
      <c r="M100" s="1685"/>
      <c r="N100" s="1685"/>
      <c r="O100" s="1685"/>
      <c r="P100" s="1685"/>
      <c r="Q100" s="1685"/>
      <c r="R100" s="1685"/>
    </row>
    <row r="101" spans="1:18" s="1334" customFormat="1" ht="15.75" customHeight="1">
      <c r="A101" s="1685" t="s">
        <v>2047</v>
      </c>
      <c r="B101" s="1685"/>
      <c r="C101" s="1685"/>
      <c r="D101" s="1685"/>
      <c r="E101" s="1685"/>
      <c r="F101" s="1685"/>
      <c r="G101" s="1685"/>
      <c r="H101" s="1685"/>
      <c r="I101" s="1685"/>
      <c r="J101" s="1685"/>
      <c r="K101" s="1685"/>
      <c r="L101" s="1685"/>
      <c r="M101" s="1685"/>
      <c r="N101" s="1685"/>
      <c r="O101" s="1685"/>
      <c r="P101" s="1685"/>
      <c r="Q101" s="1685"/>
      <c r="R101" s="1685"/>
    </row>
    <row r="102" spans="1:18" s="1334" customFormat="1" ht="15.75" customHeight="1">
      <c r="A102" s="1685" t="s">
        <v>1993</v>
      </c>
      <c r="B102" s="1685"/>
      <c r="C102" s="1685"/>
      <c r="D102" s="1685"/>
      <c r="E102" s="1685"/>
      <c r="F102" s="1685"/>
      <c r="G102" s="1685"/>
      <c r="H102" s="1685"/>
      <c r="I102" s="1685"/>
      <c r="J102" s="1685"/>
      <c r="K102" s="1685"/>
      <c r="L102" s="1685"/>
      <c r="M102" s="1685"/>
      <c r="N102" s="1685"/>
      <c r="O102" s="1685"/>
      <c r="P102" s="1685"/>
      <c r="Q102" s="1685"/>
      <c r="R102" s="1685"/>
    </row>
    <row r="103" spans="1:18" s="1334" customFormat="1" ht="15.75" customHeight="1">
      <c r="A103" s="1685" t="s">
        <v>1997</v>
      </c>
      <c r="B103" s="1685"/>
      <c r="C103" s="1685"/>
      <c r="D103" s="1685"/>
      <c r="E103" s="1685"/>
      <c r="F103" s="1685"/>
      <c r="G103" s="1685"/>
      <c r="H103" s="1685"/>
      <c r="I103" s="1685"/>
      <c r="J103" s="1685"/>
      <c r="K103" s="1685"/>
      <c r="L103" s="1685"/>
      <c r="M103" s="1685"/>
      <c r="N103" s="1685"/>
      <c r="O103" s="1685"/>
      <c r="P103" s="1685"/>
      <c r="Q103" s="1685"/>
      <c r="R103" s="1685"/>
    </row>
    <row r="104" spans="1:18" s="1334" customFormat="1" ht="30.75" customHeight="1">
      <c r="A104" s="1685" t="s">
        <v>2000</v>
      </c>
      <c r="B104" s="1685"/>
      <c r="C104" s="1685"/>
      <c r="D104" s="1685"/>
      <c r="E104" s="1685"/>
      <c r="F104" s="1685"/>
      <c r="G104" s="1685"/>
      <c r="H104" s="1685"/>
      <c r="I104" s="1685"/>
      <c r="J104" s="1685"/>
      <c r="K104" s="1685"/>
      <c r="L104" s="1685"/>
      <c r="M104" s="1685"/>
      <c r="N104" s="1685"/>
      <c r="O104" s="1685"/>
      <c r="P104" s="1685"/>
      <c r="Q104" s="1685"/>
      <c r="R104" s="1685"/>
    </row>
    <row r="105" spans="1:18" s="1334" customFormat="1" ht="15.75" customHeight="1">
      <c r="A105" s="1685" t="s">
        <v>2011</v>
      </c>
      <c r="B105" s="1685"/>
      <c r="C105" s="1685"/>
      <c r="D105" s="1685"/>
      <c r="E105" s="1685"/>
      <c r="F105" s="1685"/>
      <c r="G105" s="1685"/>
      <c r="H105" s="1685"/>
      <c r="I105" s="1685"/>
      <c r="J105" s="1685"/>
      <c r="K105" s="1685"/>
      <c r="L105" s="1685"/>
      <c r="M105" s="1685"/>
      <c r="N105" s="1685"/>
      <c r="O105" s="1685"/>
      <c r="P105" s="1685"/>
      <c r="Q105" s="1685"/>
      <c r="R105" s="1685"/>
    </row>
    <row r="106" spans="1:18" s="1334" customFormat="1" ht="15.75" customHeight="1">
      <c r="A106" s="1685" t="s">
        <v>2012</v>
      </c>
      <c r="B106" s="1685"/>
      <c r="C106" s="1685"/>
      <c r="D106" s="1685"/>
      <c r="E106" s="1685"/>
      <c r="F106" s="1685"/>
      <c r="G106" s="1685"/>
      <c r="H106" s="1685"/>
      <c r="I106" s="1685"/>
      <c r="J106" s="1685"/>
      <c r="K106" s="1685"/>
      <c r="L106" s="1685"/>
      <c r="M106" s="1685"/>
      <c r="N106" s="1685"/>
      <c r="O106" s="1685"/>
      <c r="P106" s="1685"/>
      <c r="Q106" s="1685"/>
      <c r="R106" s="1685"/>
    </row>
    <row r="107" spans="1:18" s="1334" customFormat="1" ht="15.75" customHeight="1">
      <c r="A107" s="1685" t="s">
        <v>2013</v>
      </c>
      <c r="B107" s="1685"/>
      <c r="C107" s="1685"/>
      <c r="D107" s="1685"/>
      <c r="E107" s="1685"/>
      <c r="F107" s="1685"/>
      <c r="G107" s="1685"/>
      <c r="H107" s="1685"/>
      <c r="I107" s="1685"/>
      <c r="J107" s="1685"/>
      <c r="K107" s="1685"/>
      <c r="L107" s="1685"/>
      <c r="M107" s="1685"/>
      <c r="N107" s="1685"/>
      <c r="O107" s="1685"/>
      <c r="P107" s="1685"/>
      <c r="Q107" s="1685"/>
      <c r="R107" s="1685"/>
    </row>
    <row r="108" spans="1:18" s="1334" customFormat="1" ht="15.75" customHeight="1">
      <c r="A108" s="1685" t="s">
        <v>2014</v>
      </c>
      <c r="B108" s="1685"/>
      <c r="C108" s="1685"/>
      <c r="D108" s="1685"/>
      <c r="E108" s="1685"/>
      <c r="F108" s="1685"/>
      <c r="G108" s="1685"/>
      <c r="H108" s="1685"/>
      <c r="I108" s="1685"/>
      <c r="J108" s="1685"/>
      <c r="K108" s="1685"/>
      <c r="L108" s="1685"/>
      <c r="M108" s="1685"/>
      <c r="N108" s="1685"/>
      <c r="O108" s="1685"/>
      <c r="P108" s="1685"/>
      <c r="Q108" s="1685"/>
      <c r="R108" s="1685"/>
    </row>
    <row r="109" spans="1:18" s="1334" customFormat="1" ht="15.75" customHeight="1">
      <c r="A109" s="1685" t="s">
        <v>2015</v>
      </c>
      <c r="B109" s="1685"/>
      <c r="C109" s="1685"/>
      <c r="D109" s="1685"/>
      <c r="E109" s="1685"/>
      <c r="F109" s="1685"/>
      <c r="G109" s="1685"/>
      <c r="H109" s="1685"/>
      <c r="I109" s="1685"/>
      <c r="J109" s="1685"/>
      <c r="K109" s="1685"/>
      <c r="L109" s="1685"/>
      <c r="M109" s="1685"/>
      <c r="N109" s="1685"/>
      <c r="O109" s="1685"/>
      <c r="P109" s="1685"/>
      <c r="Q109" s="1685"/>
      <c r="R109" s="1685"/>
    </row>
    <row r="110" spans="1:18" s="1334" customFormat="1" ht="15.75" customHeight="1">
      <c r="A110" s="1685" t="s">
        <v>2016</v>
      </c>
      <c r="B110" s="1685"/>
      <c r="C110" s="1685"/>
      <c r="D110" s="1685"/>
      <c r="E110" s="1685"/>
      <c r="F110" s="1685"/>
      <c r="G110" s="1685"/>
      <c r="H110" s="1685"/>
      <c r="I110" s="1685"/>
      <c r="J110" s="1685"/>
      <c r="K110" s="1685"/>
      <c r="L110" s="1685"/>
      <c r="M110" s="1685"/>
      <c r="N110" s="1685"/>
      <c r="O110" s="1685"/>
      <c r="P110" s="1685"/>
      <c r="Q110" s="1685"/>
      <c r="R110" s="1685"/>
    </row>
    <row r="111" spans="1:18" s="1334" customFormat="1" ht="29.25" customHeight="1">
      <c r="A111" s="1685" t="s">
        <v>2033</v>
      </c>
      <c r="B111" s="1685"/>
      <c r="C111" s="1685"/>
      <c r="D111" s="1685"/>
      <c r="E111" s="1685"/>
      <c r="F111" s="1685"/>
      <c r="G111" s="1685"/>
      <c r="H111" s="1685"/>
      <c r="I111" s="1685"/>
      <c r="J111" s="1685"/>
      <c r="K111" s="1685"/>
      <c r="L111" s="1685"/>
      <c r="M111" s="1685"/>
      <c r="N111" s="1685"/>
      <c r="O111" s="1685"/>
      <c r="P111" s="1685"/>
      <c r="Q111" s="1685"/>
      <c r="R111" s="1685"/>
    </row>
    <row r="112" spans="1:18" s="1334" customFormat="1" ht="30.75" customHeight="1">
      <c r="A112" s="1685" t="s">
        <v>2043</v>
      </c>
      <c r="B112" s="1685"/>
      <c r="C112" s="1685"/>
      <c r="D112" s="1685"/>
      <c r="E112" s="1685"/>
      <c r="F112" s="1685"/>
      <c r="G112" s="1685"/>
      <c r="H112" s="1685"/>
      <c r="I112" s="1685"/>
      <c r="J112" s="1685"/>
      <c r="K112" s="1685"/>
      <c r="L112" s="1685"/>
      <c r="M112" s="1685"/>
      <c r="N112" s="1685"/>
      <c r="O112" s="1685"/>
      <c r="P112" s="1685"/>
      <c r="Q112" s="1685"/>
      <c r="R112" s="1685"/>
    </row>
    <row r="113" spans="1:18" s="1334" customFormat="1" ht="15.75" customHeight="1">
      <c r="A113" s="1685" t="s">
        <v>2044</v>
      </c>
      <c r="B113" s="1685"/>
      <c r="C113" s="1685"/>
      <c r="D113" s="1685"/>
      <c r="E113" s="1685"/>
      <c r="F113" s="1685"/>
      <c r="G113" s="1685"/>
      <c r="H113" s="1685"/>
      <c r="I113" s="1685"/>
      <c r="J113" s="1685"/>
      <c r="K113" s="1685"/>
      <c r="L113" s="1685"/>
      <c r="M113" s="1685"/>
      <c r="N113" s="1685"/>
      <c r="O113" s="1685"/>
      <c r="P113" s="1685"/>
      <c r="Q113" s="1685"/>
      <c r="R113" s="1685"/>
    </row>
    <row r="114" spans="1:18" s="1334" customFormat="1" ht="29.25" customHeight="1">
      <c r="A114" s="1685" t="s">
        <v>2045</v>
      </c>
      <c r="B114" s="1685"/>
      <c r="C114" s="1685"/>
      <c r="D114" s="1685"/>
      <c r="E114" s="1685"/>
      <c r="F114" s="1685"/>
      <c r="G114" s="1685"/>
      <c r="H114" s="1685"/>
      <c r="I114" s="1685"/>
      <c r="J114" s="1685"/>
      <c r="K114" s="1685"/>
      <c r="L114" s="1685"/>
      <c r="M114" s="1685"/>
      <c r="N114" s="1685"/>
      <c r="O114" s="1685"/>
      <c r="P114" s="1685"/>
      <c r="Q114" s="1685"/>
      <c r="R114" s="1685"/>
    </row>
    <row r="115" spans="1:18" s="1334" customFormat="1" ht="30.75" customHeight="1">
      <c r="A115" s="1685" t="s">
        <v>2117</v>
      </c>
      <c r="B115" s="1685"/>
      <c r="C115" s="1685"/>
      <c r="D115" s="1685"/>
      <c r="E115" s="1685"/>
      <c r="F115" s="1685"/>
      <c r="G115" s="1685"/>
      <c r="H115" s="1685"/>
      <c r="I115" s="1685"/>
      <c r="J115" s="1685"/>
      <c r="K115" s="1685"/>
      <c r="L115" s="1685"/>
      <c r="M115" s="1685"/>
      <c r="N115" s="1685"/>
      <c r="O115" s="1685"/>
      <c r="P115" s="1685"/>
      <c r="Q115" s="1685"/>
      <c r="R115" s="1685"/>
    </row>
    <row r="116" spans="1:18" s="1334" customFormat="1" ht="15.75" customHeight="1">
      <c r="A116" s="1685" t="s">
        <v>2058</v>
      </c>
      <c r="B116" s="1685"/>
      <c r="C116" s="1685"/>
      <c r="D116" s="1685"/>
      <c r="E116" s="1685"/>
      <c r="F116" s="1685"/>
      <c r="G116" s="1685"/>
      <c r="H116" s="1685"/>
      <c r="I116" s="1685"/>
      <c r="J116" s="1685"/>
      <c r="K116" s="1685"/>
      <c r="L116" s="1685"/>
      <c r="M116" s="1685"/>
      <c r="N116" s="1685"/>
      <c r="O116" s="1685"/>
      <c r="P116" s="1685"/>
      <c r="Q116" s="1685"/>
      <c r="R116" s="1685"/>
    </row>
    <row r="117" spans="1:18" s="1334" customFormat="1" ht="15.75" customHeight="1">
      <c r="A117" s="1685" t="s">
        <v>2064</v>
      </c>
      <c r="B117" s="1685"/>
      <c r="C117" s="1685"/>
      <c r="D117" s="1685"/>
      <c r="E117" s="1685"/>
      <c r="F117" s="1685"/>
      <c r="G117" s="1685"/>
      <c r="H117" s="1685"/>
      <c r="I117" s="1685"/>
      <c r="J117" s="1685"/>
      <c r="K117" s="1685"/>
      <c r="L117" s="1685"/>
      <c r="M117" s="1685"/>
      <c r="N117" s="1685"/>
      <c r="O117" s="1685"/>
      <c r="P117" s="1685"/>
      <c r="Q117" s="1685"/>
      <c r="R117" s="1685"/>
    </row>
    <row r="118" spans="1:18" s="1334" customFormat="1" ht="15.75" customHeight="1">
      <c r="A118" s="1685" t="s">
        <v>2059</v>
      </c>
      <c r="B118" s="1685"/>
      <c r="C118" s="1685"/>
      <c r="D118" s="1685"/>
      <c r="E118" s="1685"/>
      <c r="F118" s="1685"/>
      <c r="G118" s="1685"/>
      <c r="H118" s="1685"/>
      <c r="I118" s="1685"/>
      <c r="J118" s="1685"/>
      <c r="K118" s="1685"/>
      <c r="L118" s="1685"/>
      <c r="M118" s="1685"/>
      <c r="N118" s="1685"/>
      <c r="O118" s="1685"/>
      <c r="P118" s="1685"/>
      <c r="Q118" s="1685"/>
      <c r="R118" s="1685"/>
    </row>
    <row r="119" spans="1:18" s="1334" customFormat="1" ht="15.75" customHeight="1">
      <c r="A119" s="1685" t="s">
        <v>2060</v>
      </c>
      <c r="B119" s="1685"/>
      <c r="C119" s="1685"/>
      <c r="D119" s="1685"/>
      <c r="E119" s="1685"/>
      <c r="F119" s="1685"/>
      <c r="G119" s="1685"/>
      <c r="H119" s="1685"/>
      <c r="I119" s="1685"/>
      <c r="J119" s="1685"/>
      <c r="K119" s="1685"/>
      <c r="L119" s="1685"/>
      <c r="M119" s="1685"/>
      <c r="N119" s="1685"/>
      <c r="O119" s="1685"/>
      <c r="P119" s="1685"/>
      <c r="Q119" s="1685"/>
      <c r="R119" s="1685"/>
    </row>
    <row r="120" spans="1:18" s="1334" customFormat="1" ht="15.75" customHeight="1">
      <c r="A120" s="1685" t="s">
        <v>2061</v>
      </c>
      <c r="B120" s="1685"/>
      <c r="C120" s="1685"/>
      <c r="D120" s="1685"/>
      <c r="E120" s="1685"/>
      <c r="F120" s="1685"/>
      <c r="G120" s="1685"/>
      <c r="H120" s="1685"/>
      <c r="I120" s="1685"/>
      <c r="J120" s="1685"/>
      <c r="K120" s="1685"/>
      <c r="L120" s="1685"/>
      <c r="M120" s="1685"/>
      <c r="N120" s="1685"/>
      <c r="O120" s="1685"/>
      <c r="P120" s="1685"/>
      <c r="Q120" s="1685"/>
      <c r="R120" s="1685"/>
    </row>
    <row r="121" spans="1:18" s="1334" customFormat="1" ht="15.75" customHeight="1">
      <c r="A121" s="1685" t="s">
        <v>2062</v>
      </c>
      <c r="B121" s="1685"/>
      <c r="C121" s="1685"/>
      <c r="D121" s="1685"/>
      <c r="E121" s="1685"/>
      <c r="F121" s="1685"/>
      <c r="G121" s="1685"/>
      <c r="H121" s="1685"/>
      <c r="I121" s="1685"/>
      <c r="J121" s="1685"/>
      <c r="K121" s="1685"/>
      <c r="L121" s="1685"/>
      <c r="M121" s="1685"/>
      <c r="N121" s="1685"/>
      <c r="O121" s="1685"/>
      <c r="P121" s="1685"/>
      <c r="Q121" s="1685"/>
      <c r="R121" s="1685"/>
    </row>
    <row r="122" spans="1:18" s="1334" customFormat="1" ht="15.75" customHeight="1">
      <c r="A122" s="1685" t="s">
        <v>2063</v>
      </c>
      <c r="B122" s="1685"/>
      <c r="C122" s="1685"/>
      <c r="D122" s="1685"/>
      <c r="E122" s="1685"/>
      <c r="F122" s="1685"/>
      <c r="G122" s="1685"/>
      <c r="H122" s="1685"/>
      <c r="I122" s="1685"/>
      <c r="J122" s="1685"/>
      <c r="K122" s="1685"/>
      <c r="L122" s="1685"/>
      <c r="M122" s="1685"/>
      <c r="N122" s="1685"/>
      <c r="O122" s="1685"/>
      <c r="P122" s="1685"/>
      <c r="Q122" s="1685"/>
      <c r="R122" s="1685"/>
    </row>
    <row r="123" spans="1:18" s="1334" customFormat="1" ht="15.75" customHeight="1">
      <c r="A123" s="1685" t="s">
        <v>2072</v>
      </c>
      <c r="B123" s="1685"/>
      <c r="C123" s="1685"/>
      <c r="D123" s="1685"/>
      <c r="E123" s="1685"/>
      <c r="F123" s="1685"/>
      <c r="G123" s="1685"/>
      <c r="H123" s="1685"/>
      <c r="I123" s="1685"/>
      <c r="J123" s="1685"/>
      <c r="K123" s="1685"/>
      <c r="L123" s="1685"/>
      <c r="M123" s="1685"/>
      <c r="N123" s="1685"/>
      <c r="O123" s="1685"/>
      <c r="P123" s="1685"/>
      <c r="Q123" s="1685"/>
      <c r="R123" s="1685"/>
    </row>
    <row r="124" spans="1:18" s="1334" customFormat="1" ht="15.75" customHeight="1">
      <c r="A124" s="1685" t="s">
        <v>2073</v>
      </c>
      <c r="B124" s="1685"/>
      <c r="C124" s="1685"/>
      <c r="D124" s="1685"/>
      <c r="E124" s="1685"/>
      <c r="F124" s="1685"/>
      <c r="G124" s="1685"/>
      <c r="H124" s="1685"/>
      <c r="I124" s="1685"/>
      <c r="J124" s="1685"/>
      <c r="K124" s="1685"/>
      <c r="L124" s="1685"/>
      <c r="M124" s="1685"/>
      <c r="N124" s="1685"/>
      <c r="O124" s="1685"/>
      <c r="P124" s="1685"/>
      <c r="Q124" s="1685"/>
      <c r="R124" s="1685"/>
    </row>
    <row r="125" spans="1:18" s="1334" customFormat="1" ht="15.75" customHeight="1">
      <c r="A125" s="1685" t="s">
        <v>2074</v>
      </c>
      <c r="B125" s="1685"/>
      <c r="C125" s="1685"/>
      <c r="D125" s="1685"/>
      <c r="E125" s="1685"/>
      <c r="F125" s="1685"/>
      <c r="G125" s="1685"/>
      <c r="H125" s="1685"/>
      <c r="I125" s="1685"/>
      <c r="J125" s="1685"/>
      <c r="K125" s="1685"/>
      <c r="L125" s="1685"/>
      <c r="M125" s="1685"/>
      <c r="N125" s="1685"/>
      <c r="O125" s="1685"/>
      <c r="P125" s="1685"/>
      <c r="Q125" s="1685"/>
      <c r="R125" s="1685"/>
    </row>
    <row r="126" spans="1:18" s="1334" customFormat="1" ht="15.75" customHeight="1">
      <c r="A126" s="1685" t="s">
        <v>2075</v>
      </c>
      <c r="B126" s="1685"/>
      <c r="C126" s="1685"/>
      <c r="D126" s="1685"/>
      <c r="E126" s="1685"/>
      <c r="F126" s="1685"/>
      <c r="G126" s="1685"/>
      <c r="H126" s="1685"/>
      <c r="I126" s="1685"/>
      <c r="J126" s="1685"/>
      <c r="K126" s="1685"/>
      <c r="L126" s="1685"/>
      <c r="M126" s="1685"/>
      <c r="N126" s="1685"/>
      <c r="O126" s="1685"/>
      <c r="P126" s="1685"/>
      <c r="Q126" s="1685"/>
      <c r="R126" s="1685"/>
    </row>
    <row r="127" spans="1:18" s="1334" customFormat="1" ht="15.75" customHeight="1">
      <c r="A127" s="1685" t="s">
        <v>2076</v>
      </c>
      <c r="B127" s="1685"/>
      <c r="C127" s="1685"/>
      <c r="D127" s="1685"/>
      <c r="E127" s="1685"/>
      <c r="F127" s="1685"/>
      <c r="G127" s="1685"/>
      <c r="H127" s="1685"/>
      <c r="I127" s="1685"/>
      <c r="J127" s="1685"/>
      <c r="K127" s="1685"/>
      <c r="L127" s="1685"/>
      <c r="M127" s="1685"/>
      <c r="N127" s="1685"/>
      <c r="O127" s="1685"/>
      <c r="P127" s="1685"/>
      <c r="Q127" s="1685"/>
      <c r="R127" s="1685"/>
    </row>
    <row r="128" spans="1:18" s="1334" customFormat="1" ht="15.75" customHeight="1">
      <c r="A128" s="1685" t="s">
        <v>2077</v>
      </c>
      <c r="B128" s="1685"/>
      <c r="C128" s="1685"/>
      <c r="D128" s="1685"/>
      <c r="E128" s="1685"/>
      <c r="F128" s="1685"/>
      <c r="G128" s="1685"/>
      <c r="H128" s="1685"/>
      <c r="I128" s="1685"/>
      <c r="J128" s="1685"/>
      <c r="K128" s="1685"/>
      <c r="L128" s="1685"/>
      <c r="M128" s="1685"/>
      <c r="N128" s="1685"/>
      <c r="O128" s="1685"/>
      <c r="P128" s="1685"/>
      <c r="Q128" s="1685"/>
      <c r="R128" s="1685"/>
    </row>
    <row r="129" spans="1:18" s="1334" customFormat="1" ht="15.75" customHeight="1">
      <c r="A129" s="1685" t="s">
        <v>2078</v>
      </c>
      <c r="B129" s="1685"/>
      <c r="C129" s="1685"/>
      <c r="D129" s="1685"/>
      <c r="E129" s="1685"/>
      <c r="F129" s="1685"/>
      <c r="G129" s="1685"/>
      <c r="H129" s="1685"/>
      <c r="I129" s="1685"/>
      <c r="J129" s="1685"/>
      <c r="K129" s="1685"/>
      <c r="L129" s="1685"/>
      <c r="M129" s="1685"/>
      <c r="N129" s="1685"/>
      <c r="O129" s="1685"/>
      <c r="P129" s="1685"/>
      <c r="Q129" s="1685"/>
      <c r="R129" s="1685"/>
    </row>
    <row r="130" spans="1:18" s="1334" customFormat="1" ht="15.75" customHeight="1">
      <c r="A130" s="1685" t="s">
        <v>2080</v>
      </c>
      <c r="B130" s="1685"/>
      <c r="C130" s="1685"/>
      <c r="D130" s="1685"/>
      <c r="E130" s="1685"/>
      <c r="F130" s="1685"/>
      <c r="G130" s="1685"/>
      <c r="H130" s="1685"/>
      <c r="I130" s="1685"/>
      <c r="J130" s="1685"/>
      <c r="K130" s="1685"/>
      <c r="L130" s="1685"/>
      <c r="M130" s="1685"/>
      <c r="N130" s="1685"/>
      <c r="O130" s="1685"/>
      <c r="P130" s="1685"/>
      <c r="Q130" s="1685"/>
      <c r="R130" s="1685"/>
    </row>
    <row r="131" spans="1:18" s="1334" customFormat="1" ht="29.25" customHeight="1">
      <c r="A131" s="1685" t="s">
        <v>2081</v>
      </c>
      <c r="B131" s="1685"/>
      <c r="C131" s="1685"/>
      <c r="D131" s="1685"/>
      <c r="E131" s="1685"/>
      <c r="F131" s="1685"/>
      <c r="G131" s="1685"/>
      <c r="H131" s="1685"/>
      <c r="I131" s="1685"/>
      <c r="J131" s="1685"/>
      <c r="K131" s="1685"/>
      <c r="L131" s="1685"/>
      <c r="M131" s="1685"/>
      <c r="N131" s="1685"/>
      <c r="O131" s="1685"/>
      <c r="P131" s="1685"/>
      <c r="Q131" s="1685"/>
      <c r="R131" s="1685"/>
    </row>
    <row r="132" spans="1:18" s="1334" customFormat="1" ht="30" customHeight="1">
      <c r="A132" s="1685" t="s">
        <v>2084</v>
      </c>
      <c r="B132" s="1685"/>
      <c r="C132" s="1685"/>
      <c r="D132" s="1685"/>
      <c r="E132" s="1685"/>
      <c r="F132" s="1685"/>
      <c r="G132" s="1685"/>
      <c r="H132" s="1685"/>
      <c r="I132" s="1685"/>
      <c r="J132" s="1685"/>
      <c r="K132" s="1685"/>
      <c r="L132" s="1685"/>
      <c r="M132" s="1685"/>
      <c r="N132" s="1685"/>
      <c r="O132" s="1685"/>
      <c r="P132" s="1685"/>
      <c r="Q132" s="1685"/>
      <c r="R132" s="1685"/>
    </row>
    <row r="133" spans="1:18" s="1334" customFormat="1" ht="28.5" customHeight="1">
      <c r="A133" s="1685" t="s">
        <v>2104</v>
      </c>
      <c r="B133" s="1685"/>
      <c r="C133" s="1685"/>
      <c r="D133" s="1685"/>
      <c r="E133" s="1685"/>
      <c r="F133" s="1685"/>
      <c r="G133" s="1685"/>
      <c r="H133" s="1685"/>
      <c r="I133" s="1685"/>
      <c r="J133" s="1685"/>
      <c r="K133" s="1685"/>
      <c r="L133" s="1685"/>
      <c r="M133" s="1685"/>
      <c r="N133" s="1685"/>
      <c r="O133" s="1685"/>
      <c r="P133" s="1685"/>
      <c r="Q133" s="1685"/>
      <c r="R133" s="1685"/>
    </row>
    <row r="134" spans="1:18" s="1334" customFormat="1" ht="28.5" customHeight="1">
      <c r="A134" s="1685" t="s">
        <v>2116</v>
      </c>
      <c r="B134" s="1685"/>
      <c r="C134" s="1685"/>
      <c r="D134" s="1685"/>
      <c r="E134" s="1685"/>
      <c r="F134" s="1685"/>
      <c r="G134" s="1685"/>
      <c r="H134" s="1685"/>
      <c r="I134" s="1685"/>
      <c r="J134" s="1685"/>
      <c r="K134" s="1685"/>
      <c r="L134" s="1685"/>
      <c r="M134" s="1685"/>
      <c r="N134" s="1685"/>
      <c r="O134" s="1685"/>
      <c r="P134" s="1685"/>
      <c r="Q134" s="1685"/>
      <c r="R134" s="1685"/>
    </row>
    <row r="135" spans="1:18" s="1334" customFormat="1" ht="28.5" customHeight="1">
      <c r="A135" s="1685" t="s">
        <v>2105</v>
      </c>
      <c r="B135" s="1685"/>
      <c r="C135" s="1685"/>
      <c r="D135" s="1685"/>
      <c r="E135" s="1685"/>
      <c r="F135" s="1685"/>
      <c r="G135" s="1685"/>
      <c r="H135" s="1685"/>
      <c r="I135" s="1685"/>
      <c r="J135" s="1685"/>
      <c r="K135" s="1685"/>
      <c r="L135" s="1685"/>
      <c r="M135" s="1685"/>
      <c r="N135" s="1685"/>
      <c r="O135" s="1685"/>
      <c r="P135" s="1685"/>
      <c r="Q135" s="1685"/>
      <c r="R135" s="1685"/>
    </row>
    <row r="136" spans="1:18" s="1334" customFormat="1" ht="15.75" customHeight="1">
      <c r="A136" s="1685" t="s">
        <v>2106</v>
      </c>
      <c r="B136" s="1685"/>
      <c r="C136" s="1685"/>
      <c r="D136" s="1685"/>
      <c r="E136" s="1685"/>
      <c r="F136" s="1685"/>
      <c r="G136" s="1685"/>
      <c r="H136" s="1685"/>
      <c r="I136" s="1685"/>
      <c r="J136" s="1685"/>
      <c r="K136" s="1685"/>
      <c r="L136" s="1685"/>
      <c r="M136" s="1685"/>
      <c r="N136" s="1685"/>
      <c r="O136" s="1685"/>
      <c r="P136" s="1685"/>
      <c r="Q136" s="1685"/>
      <c r="R136" s="1685"/>
    </row>
    <row r="137" spans="1:18" s="1334" customFormat="1" ht="29.25" customHeight="1">
      <c r="A137" s="1685" t="s">
        <v>2107</v>
      </c>
      <c r="B137" s="1685"/>
      <c r="C137" s="1685"/>
      <c r="D137" s="1685"/>
      <c r="E137" s="1685"/>
      <c r="F137" s="1685"/>
      <c r="G137" s="1685"/>
      <c r="H137" s="1685"/>
      <c r="I137" s="1685"/>
      <c r="J137" s="1685"/>
      <c r="K137" s="1685"/>
      <c r="L137" s="1685"/>
      <c r="M137" s="1685"/>
      <c r="N137" s="1685"/>
      <c r="O137" s="1685"/>
      <c r="P137" s="1685"/>
      <c r="Q137" s="1685"/>
      <c r="R137" s="1685"/>
    </row>
    <row r="138" spans="1:18" s="1334" customFormat="1" ht="29.25" customHeight="1">
      <c r="A138" s="1685" t="s">
        <v>2108</v>
      </c>
      <c r="B138" s="1685"/>
      <c r="C138" s="1685"/>
      <c r="D138" s="1685"/>
      <c r="E138" s="1685"/>
      <c r="F138" s="1685"/>
      <c r="G138" s="1685"/>
      <c r="H138" s="1685"/>
      <c r="I138" s="1685"/>
      <c r="J138" s="1685"/>
      <c r="K138" s="1685"/>
      <c r="L138" s="1685"/>
      <c r="M138" s="1685"/>
      <c r="N138" s="1685"/>
      <c r="O138" s="1685"/>
      <c r="P138" s="1685"/>
      <c r="Q138" s="1685"/>
      <c r="R138" s="1685"/>
    </row>
    <row r="139" spans="1:18" s="1334" customFormat="1" ht="29.25" customHeight="1">
      <c r="A139" s="1685" t="s">
        <v>2109</v>
      </c>
      <c r="B139" s="1685"/>
      <c r="C139" s="1685"/>
      <c r="D139" s="1685"/>
      <c r="E139" s="1685"/>
      <c r="F139" s="1685"/>
      <c r="G139" s="1685"/>
      <c r="H139" s="1685"/>
      <c r="I139" s="1685"/>
      <c r="J139" s="1685"/>
      <c r="K139" s="1685"/>
      <c r="L139" s="1685"/>
      <c r="M139" s="1685"/>
      <c r="N139" s="1685"/>
      <c r="O139" s="1685"/>
      <c r="P139" s="1685"/>
      <c r="Q139" s="1685"/>
      <c r="R139" s="1685"/>
    </row>
    <row r="140" spans="1:18" s="1334" customFormat="1" ht="29.25" customHeight="1">
      <c r="A140" s="1685" t="s">
        <v>2110</v>
      </c>
      <c r="B140" s="1685"/>
      <c r="C140" s="1685"/>
      <c r="D140" s="1685"/>
      <c r="E140" s="1685"/>
      <c r="F140" s="1685"/>
      <c r="G140" s="1685"/>
      <c r="H140" s="1685"/>
      <c r="I140" s="1685"/>
      <c r="J140" s="1685"/>
      <c r="K140" s="1685"/>
      <c r="L140" s="1685"/>
      <c r="M140" s="1685"/>
      <c r="N140" s="1685"/>
      <c r="O140" s="1685"/>
      <c r="P140" s="1685"/>
      <c r="Q140" s="1685"/>
      <c r="R140" s="1685"/>
    </row>
    <row r="141" spans="1:18" s="1334" customFormat="1" ht="29.25" customHeight="1">
      <c r="A141" s="1685" t="s">
        <v>2111</v>
      </c>
      <c r="B141" s="1685"/>
      <c r="C141" s="1685"/>
      <c r="D141" s="1685"/>
      <c r="E141" s="1685"/>
      <c r="F141" s="1685"/>
      <c r="G141" s="1685"/>
      <c r="H141" s="1685"/>
      <c r="I141" s="1685"/>
      <c r="J141" s="1685"/>
      <c r="K141" s="1685"/>
      <c r="L141" s="1685"/>
      <c r="M141" s="1685"/>
      <c r="N141" s="1685"/>
      <c r="O141" s="1685"/>
      <c r="P141" s="1685"/>
      <c r="Q141" s="1685"/>
      <c r="R141" s="1685"/>
    </row>
    <row r="142" spans="1:18" s="1334" customFormat="1" ht="29.25" customHeight="1">
      <c r="A142" s="1685" t="s">
        <v>2112</v>
      </c>
      <c r="B142" s="1685"/>
      <c r="C142" s="1685"/>
      <c r="D142" s="1685"/>
      <c r="E142" s="1685"/>
      <c r="F142" s="1685"/>
      <c r="G142" s="1685"/>
      <c r="H142" s="1685"/>
      <c r="I142" s="1685"/>
      <c r="J142" s="1685"/>
      <c r="K142" s="1685"/>
      <c r="L142" s="1685"/>
      <c r="M142" s="1685"/>
      <c r="N142" s="1685"/>
      <c r="O142" s="1685"/>
      <c r="P142" s="1685"/>
      <c r="Q142" s="1685"/>
      <c r="R142" s="1685"/>
    </row>
    <row r="143" spans="1:18" s="1334" customFormat="1" ht="15.75" customHeight="1">
      <c r="A143" s="1685" t="s">
        <v>2113</v>
      </c>
      <c r="B143" s="1685"/>
      <c r="C143" s="1685"/>
      <c r="D143" s="1685"/>
      <c r="E143" s="1685"/>
      <c r="F143" s="1685"/>
      <c r="G143" s="1685"/>
      <c r="H143" s="1685"/>
      <c r="I143" s="1685"/>
      <c r="J143" s="1685"/>
      <c r="K143" s="1685"/>
      <c r="L143" s="1685"/>
      <c r="M143" s="1685"/>
      <c r="N143" s="1685"/>
      <c r="O143" s="1685"/>
      <c r="P143" s="1685"/>
      <c r="Q143" s="1685"/>
      <c r="R143" s="1685"/>
    </row>
    <row r="144" spans="1:18" s="1334" customFormat="1" ht="15.75" customHeight="1">
      <c r="A144" s="1685" t="s">
        <v>2114</v>
      </c>
      <c r="B144" s="1685"/>
      <c r="C144" s="1685"/>
      <c r="D144" s="1685"/>
      <c r="E144" s="1685"/>
      <c r="F144" s="1685"/>
      <c r="G144" s="1685"/>
      <c r="H144" s="1685"/>
      <c r="I144" s="1685"/>
      <c r="J144" s="1685"/>
      <c r="K144" s="1685"/>
      <c r="L144" s="1685"/>
      <c r="M144" s="1685"/>
      <c r="N144" s="1685"/>
      <c r="O144" s="1685"/>
      <c r="P144" s="1685"/>
      <c r="Q144" s="1685"/>
      <c r="R144" s="1685"/>
    </row>
    <row r="145" spans="1:18" s="1334" customFormat="1" ht="15.75" customHeight="1">
      <c r="A145" s="1685" t="s">
        <v>2115</v>
      </c>
      <c r="B145" s="1685"/>
      <c r="C145" s="1685"/>
      <c r="D145" s="1685"/>
      <c r="E145" s="1685"/>
      <c r="F145" s="1685"/>
      <c r="G145" s="1685"/>
      <c r="H145" s="1685"/>
      <c r="I145" s="1685"/>
      <c r="J145" s="1685"/>
      <c r="K145" s="1685"/>
      <c r="L145" s="1685"/>
      <c r="M145" s="1685"/>
      <c r="N145" s="1685"/>
      <c r="O145" s="1685"/>
      <c r="P145" s="1685"/>
      <c r="Q145" s="1685"/>
      <c r="R145" s="1685"/>
    </row>
    <row r="146" spans="1:18" s="1334" customFormat="1" ht="15.75" customHeight="1">
      <c r="A146" s="1685" t="s">
        <v>2098</v>
      </c>
      <c r="B146" s="1685"/>
      <c r="C146" s="1685"/>
      <c r="D146" s="1685"/>
      <c r="E146" s="1685"/>
      <c r="F146" s="1685"/>
      <c r="G146" s="1685"/>
      <c r="H146" s="1685"/>
      <c r="I146" s="1685"/>
      <c r="J146" s="1685"/>
      <c r="K146" s="1685"/>
      <c r="L146" s="1685"/>
      <c r="M146" s="1685"/>
      <c r="N146" s="1685"/>
      <c r="O146" s="1685"/>
      <c r="P146" s="1685"/>
      <c r="Q146" s="1685"/>
      <c r="R146" s="1685"/>
    </row>
    <row r="147" spans="1:18" s="1334" customFormat="1" ht="15.75" customHeight="1">
      <c r="A147" s="1685" t="s">
        <v>2099</v>
      </c>
      <c r="B147" s="1685"/>
      <c r="C147" s="1685"/>
      <c r="D147" s="1685"/>
      <c r="E147" s="1685"/>
      <c r="F147" s="1685"/>
      <c r="G147" s="1685"/>
      <c r="H147" s="1685"/>
      <c r="I147" s="1685"/>
      <c r="J147" s="1685"/>
      <c r="K147" s="1685"/>
      <c r="L147" s="1685"/>
      <c r="M147" s="1685"/>
      <c r="N147" s="1685"/>
      <c r="O147" s="1685"/>
      <c r="P147" s="1685"/>
      <c r="Q147" s="1685"/>
      <c r="R147" s="1685"/>
    </row>
    <row r="148" spans="1:18" s="1334" customFormat="1" ht="33" customHeight="1">
      <c r="A148" s="1685" t="s">
        <v>2100</v>
      </c>
      <c r="B148" s="1685"/>
      <c r="C148" s="1685"/>
      <c r="D148" s="1685"/>
      <c r="E148" s="1685"/>
      <c r="F148" s="1685"/>
      <c r="G148" s="1685"/>
      <c r="H148" s="1685"/>
      <c r="I148" s="1685"/>
      <c r="J148" s="1685"/>
      <c r="K148" s="1685"/>
      <c r="L148" s="1685"/>
      <c r="M148" s="1685"/>
      <c r="N148" s="1685"/>
      <c r="O148" s="1685"/>
      <c r="P148" s="1685"/>
      <c r="Q148" s="1685"/>
      <c r="R148" s="1685"/>
    </row>
    <row r="149" spans="1:18" s="1334" customFormat="1" ht="15.75" customHeight="1">
      <c r="A149" s="1685" t="s">
        <v>2120</v>
      </c>
      <c r="B149" s="1685"/>
      <c r="C149" s="1685"/>
      <c r="D149" s="1685"/>
      <c r="E149" s="1685"/>
      <c r="F149" s="1685"/>
      <c r="G149" s="1685"/>
      <c r="H149" s="1685"/>
      <c r="I149" s="1685"/>
      <c r="J149" s="1685"/>
      <c r="K149" s="1685"/>
      <c r="L149" s="1685"/>
      <c r="M149" s="1685"/>
      <c r="N149" s="1685"/>
      <c r="O149" s="1685"/>
      <c r="P149" s="1685"/>
      <c r="Q149" s="1685"/>
      <c r="R149" s="1685"/>
    </row>
    <row r="150" spans="1:18" s="1334" customFormat="1" ht="15.75" customHeight="1">
      <c r="A150" s="1685" t="s">
        <v>2121</v>
      </c>
      <c r="B150" s="1685"/>
      <c r="C150" s="1685"/>
      <c r="D150" s="1685"/>
      <c r="E150" s="1685"/>
      <c r="F150" s="1685"/>
      <c r="G150" s="1685"/>
      <c r="H150" s="1685"/>
      <c r="I150" s="1685"/>
      <c r="J150" s="1685"/>
      <c r="K150" s="1685"/>
      <c r="L150" s="1685"/>
      <c r="M150" s="1685"/>
      <c r="N150" s="1685"/>
      <c r="O150" s="1685"/>
      <c r="P150" s="1685"/>
      <c r="Q150" s="1685"/>
      <c r="R150" s="1685"/>
    </row>
    <row r="151" spans="1:18" s="1334" customFormat="1" ht="15.75" customHeight="1">
      <c r="A151" s="1685" t="s">
        <v>2125</v>
      </c>
      <c r="B151" s="1685"/>
      <c r="C151" s="1685"/>
      <c r="D151" s="1685"/>
      <c r="E151" s="1685"/>
      <c r="F151" s="1685"/>
      <c r="G151" s="1685"/>
      <c r="H151" s="1685"/>
      <c r="I151" s="1685"/>
      <c r="J151" s="1685"/>
      <c r="K151" s="1685"/>
      <c r="L151" s="1685"/>
      <c r="M151" s="1685"/>
      <c r="N151" s="1685"/>
      <c r="O151" s="1685"/>
      <c r="P151" s="1685"/>
      <c r="Q151" s="1685"/>
      <c r="R151" s="1685"/>
    </row>
    <row r="152" spans="1:18" s="1334" customFormat="1" ht="15.75" customHeight="1">
      <c r="A152" s="1685" t="s">
        <v>2123</v>
      </c>
      <c r="B152" s="1685"/>
      <c r="C152" s="1685"/>
      <c r="D152" s="1685"/>
      <c r="E152" s="1685"/>
      <c r="F152" s="1685"/>
      <c r="G152" s="1685"/>
      <c r="H152" s="1685"/>
      <c r="I152" s="1685"/>
      <c r="J152" s="1685"/>
      <c r="K152" s="1685"/>
      <c r="L152" s="1685"/>
      <c r="M152" s="1685"/>
      <c r="N152" s="1685"/>
      <c r="O152" s="1685"/>
      <c r="P152" s="1685"/>
      <c r="Q152" s="1685"/>
      <c r="R152" s="1685"/>
    </row>
    <row r="153" spans="1:18" s="1334" customFormat="1" ht="15.75" customHeight="1">
      <c r="A153" s="1685" t="s">
        <v>2124</v>
      </c>
      <c r="B153" s="1685"/>
      <c r="C153" s="1685"/>
      <c r="D153" s="1685"/>
      <c r="E153" s="1685"/>
      <c r="F153" s="1685"/>
      <c r="G153" s="1685"/>
      <c r="H153" s="1685"/>
      <c r="I153" s="1685"/>
      <c r="J153" s="1685"/>
      <c r="K153" s="1685"/>
      <c r="L153" s="1685"/>
      <c r="M153" s="1685"/>
      <c r="N153" s="1685"/>
      <c r="O153" s="1685"/>
      <c r="P153" s="1685"/>
      <c r="Q153" s="1685"/>
      <c r="R153" s="1685"/>
    </row>
    <row r="154" spans="1:18" s="1334" customFormat="1" ht="33" customHeight="1">
      <c r="A154" s="1685" t="s">
        <v>2126</v>
      </c>
      <c r="B154" s="1685"/>
      <c r="C154" s="1685"/>
      <c r="D154" s="1685"/>
      <c r="E154" s="1685"/>
      <c r="F154" s="1685"/>
      <c r="G154" s="1685"/>
      <c r="H154" s="1685"/>
      <c r="I154" s="1685"/>
      <c r="J154" s="1685"/>
      <c r="K154" s="1685"/>
      <c r="L154" s="1685"/>
      <c r="M154" s="1685"/>
      <c r="N154" s="1685"/>
      <c r="O154" s="1685"/>
      <c r="P154" s="1685"/>
      <c r="Q154" s="1685"/>
      <c r="R154" s="1685"/>
    </row>
    <row r="155" spans="1:18" s="1334" customFormat="1" ht="15.75" customHeight="1">
      <c r="A155" s="1685" t="s">
        <v>2136</v>
      </c>
      <c r="B155" s="1685"/>
      <c r="C155" s="1685"/>
      <c r="D155" s="1685"/>
      <c r="E155" s="1685"/>
      <c r="F155" s="1685"/>
      <c r="G155" s="1685"/>
      <c r="H155" s="1685"/>
      <c r="I155" s="1685"/>
      <c r="J155" s="1685"/>
      <c r="K155" s="1685"/>
      <c r="L155" s="1685"/>
      <c r="M155" s="1685"/>
      <c r="N155" s="1685"/>
      <c r="O155" s="1685"/>
      <c r="P155" s="1685"/>
      <c r="Q155" s="1685"/>
      <c r="R155" s="1685"/>
    </row>
    <row r="156" spans="1:18" s="1334" customFormat="1" ht="15.75" customHeight="1">
      <c r="A156" s="1685" t="s">
        <v>2137</v>
      </c>
      <c r="B156" s="1685"/>
      <c r="C156" s="1685"/>
      <c r="D156" s="1685"/>
      <c r="E156" s="1685"/>
      <c r="F156" s="1685"/>
      <c r="G156" s="1685"/>
      <c r="H156" s="1685"/>
      <c r="I156" s="1685"/>
      <c r="J156" s="1685"/>
      <c r="K156" s="1685"/>
      <c r="L156" s="1685"/>
      <c r="M156" s="1685"/>
      <c r="N156" s="1685"/>
      <c r="O156" s="1685"/>
      <c r="P156" s="1685"/>
      <c r="Q156" s="1685"/>
      <c r="R156" s="1685"/>
    </row>
    <row r="157" spans="1:18" s="1334" customFormat="1" ht="30.75" customHeight="1">
      <c r="A157" s="1685" t="s">
        <v>2144</v>
      </c>
      <c r="B157" s="1685"/>
      <c r="C157" s="1685"/>
      <c r="D157" s="1685"/>
      <c r="E157" s="1685"/>
      <c r="F157" s="1685"/>
      <c r="G157" s="1685"/>
      <c r="H157" s="1685"/>
      <c r="I157" s="1685"/>
      <c r="J157" s="1685"/>
      <c r="K157" s="1685"/>
      <c r="L157" s="1685"/>
      <c r="M157" s="1685"/>
      <c r="N157" s="1685"/>
      <c r="O157" s="1685"/>
      <c r="P157" s="1685"/>
      <c r="Q157" s="1685"/>
      <c r="R157" s="1685"/>
    </row>
    <row r="158" spans="1:18" s="1334" customFormat="1" ht="30.75" customHeight="1">
      <c r="A158" s="1685" t="s">
        <v>2143</v>
      </c>
      <c r="B158" s="1685"/>
      <c r="C158" s="1685"/>
      <c r="D158" s="1685"/>
      <c r="E158" s="1685"/>
      <c r="F158" s="1685"/>
      <c r="G158" s="1685"/>
      <c r="H158" s="1685"/>
      <c r="I158" s="1685"/>
      <c r="J158" s="1685"/>
      <c r="K158" s="1685"/>
      <c r="L158" s="1685"/>
      <c r="M158" s="1685"/>
      <c r="N158" s="1685"/>
      <c r="O158" s="1685"/>
      <c r="P158" s="1685"/>
      <c r="Q158" s="1685"/>
      <c r="R158" s="1685"/>
    </row>
    <row r="159" spans="1:18" s="1334" customFormat="1" ht="30.75" customHeight="1">
      <c r="A159" s="1685" t="s">
        <v>2142</v>
      </c>
      <c r="B159" s="1685"/>
      <c r="C159" s="1685"/>
      <c r="D159" s="1685"/>
      <c r="E159" s="1685"/>
      <c r="F159" s="1685"/>
      <c r="G159" s="1685"/>
      <c r="H159" s="1685"/>
      <c r="I159" s="1685"/>
      <c r="J159" s="1685"/>
      <c r="K159" s="1685"/>
      <c r="L159" s="1685"/>
      <c r="M159" s="1685"/>
      <c r="N159" s="1685"/>
      <c r="O159" s="1685"/>
      <c r="P159" s="1685"/>
      <c r="Q159" s="1685"/>
      <c r="R159" s="1685"/>
    </row>
    <row r="160" spans="1:18" s="1334" customFormat="1" ht="15.75" customHeight="1">
      <c r="A160" s="1685" t="s">
        <v>2147</v>
      </c>
      <c r="B160" s="1685"/>
      <c r="C160" s="1685"/>
      <c r="D160" s="1685"/>
      <c r="E160" s="1685"/>
      <c r="F160" s="1685"/>
      <c r="G160" s="1685"/>
      <c r="H160" s="1685"/>
      <c r="I160" s="1685"/>
      <c r="J160" s="1685"/>
      <c r="K160" s="1685"/>
      <c r="L160" s="1685"/>
      <c r="M160" s="1685"/>
      <c r="N160" s="1685"/>
      <c r="O160" s="1685"/>
      <c r="P160" s="1685"/>
      <c r="Q160" s="1685"/>
      <c r="R160" s="1685"/>
    </row>
    <row r="161" spans="1:18" s="1334" customFormat="1" ht="15.75" customHeight="1">
      <c r="A161" s="1685" t="s">
        <v>2146</v>
      </c>
      <c r="B161" s="1685"/>
      <c r="C161" s="1685"/>
      <c r="D161" s="1685"/>
      <c r="E161" s="1685"/>
      <c r="F161" s="1685"/>
      <c r="G161" s="1685"/>
      <c r="H161" s="1685"/>
      <c r="I161" s="1685"/>
      <c r="J161" s="1685"/>
      <c r="K161" s="1685"/>
      <c r="L161" s="1685"/>
      <c r="M161" s="1685"/>
      <c r="N161" s="1685"/>
      <c r="O161" s="1685"/>
      <c r="P161" s="1685"/>
      <c r="Q161" s="1685"/>
      <c r="R161" s="1685"/>
    </row>
    <row r="162" spans="1:18" s="1334" customFormat="1" ht="15.75" customHeight="1">
      <c r="A162" s="1685" t="s">
        <v>2148</v>
      </c>
      <c r="B162" s="1685"/>
      <c r="C162" s="1685"/>
      <c r="D162" s="1685"/>
      <c r="E162" s="1685"/>
      <c r="F162" s="1685"/>
      <c r="G162" s="1685"/>
      <c r="H162" s="1685"/>
      <c r="I162" s="1685"/>
      <c r="J162" s="1685"/>
      <c r="K162" s="1685"/>
      <c r="L162" s="1685"/>
      <c r="M162" s="1685"/>
      <c r="N162" s="1685"/>
      <c r="O162" s="1685"/>
      <c r="P162" s="1685"/>
      <c r="Q162" s="1685"/>
      <c r="R162" s="1685"/>
    </row>
    <row r="163" spans="1:18" s="1334" customFormat="1" ht="15.75" customHeight="1">
      <c r="A163" s="1685" t="s">
        <v>2151</v>
      </c>
      <c r="B163" s="1685"/>
      <c r="C163" s="1685"/>
      <c r="D163" s="1685"/>
      <c r="E163" s="1685"/>
      <c r="F163" s="1685"/>
      <c r="G163" s="1685"/>
      <c r="H163" s="1685"/>
      <c r="I163" s="1685"/>
      <c r="J163" s="1685"/>
      <c r="K163" s="1685"/>
      <c r="L163" s="1685"/>
      <c r="M163" s="1685"/>
      <c r="N163" s="1685"/>
      <c r="O163" s="1685"/>
      <c r="P163" s="1685"/>
      <c r="Q163" s="1685"/>
      <c r="R163" s="1685"/>
    </row>
    <row r="164" spans="1:18" s="1334" customFormat="1" ht="15.75" customHeight="1">
      <c r="A164" s="1685" t="s">
        <v>2153</v>
      </c>
      <c r="B164" s="1685"/>
      <c r="C164" s="1685"/>
      <c r="D164" s="1685"/>
      <c r="E164" s="1685"/>
      <c r="F164" s="1685"/>
      <c r="G164" s="1685"/>
      <c r="H164" s="1685"/>
      <c r="I164" s="1685"/>
      <c r="J164" s="1685"/>
      <c r="K164" s="1685"/>
      <c r="L164" s="1685"/>
      <c r="M164" s="1685"/>
      <c r="N164" s="1685"/>
      <c r="O164" s="1685"/>
      <c r="P164" s="1685"/>
      <c r="Q164" s="1685"/>
      <c r="R164" s="1685"/>
    </row>
    <row r="165" spans="1:18" s="1299" customFormat="1" ht="30" customHeight="1">
      <c r="A165" s="1684" t="s">
        <v>2171</v>
      </c>
      <c r="B165" s="1684"/>
      <c r="C165" s="1684"/>
      <c r="D165" s="1684"/>
      <c r="E165" s="1684"/>
      <c r="F165" s="1684"/>
      <c r="G165" s="1684"/>
      <c r="H165" s="1684"/>
      <c r="I165" s="1684"/>
      <c r="J165" s="1684"/>
      <c r="K165" s="1684"/>
      <c r="L165" s="1684"/>
      <c r="M165" s="1684"/>
      <c r="N165" s="1684"/>
      <c r="O165" s="1684"/>
      <c r="P165" s="1684"/>
      <c r="Q165" s="1684"/>
      <c r="R165" s="1684"/>
    </row>
    <row r="166" spans="1:18" s="1299" customFormat="1" ht="30" customHeight="1">
      <c r="A166" s="1685" t="s">
        <v>2172</v>
      </c>
      <c r="B166" s="1685"/>
      <c r="C166" s="1685"/>
      <c r="D166" s="1685"/>
      <c r="E166" s="1685"/>
      <c r="F166" s="1685"/>
      <c r="G166" s="1685"/>
      <c r="H166" s="1685"/>
      <c r="I166" s="1685"/>
      <c r="J166" s="1685"/>
      <c r="K166" s="1685"/>
      <c r="L166" s="1685"/>
      <c r="M166" s="1685"/>
      <c r="N166" s="1685"/>
      <c r="O166" s="1685"/>
      <c r="P166" s="1685"/>
      <c r="Q166" s="1685"/>
      <c r="R166" s="1685"/>
    </row>
    <row r="167" spans="1:18" s="1299" customFormat="1" ht="30" customHeight="1">
      <c r="A167" s="1685" t="s">
        <v>2173</v>
      </c>
      <c r="B167" s="1685"/>
      <c r="C167" s="1685"/>
      <c r="D167" s="1685"/>
      <c r="E167" s="1685"/>
      <c r="F167" s="1685"/>
      <c r="G167" s="1685"/>
      <c r="H167" s="1685"/>
      <c r="I167" s="1685"/>
      <c r="J167" s="1685"/>
      <c r="K167" s="1685"/>
      <c r="L167" s="1685"/>
      <c r="M167" s="1685"/>
      <c r="N167" s="1685"/>
      <c r="O167" s="1685"/>
      <c r="P167" s="1685"/>
      <c r="Q167" s="1685"/>
      <c r="R167" s="1685"/>
    </row>
    <row r="168" spans="1:18" s="1299" customFormat="1" ht="30" customHeight="1">
      <c r="A168" s="1685" t="s">
        <v>2174</v>
      </c>
      <c r="B168" s="1685"/>
      <c r="C168" s="1685"/>
      <c r="D168" s="1685"/>
      <c r="E168" s="1685"/>
      <c r="F168" s="1685"/>
      <c r="G168" s="1685"/>
      <c r="H168" s="1685"/>
      <c r="I168" s="1685"/>
      <c r="J168" s="1685"/>
      <c r="K168" s="1685"/>
      <c r="L168" s="1685"/>
      <c r="M168" s="1685"/>
      <c r="N168" s="1685"/>
      <c r="O168" s="1685"/>
      <c r="P168" s="1685"/>
      <c r="Q168" s="1685"/>
      <c r="R168" s="1685"/>
    </row>
    <row r="169" spans="1:18" s="1299" customFormat="1" ht="30" customHeight="1">
      <c r="A169" s="1685" t="s">
        <v>2175</v>
      </c>
      <c r="B169" s="1685"/>
      <c r="C169" s="1685"/>
      <c r="D169" s="1685"/>
      <c r="E169" s="1685"/>
      <c r="F169" s="1685"/>
      <c r="G169" s="1685"/>
      <c r="H169" s="1685"/>
      <c r="I169" s="1685"/>
      <c r="J169" s="1685"/>
      <c r="K169" s="1685"/>
      <c r="L169" s="1685"/>
      <c r="M169" s="1685"/>
      <c r="N169" s="1685"/>
      <c r="O169" s="1685"/>
      <c r="P169" s="1685"/>
      <c r="Q169" s="1685"/>
      <c r="R169" s="1685"/>
    </row>
    <row r="170" spans="1:18" s="1299" customFormat="1" ht="15" customHeight="1">
      <c r="A170" s="1685" t="s">
        <v>2176</v>
      </c>
      <c r="B170" s="1685"/>
      <c r="C170" s="1685"/>
      <c r="D170" s="1685"/>
      <c r="E170" s="1685"/>
      <c r="F170" s="1685"/>
      <c r="G170" s="1685"/>
      <c r="H170" s="1685"/>
      <c r="I170" s="1685"/>
      <c r="J170" s="1685"/>
      <c r="K170" s="1685"/>
      <c r="L170" s="1685"/>
      <c r="M170" s="1685"/>
      <c r="N170" s="1685"/>
      <c r="O170" s="1685"/>
      <c r="P170" s="1685"/>
      <c r="Q170" s="1685"/>
      <c r="R170" s="1685"/>
    </row>
    <row r="171" spans="1:18" s="1299" customFormat="1" ht="30" customHeight="1">
      <c r="A171" s="1685" t="s">
        <v>2177</v>
      </c>
      <c r="B171" s="1685"/>
      <c r="C171" s="1685"/>
      <c r="D171" s="1685"/>
      <c r="E171" s="1685"/>
      <c r="F171" s="1685"/>
      <c r="G171" s="1685"/>
      <c r="H171" s="1685"/>
      <c r="I171" s="1685"/>
      <c r="J171" s="1685"/>
      <c r="K171" s="1685"/>
      <c r="L171" s="1685"/>
      <c r="M171" s="1685"/>
      <c r="N171" s="1685"/>
      <c r="O171" s="1685"/>
      <c r="P171" s="1685"/>
      <c r="Q171" s="1685"/>
      <c r="R171" s="1685"/>
    </row>
    <row r="172" spans="1:18" s="1299" customFormat="1" ht="30" customHeight="1">
      <c r="A172" s="1685" t="s">
        <v>2178</v>
      </c>
      <c r="B172" s="1685"/>
      <c r="C172" s="1685"/>
      <c r="D172" s="1685"/>
      <c r="E172" s="1685"/>
      <c r="F172" s="1685"/>
      <c r="G172" s="1685"/>
      <c r="H172" s="1685"/>
      <c r="I172" s="1685"/>
      <c r="J172" s="1685"/>
      <c r="K172" s="1685"/>
      <c r="L172" s="1685"/>
      <c r="M172" s="1685"/>
      <c r="N172" s="1685"/>
      <c r="O172" s="1685"/>
      <c r="P172" s="1685"/>
      <c r="Q172" s="1685"/>
      <c r="R172" s="1685"/>
    </row>
    <row r="173" spans="1:18" s="1299" customFormat="1" ht="30" customHeight="1">
      <c r="A173" s="1684" t="s">
        <v>2182</v>
      </c>
      <c r="B173" s="1684"/>
      <c r="C173" s="1684"/>
      <c r="D173" s="1684"/>
      <c r="E173" s="1684"/>
      <c r="F173" s="1684"/>
      <c r="G173" s="1684"/>
      <c r="H173" s="1684"/>
      <c r="I173" s="1684"/>
      <c r="J173" s="1684"/>
      <c r="K173" s="1684"/>
      <c r="L173" s="1684"/>
      <c r="M173" s="1684"/>
      <c r="N173" s="1684"/>
      <c r="O173" s="1684"/>
      <c r="P173" s="1684"/>
      <c r="Q173" s="1684"/>
      <c r="R173" s="1684"/>
    </row>
    <row r="174" spans="1:18" s="1299" customFormat="1" ht="30" customHeight="1">
      <c r="A174" s="1684" t="s">
        <v>2179</v>
      </c>
      <c r="B174" s="1684"/>
      <c r="C174" s="1684"/>
      <c r="D174" s="1684"/>
      <c r="E174" s="1684"/>
      <c r="F174" s="1684"/>
      <c r="G174" s="1684"/>
      <c r="H174" s="1684"/>
      <c r="I174" s="1684"/>
      <c r="J174" s="1684"/>
      <c r="K174" s="1684"/>
      <c r="L174" s="1684"/>
      <c r="M174" s="1684"/>
      <c r="N174" s="1684"/>
      <c r="O174" s="1684"/>
      <c r="P174" s="1684"/>
      <c r="Q174" s="1684"/>
      <c r="R174" s="1684"/>
    </row>
    <row r="175" spans="1:18" s="1299" customFormat="1" ht="30" customHeight="1">
      <c r="A175" s="1684" t="s">
        <v>2180</v>
      </c>
      <c r="B175" s="1684"/>
      <c r="C175" s="1684"/>
      <c r="D175" s="1684"/>
      <c r="E175" s="1684"/>
      <c r="F175" s="1684"/>
      <c r="G175" s="1684"/>
      <c r="H175" s="1684"/>
      <c r="I175" s="1684"/>
      <c r="J175" s="1684"/>
      <c r="K175" s="1684"/>
      <c r="L175" s="1684"/>
      <c r="M175" s="1684"/>
      <c r="N175" s="1684"/>
      <c r="O175" s="1684"/>
      <c r="P175" s="1684"/>
      <c r="Q175" s="1684"/>
      <c r="R175" s="1684"/>
    </row>
    <row r="176" spans="1:18" s="1303" customFormat="1" ht="15.75" customHeight="1">
      <c r="A176" s="1685" t="s">
        <v>2169</v>
      </c>
      <c r="B176" s="1685"/>
      <c r="C176" s="1685"/>
      <c r="D176" s="1685"/>
      <c r="E176" s="1685"/>
      <c r="F176" s="1685"/>
      <c r="G176" s="1685"/>
      <c r="H176" s="1685"/>
      <c r="I176" s="1685"/>
      <c r="J176" s="1685"/>
      <c r="K176" s="1685"/>
      <c r="L176" s="1685"/>
      <c r="M176" s="1685"/>
      <c r="N176" s="1685"/>
      <c r="O176" s="1685"/>
      <c r="P176" s="1685"/>
      <c r="Q176" s="1685"/>
      <c r="R176" s="1685"/>
    </row>
    <row r="177" spans="1:18" s="1298" customFormat="1" ht="15.75" customHeight="1">
      <c r="A177" s="1685"/>
      <c r="B177" s="1685"/>
      <c r="C177" s="1685"/>
      <c r="D177" s="1685"/>
      <c r="E177" s="1685"/>
      <c r="F177" s="1685"/>
      <c r="G177" s="1685"/>
      <c r="H177" s="1685"/>
      <c r="I177" s="1685"/>
      <c r="J177" s="1685"/>
      <c r="K177" s="1685"/>
      <c r="L177" s="1685"/>
      <c r="M177" s="1685"/>
      <c r="N177" s="1685"/>
      <c r="O177" s="1685"/>
      <c r="P177" s="1685"/>
      <c r="Q177" s="1685"/>
      <c r="R177" s="1685"/>
    </row>
    <row r="178" spans="1:18" s="1685" customFormat="1" ht="15.75" customHeight="1">
      <c r="A178" s="1685" t="s">
        <v>2168</v>
      </c>
    </row>
    <row r="179" spans="1:18" s="1299" customFormat="1" ht="30" customHeight="1">
      <c r="A179" s="1684" t="s">
        <v>2197</v>
      </c>
      <c r="B179" s="1684"/>
      <c r="C179" s="1684"/>
      <c r="D179" s="1684"/>
      <c r="E179" s="1684"/>
      <c r="F179" s="1684"/>
      <c r="G179" s="1684"/>
      <c r="H179" s="1684"/>
      <c r="I179" s="1684"/>
      <c r="J179" s="1684"/>
      <c r="K179" s="1684"/>
      <c r="L179" s="1684"/>
      <c r="M179" s="1684"/>
      <c r="N179" s="1684"/>
      <c r="O179" s="1684"/>
      <c r="P179" s="1684"/>
      <c r="Q179" s="1684"/>
      <c r="R179" s="1684"/>
    </row>
    <row r="180" spans="1:18" s="1299" customFormat="1" ht="30" customHeight="1">
      <c r="A180" s="1684" t="s">
        <v>2198</v>
      </c>
      <c r="B180" s="1684"/>
      <c r="C180" s="1684"/>
      <c r="D180" s="1684"/>
      <c r="E180" s="1684"/>
      <c r="F180" s="1684"/>
      <c r="G180" s="1684"/>
      <c r="H180" s="1684"/>
      <c r="I180" s="1684"/>
      <c r="J180" s="1684"/>
      <c r="K180" s="1684"/>
      <c r="L180" s="1684"/>
      <c r="M180" s="1684"/>
      <c r="N180" s="1684"/>
      <c r="O180" s="1684"/>
      <c r="P180" s="1684"/>
      <c r="Q180" s="1684"/>
      <c r="R180" s="1684"/>
    </row>
    <row r="181" spans="1:18" s="1299" customFormat="1" ht="30" customHeight="1">
      <c r="A181" s="1684" t="s">
        <v>2199</v>
      </c>
      <c r="B181" s="1684"/>
      <c r="C181" s="1684"/>
      <c r="D181" s="1684"/>
      <c r="E181" s="1684"/>
      <c r="F181" s="1684"/>
      <c r="G181" s="1684"/>
      <c r="H181" s="1684"/>
      <c r="I181" s="1684"/>
      <c r="J181" s="1684"/>
      <c r="K181" s="1684"/>
      <c r="L181" s="1684"/>
      <c r="M181" s="1684"/>
      <c r="N181" s="1684"/>
      <c r="O181" s="1684"/>
      <c r="P181" s="1684"/>
      <c r="Q181" s="1684"/>
      <c r="R181" s="1684"/>
    </row>
    <row r="182" spans="1:18" s="1299" customFormat="1" ht="30" customHeight="1">
      <c r="A182" s="1684" t="s">
        <v>2200</v>
      </c>
      <c r="B182" s="1684"/>
      <c r="C182" s="1684"/>
      <c r="D182" s="1684"/>
      <c r="E182" s="1684"/>
      <c r="F182" s="1684"/>
      <c r="G182" s="1684"/>
      <c r="H182" s="1684"/>
      <c r="I182" s="1684"/>
      <c r="J182" s="1684"/>
      <c r="K182" s="1684"/>
      <c r="L182" s="1684"/>
      <c r="M182" s="1684"/>
      <c r="N182" s="1684"/>
      <c r="O182" s="1684"/>
      <c r="P182" s="1684"/>
      <c r="Q182" s="1684"/>
      <c r="R182" s="1684"/>
    </row>
    <row r="183" spans="1:18" s="1299" customFormat="1" ht="30" customHeight="1">
      <c r="A183" s="1684" t="s">
        <v>2201</v>
      </c>
      <c r="B183" s="1684"/>
      <c r="C183" s="1684"/>
      <c r="D183" s="1684"/>
      <c r="E183" s="1684"/>
      <c r="F183" s="1684"/>
      <c r="G183" s="1684"/>
      <c r="H183" s="1684"/>
      <c r="I183" s="1684"/>
      <c r="J183" s="1684"/>
      <c r="K183" s="1684"/>
      <c r="L183" s="1684"/>
      <c r="M183" s="1684"/>
      <c r="N183" s="1684"/>
      <c r="O183" s="1684"/>
      <c r="P183" s="1684"/>
      <c r="Q183" s="1684"/>
      <c r="R183" s="1684"/>
    </row>
    <row r="184" spans="1:18" s="1299" customFormat="1" ht="30" customHeight="1">
      <c r="A184" s="1684" t="s">
        <v>2202</v>
      </c>
      <c r="B184" s="1684"/>
      <c r="C184" s="1684"/>
      <c r="D184" s="1684"/>
      <c r="E184" s="1684"/>
      <c r="F184" s="1684"/>
      <c r="G184" s="1684"/>
      <c r="H184" s="1684"/>
      <c r="I184" s="1684"/>
      <c r="J184" s="1684"/>
      <c r="K184" s="1684"/>
      <c r="L184" s="1684"/>
      <c r="M184" s="1684"/>
      <c r="N184" s="1684"/>
      <c r="O184" s="1684"/>
      <c r="P184" s="1684"/>
      <c r="Q184" s="1684"/>
      <c r="R184" s="1684"/>
    </row>
    <row r="185" spans="1:18" s="1299" customFormat="1" ht="30" customHeight="1">
      <c r="A185" s="1684" t="s">
        <v>2203</v>
      </c>
      <c r="B185" s="1684"/>
      <c r="C185" s="1684"/>
      <c r="D185" s="1684"/>
      <c r="E185" s="1684"/>
      <c r="F185" s="1684"/>
      <c r="G185" s="1684"/>
      <c r="H185" s="1684"/>
      <c r="I185" s="1684"/>
      <c r="J185" s="1684"/>
      <c r="K185" s="1684"/>
      <c r="L185" s="1684"/>
      <c r="M185" s="1684"/>
      <c r="N185" s="1684"/>
      <c r="O185" s="1684"/>
      <c r="P185" s="1684"/>
      <c r="Q185" s="1684"/>
      <c r="R185" s="1684"/>
    </row>
    <row r="186" spans="1:18" s="1299" customFormat="1" ht="15.75" customHeight="1">
      <c r="A186" s="1684" t="s">
        <v>2205</v>
      </c>
      <c r="B186" s="1684"/>
      <c r="C186" s="1684"/>
      <c r="D186" s="1684"/>
      <c r="E186" s="1684"/>
      <c r="F186" s="1684"/>
      <c r="G186" s="1684"/>
      <c r="H186" s="1684"/>
      <c r="I186" s="1684"/>
      <c r="J186" s="1684"/>
      <c r="K186" s="1684"/>
      <c r="L186" s="1684"/>
      <c r="M186" s="1684"/>
      <c r="N186" s="1684"/>
      <c r="O186" s="1684"/>
      <c r="P186" s="1684"/>
      <c r="Q186" s="1684"/>
      <c r="R186" s="1684"/>
    </row>
    <row r="187" spans="1:18" s="1299" customFormat="1" ht="30" customHeight="1">
      <c r="A187" s="1684" t="s">
        <v>2204</v>
      </c>
      <c r="B187" s="1684"/>
      <c r="C187" s="1684"/>
      <c r="D187" s="1684"/>
      <c r="E187" s="1684"/>
      <c r="F187" s="1684"/>
      <c r="G187" s="1684"/>
      <c r="H187" s="1684"/>
      <c r="I187" s="1684"/>
      <c r="J187" s="1684"/>
      <c r="K187" s="1684"/>
      <c r="L187" s="1684"/>
      <c r="M187" s="1684"/>
      <c r="N187" s="1684"/>
      <c r="O187" s="1684"/>
      <c r="P187" s="1684"/>
      <c r="Q187" s="1684"/>
      <c r="R187" s="1684"/>
    </row>
    <row r="188" spans="1:18" s="1299" customFormat="1" ht="30" customHeight="1">
      <c r="A188" s="1684" t="s">
        <v>2206</v>
      </c>
      <c r="B188" s="1684"/>
      <c r="C188" s="1684"/>
      <c r="D188" s="1684"/>
      <c r="E188" s="1684"/>
      <c r="F188" s="1684"/>
      <c r="G188" s="1684"/>
      <c r="H188" s="1684"/>
      <c r="I188" s="1684"/>
      <c r="J188" s="1684"/>
      <c r="K188" s="1684"/>
      <c r="L188" s="1684"/>
      <c r="M188" s="1684"/>
      <c r="N188" s="1684"/>
      <c r="O188" s="1684"/>
      <c r="P188" s="1684"/>
      <c r="Q188" s="1684"/>
      <c r="R188" s="1684"/>
    </row>
    <row r="189" spans="1:18" s="1299" customFormat="1" ht="30" customHeight="1">
      <c r="A189" s="1684" t="s">
        <v>2207</v>
      </c>
      <c r="B189" s="1684"/>
      <c r="C189" s="1684"/>
      <c r="D189" s="1684"/>
      <c r="E189" s="1684"/>
      <c r="F189" s="1684"/>
      <c r="G189" s="1684"/>
      <c r="H189" s="1684"/>
      <c r="I189" s="1684"/>
      <c r="J189" s="1684"/>
      <c r="K189" s="1684"/>
      <c r="L189" s="1684"/>
      <c r="M189" s="1684"/>
      <c r="N189" s="1684"/>
      <c r="O189" s="1684"/>
      <c r="P189" s="1684"/>
      <c r="Q189" s="1684"/>
      <c r="R189" s="1684"/>
    </row>
    <row r="190" spans="1:18" s="1299" customFormat="1" ht="30" customHeight="1">
      <c r="A190" s="1684" t="s">
        <v>2329</v>
      </c>
      <c r="B190" s="1684"/>
      <c r="C190" s="1684"/>
      <c r="D190" s="1684"/>
      <c r="E190" s="1684"/>
      <c r="F190" s="1684"/>
      <c r="G190" s="1684"/>
      <c r="H190" s="1684"/>
      <c r="I190" s="1684"/>
      <c r="J190" s="1684"/>
      <c r="K190" s="1684"/>
      <c r="L190" s="1684"/>
      <c r="M190" s="1684"/>
      <c r="N190" s="1684"/>
      <c r="O190" s="1684"/>
      <c r="P190" s="1684"/>
      <c r="Q190" s="1684"/>
      <c r="R190" s="1684"/>
    </row>
    <row r="191" spans="1:18" s="1685" customFormat="1" ht="15.75" customHeight="1">
      <c r="A191" s="1685" t="s">
        <v>2196</v>
      </c>
    </row>
    <row r="192" spans="1:18" s="1685" customFormat="1" ht="15.75" customHeight="1">
      <c r="A192" s="1685" t="s">
        <v>2209</v>
      </c>
    </row>
    <row r="193" spans="1:18" s="1298" customFormat="1" ht="15.75" customHeight="1">
      <c r="A193" s="1686" t="s">
        <v>2230</v>
      </c>
      <c r="B193" s="1686"/>
      <c r="C193" s="1686"/>
      <c r="D193" s="1686"/>
      <c r="E193" s="1686"/>
      <c r="F193" s="1686"/>
      <c r="G193" s="1686"/>
      <c r="H193" s="1686"/>
      <c r="I193" s="1686"/>
      <c r="J193" s="1686"/>
      <c r="K193" s="1686"/>
      <c r="L193" s="1686"/>
      <c r="M193" s="1686"/>
      <c r="N193" s="1686"/>
      <c r="O193" s="1686"/>
      <c r="P193" s="1686"/>
      <c r="Q193" s="1686"/>
      <c r="R193" s="1686"/>
    </row>
    <row r="194" spans="1:18" s="1298" customFormat="1" ht="30" customHeight="1">
      <c r="A194" s="1685" t="s">
        <v>2234</v>
      </c>
      <c r="B194" s="1685"/>
      <c r="C194" s="1685"/>
      <c r="D194" s="1685"/>
      <c r="E194" s="1685"/>
      <c r="F194" s="1685"/>
      <c r="G194" s="1685"/>
      <c r="H194" s="1685"/>
      <c r="I194" s="1685"/>
      <c r="J194" s="1685"/>
      <c r="K194" s="1685"/>
      <c r="L194" s="1685"/>
      <c r="M194" s="1685"/>
      <c r="N194" s="1685"/>
      <c r="O194" s="1685"/>
      <c r="P194" s="1685"/>
      <c r="Q194" s="1685"/>
      <c r="R194" s="1685"/>
    </row>
    <row r="195" spans="1:18" s="1298" customFormat="1" ht="15.75" customHeight="1">
      <c r="A195" s="1685" t="s">
        <v>2231</v>
      </c>
      <c r="B195" s="1685"/>
      <c r="C195" s="1685"/>
      <c r="D195" s="1685"/>
      <c r="E195" s="1685"/>
      <c r="F195" s="1685"/>
      <c r="G195" s="1685"/>
      <c r="H195" s="1685"/>
      <c r="I195" s="1685"/>
      <c r="J195" s="1685"/>
      <c r="K195" s="1685"/>
      <c r="L195" s="1685"/>
      <c r="M195" s="1685"/>
      <c r="N195" s="1685"/>
      <c r="O195" s="1685"/>
      <c r="P195" s="1685"/>
      <c r="Q195" s="1685"/>
      <c r="R195" s="1685"/>
    </row>
    <row r="196" spans="1:18" s="1298" customFormat="1" ht="30" customHeight="1">
      <c r="A196" s="1685" t="s">
        <v>2237</v>
      </c>
      <c r="B196" s="1685"/>
      <c r="C196" s="1685"/>
      <c r="D196" s="1685"/>
      <c r="E196" s="1685"/>
      <c r="F196" s="1685"/>
      <c r="G196" s="1685"/>
      <c r="H196" s="1685"/>
      <c r="I196" s="1685"/>
      <c r="J196" s="1685"/>
      <c r="K196" s="1685"/>
      <c r="L196" s="1685"/>
      <c r="M196" s="1685"/>
      <c r="N196" s="1685"/>
      <c r="O196" s="1685"/>
      <c r="P196" s="1685"/>
      <c r="Q196" s="1685"/>
      <c r="R196" s="1685"/>
    </row>
    <row r="197" spans="1:18" s="1298" customFormat="1" ht="30" customHeight="1">
      <c r="A197" s="1685" t="s">
        <v>2235</v>
      </c>
      <c r="B197" s="1685"/>
      <c r="C197" s="1685"/>
      <c r="D197" s="1685"/>
      <c r="E197" s="1685"/>
      <c r="F197" s="1685"/>
      <c r="G197" s="1685"/>
      <c r="H197" s="1685"/>
      <c r="I197" s="1685"/>
      <c r="J197" s="1685"/>
      <c r="K197" s="1685"/>
      <c r="L197" s="1685"/>
      <c r="M197" s="1685"/>
      <c r="N197" s="1685"/>
      <c r="O197" s="1685"/>
      <c r="P197" s="1685"/>
      <c r="Q197" s="1685"/>
      <c r="R197" s="1685"/>
    </row>
    <row r="198" spans="1:18" s="1298" customFormat="1" ht="30" customHeight="1">
      <c r="A198" s="1685" t="s">
        <v>2239</v>
      </c>
      <c r="B198" s="1685"/>
      <c r="C198" s="1685"/>
      <c r="D198" s="1685"/>
      <c r="E198" s="1685"/>
      <c r="F198" s="1685"/>
      <c r="G198" s="1685"/>
      <c r="H198" s="1685"/>
      <c r="I198" s="1685"/>
      <c r="J198" s="1685"/>
      <c r="K198" s="1685"/>
      <c r="L198" s="1685"/>
      <c r="M198" s="1685"/>
      <c r="N198" s="1685"/>
      <c r="O198" s="1685"/>
      <c r="P198" s="1685"/>
      <c r="Q198" s="1685"/>
      <c r="R198" s="1685"/>
    </row>
    <row r="199" spans="1:18" s="1298" customFormat="1" ht="30" customHeight="1">
      <c r="A199" s="1685" t="s">
        <v>2233</v>
      </c>
      <c r="B199" s="1685"/>
      <c r="C199" s="1685"/>
      <c r="D199" s="1685"/>
      <c r="E199" s="1685"/>
      <c r="F199" s="1685"/>
      <c r="G199" s="1685"/>
      <c r="H199" s="1685"/>
      <c r="I199" s="1685"/>
      <c r="J199" s="1685"/>
      <c r="K199" s="1685"/>
      <c r="L199" s="1685"/>
      <c r="M199" s="1685"/>
      <c r="N199" s="1685"/>
      <c r="O199" s="1685"/>
      <c r="P199" s="1685"/>
      <c r="Q199" s="1685"/>
      <c r="R199" s="1685"/>
    </row>
    <row r="200" spans="1:18" s="1298" customFormat="1" ht="30" customHeight="1">
      <c r="A200" s="1685" t="s">
        <v>2240</v>
      </c>
      <c r="B200" s="1685"/>
      <c r="C200" s="1685"/>
      <c r="D200" s="1685"/>
      <c r="E200" s="1685"/>
      <c r="F200" s="1685"/>
      <c r="G200" s="1685"/>
      <c r="H200" s="1685"/>
      <c r="I200" s="1685"/>
      <c r="J200" s="1685"/>
      <c r="K200" s="1685"/>
      <c r="L200" s="1685"/>
      <c r="M200" s="1685"/>
      <c r="N200" s="1685"/>
      <c r="O200" s="1685"/>
      <c r="P200" s="1685"/>
      <c r="Q200" s="1685"/>
      <c r="R200" s="1685"/>
    </row>
    <row r="201" spans="1:18" s="1298" customFormat="1" ht="30" customHeight="1">
      <c r="A201" s="1685" t="s">
        <v>2224</v>
      </c>
      <c r="B201" s="1685"/>
      <c r="C201" s="1685"/>
      <c r="D201" s="1685"/>
      <c r="E201" s="1685"/>
      <c r="F201" s="1685"/>
      <c r="G201" s="1685"/>
      <c r="H201" s="1685"/>
      <c r="I201" s="1685"/>
      <c r="J201" s="1685"/>
      <c r="K201" s="1685"/>
      <c r="L201" s="1685"/>
      <c r="M201" s="1685"/>
      <c r="N201" s="1685"/>
      <c r="O201" s="1685"/>
      <c r="P201" s="1685"/>
      <c r="Q201" s="1685"/>
      <c r="R201" s="1685"/>
    </row>
    <row r="202" spans="1:18" s="1298" customFormat="1" ht="30" customHeight="1">
      <c r="A202" s="1685" t="s">
        <v>2226</v>
      </c>
      <c r="B202" s="1685"/>
      <c r="C202" s="1685"/>
      <c r="D202" s="1685"/>
      <c r="E202" s="1685"/>
      <c r="F202" s="1685"/>
      <c r="G202" s="1685"/>
      <c r="H202" s="1685"/>
      <c r="I202" s="1685"/>
      <c r="J202" s="1685"/>
      <c r="K202" s="1685"/>
      <c r="L202" s="1685"/>
      <c r="M202" s="1685"/>
      <c r="N202" s="1685"/>
      <c r="O202" s="1685"/>
      <c r="P202" s="1685"/>
      <c r="Q202" s="1685"/>
      <c r="R202" s="1685"/>
    </row>
    <row r="203" spans="1:18" s="1299" customFormat="1" ht="30" customHeight="1">
      <c r="A203" s="1684" t="s">
        <v>2238</v>
      </c>
      <c r="B203" s="1684"/>
      <c r="C203" s="1684"/>
      <c r="D203" s="1684"/>
      <c r="E203" s="1684"/>
      <c r="F203" s="1684"/>
      <c r="G203" s="1684"/>
      <c r="H203" s="1684"/>
      <c r="I203" s="1684"/>
      <c r="J203" s="1684"/>
      <c r="K203" s="1684"/>
      <c r="L203" s="1684"/>
      <c r="M203" s="1684"/>
      <c r="N203" s="1684"/>
      <c r="O203" s="1684"/>
      <c r="P203" s="1684"/>
      <c r="Q203" s="1684"/>
      <c r="R203" s="1684"/>
    </row>
    <row r="204" spans="1:18" s="1299" customFormat="1" ht="30" customHeight="1">
      <c r="A204" s="1684" t="s">
        <v>2232</v>
      </c>
      <c r="B204" s="1684"/>
      <c r="C204" s="1684"/>
      <c r="D204" s="1684"/>
      <c r="E204" s="1684"/>
      <c r="F204" s="1684"/>
      <c r="G204" s="1684"/>
      <c r="H204" s="1684"/>
      <c r="I204" s="1684"/>
      <c r="J204" s="1684"/>
      <c r="K204" s="1684"/>
      <c r="L204" s="1684"/>
      <c r="M204" s="1684"/>
      <c r="N204" s="1684"/>
      <c r="O204" s="1684"/>
      <c r="P204" s="1684"/>
      <c r="Q204" s="1684"/>
      <c r="R204" s="1684"/>
    </row>
    <row r="205" spans="1:18" s="1299" customFormat="1" ht="30" customHeight="1">
      <c r="A205" s="1684" t="s">
        <v>2236</v>
      </c>
      <c r="B205" s="1684"/>
      <c r="C205" s="1684"/>
      <c r="D205" s="1684"/>
      <c r="E205" s="1684"/>
      <c r="F205" s="1684"/>
      <c r="G205" s="1684"/>
      <c r="H205" s="1684"/>
      <c r="I205" s="1684"/>
      <c r="J205" s="1684"/>
      <c r="K205" s="1684"/>
      <c r="L205" s="1684"/>
      <c r="M205" s="1684"/>
      <c r="N205" s="1684"/>
      <c r="O205" s="1684"/>
      <c r="P205" s="1684"/>
      <c r="Q205" s="1684"/>
      <c r="R205" s="1684"/>
    </row>
    <row r="206" spans="1:18" s="1685" customFormat="1" ht="15.75" customHeight="1">
      <c r="A206" s="1685" t="s">
        <v>2228</v>
      </c>
    </row>
    <row r="207" spans="1:18" s="1299" customFormat="1" ht="30" customHeight="1">
      <c r="A207" s="1684" t="s">
        <v>2225</v>
      </c>
      <c r="B207" s="1684"/>
      <c r="C207" s="1684"/>
      <c r="D207" s="1684"/>
      <c r="E207" s="1684"/>
      <c r="F207" s="1684"/>
      <c r="G207" s="1684"/>
      <c r="H207" s="1684"/>
      <c r="I207" s="1684"/>
      <c r="J207" s="1684"/>
      <c r="K207" s="1684"/>
      <c r="L207" s="1684"/>
      <c r="M207" s="1684"/>
      <c r="N207" s="1684"/>
      <c r="O207" s="1684"/>
      <c r="P207" s="1684"/>
      <c r="Q207" s="1684"/>
      <c r="R207" s="1684"/>
    </row>
    <row r="208" spans="1:18" s="1040" customFormat="1" ht="30" customHeight="1">
      <c r="A208" s="1684" t="s">
        <v>2227</v>
      </c>
      <c r="B208" s="1684"/>
      <c r="C208" s="1684"/>
      <c r="D208" s="1684"/>
      <c r="E208" s="1684"/>
      <c r="F208" s="1684"/>
      <c r="G208" s="1684"/>
      <c r="H208" s="1684"/>
      <c r="I208" s="1684"/>
      <c r="J208" s="1684"/>
      <c r="K208" s="1684"/>
      <c r="L208" s="1684"/>
      <c r="M208" s="1684"/>
      <c r="N208" s="1684"/>
      <c r="O208" s="1684"/>
      <c r="P208" s="1684"/>
      <c r="Q208" s="1684"/>
      <c r="R208" s="1684"/>
    </row>
    <row r="209" spans="1:18" s="1685" customFormat="1" ht="14.25" customHeight="1">
      <c r="A209" s="1685" t="s">
        <v>2242</v>
      </c>
    </row>
    <row r="210" spans="1:18" s="1685" customFormat="1" ht="15.75" customHeight="1">
      <c r="A210" s="1685" t="s">
        <v>2319</v>
      </c>
    </row>
    <row r="211" spans="1:18" s="1299" customFormat="1" ht="30" customHeight="1">
      <c r="A211" s="1684" t="s">
        <v>2256</v>
      </c>
      <c r="B211" s="1684"/>
      <c r="C211" s="1684"/>
      <c r="D211" s="1684"/>
      <c r="E211" s="1684"/>
      <c r="F211" s="1684"/>
      <c r="G211" s="1684"/>
      <c r="H211" s="1684"/>
      <c r="I211" s="1684"/>
      <c r="J211" s="1684"/>
      <c r="K211" s="1684"/>
      <c r="L211" s="1684"/>
      <c r="M211" s="1684"/>
      <c r="N211" s="1684"/>
      <c r="O211" s="1684"/>
      <c r="P211" s="1684"/>
      <c r="Q211" s="1684"/>
      <c r="R211" s="1684"/>
    </row>
    <row r="212" spans="1:18" s="1298" customFormat="1" ht="30" customHeight="1">
      <c r="A212" s="1685" t="s">
        <v>2253</v>
      </c>
      <c r="B212" s="1685"/>
      <c r="C212" s="1685"/>
      <c r="D212" s="1685"/>
      <c r="E212" s="1685"/>
      <c r="F212" s="1685"/>
      <c r="G212" s="1685"/>
      <c r="H212" s="1685"/>
      <c r="I212" s="1685"/>
      <c r="J212" s="1685"/>
      <c r="K212" s="1685"/>
      <c r="L212" s="1685"/>
      <c r="M212" s="1685"/>
      <c r="N212" s="1685"/>
      <c r="O212" s="1685"/>
      <c r="P212" s="1685"/>
      <c r="Q212" s="1685"/>
      <c r="R212" s="1685"/>
    </row>
    <row r="213" spans="1:18" s="1298" customFormat="1" ht="14.25">
      <c r="A213" s="1685" t="s">
        <v>2252</v>
      </c>
      <c r="B213" s="1685"/>
      <c r="C213" s="1685"/>
      <c r="D213" s="1685"/>
      <c r="E213" s="1685"/>
      <c r="F213" s="1685"/>
      <c r="G213" s="1685"/>
      <c r="H213" s="1685"/>
      <c r="I213" s="1685"/>
      <c r="J213" s="1685"/>
      <c r="K213" s="1685"/>
      <c r="L213" s="1685"/>
      <c r="M213" s="1685"/>
      <c r="N213" s="1685"/>
      <c r="O213" s="1685"/>
      <c r="P213" s="1685"/>
      <c r="Q213" s="1685"/>
      <c r="R213" s="1685"/>
    </row>
    <row r="214" spans="1:18" s="1298" customFormat="1" ht="30" customHeight="1">
      <c r="A214" s="1685" t="s">
        <v>2254</v>
      </c>
      <c r="B214" s="1685"/>
      <c r="C214" s="1685"/>
      <c r="D214" s="1685"/>
      <c r="E214" s="1685"/>
      <c r="F214" s="1685"/>
      <c r="G214" s="1685"/>
      <c r="H214" s="1685"/>
      <c r="I214" s="1685"/>
      <c r="J214" s="1685"/>
      <c r="K214" s="1685"/>
      <c r="L214" s="1685"/>
      <c r="M214" s="1685"/>
      <c r="N214" s="1685"/>
      <c r="O214" s="1685"/>
      <c r="P214" s="1685"/>
      <c r="Q214" s="1685"/>
      <c r="R214" s="1685"/>
    </row>
    <row r="215" spans="1:18" s="1298" customFormat="1" ht="30" customHeight="1">
      <c r="A215" s="1685" t="s">
        <v>2258</v>
      </c>
      <c r="B215" s="1685"/>
      <c r="C215" s="1685"/>
      <c r="D215" s="1685"/>
      <c r="E215" s="1685"/>
      <c r="F215" s="1685"/>
      <c r="G215" s="1685"/>
      <c r="H215" s="1685"/>
      <c r="I215" s="1685"/>
      <c r="J215" s="1685"/>
      <c r="K215" s="1685"/>
      <c r="L215" s="1685"/>
      <c r="M215" s="1685"/>
      <c r="N215" s="1685"/>
      <c r="O215" s="1685"/>
      <c r="P215" s="1685"/>
      <c r="Q215" s="1685"/>
      <c r="R215" s="1685"/>
    </row>
    <row r="216" spans="1:18" s="1298" customFormat="1" ht="30" customHeight="1">
      <c r="A216" s="1685" t="s">
        <v>2257</v>
      </c>
      <c r="B216" s="1685"/>
      <c r="C216" s="1685"/>
      <c r="D216" s="1685"/>
      <c r="E216" s="1685"/>
      <c r="F216" s="1685"/>
      <c r="G216" s="1685"/>
      <c r="H216" s="1685"/>
      <c r="I216" s="1685"/>
      <c r="J216" s="1685"/>
      <c r="K216" s="1685"/>
      <c r="L216" s="1685"/>
      <c r="M216" s="1685"/>
      <c r="N216" s="1685"/>
      <c r="O216" s="1685"/>
      <c r="P216" s="1685"/>
      <c r="Q216" s="1685"/>
      <c r="R216" s="1685"/>
    </row>
    <row r="217" spans="1:18" s="1298" customFormat="1" ht="30" customHeight="1">
      <c r="A217" s="1685" t="s">
        <v>2255</v>
      </c>
      <c r="B217" s="1685"/>
      <c r="C217" s="1685"/>
      <c r="D217" s="1685"/>
      <c r="E217" s="1685"/>
      <c r="F217" s="1685"/>
      <c r="G217" s="1685"/>
      <c r="H217" s="1685"/>
      <c r="I217" s="1685"/>
      <c r="J217" s="1685"/>
      <c r="K217" s="1685"/>
      <c r="L217" s="1685"/>
      <c r="M217" s="1685"/>
      <c r="N217" s="1685"/>
      <c r="O217" s="1685"/>
      <c r="P217" s="1685"/>
      <c r="Q217" s="1685"/>
      <c r="R217" s="1685"/>
    </row>
    <row r="218" spans="1:18" s="1298" customFormat="1" ht="14.25">
      <c r="A218" s="1685" t="s">
        <v>2246</v>
      </c>
      <c r="B218" s="1685"/>
      <c r="C218" s="1685"/>
      <c r="D218" s="1685"/>
      <c r="E218" s="1685"/>
      <c r="F218" s="1685"/>
      <c r="G218" s="1685"/>
      <c r="H218" s="1685"/>
      <c r="I218" s="1685"/>
      <c r="J218" s="1685"/>
      <c r="K218" s="1685"/>
      <c r="L218" s="1685"/>
      <c r="M218" s="1685"/>
      <c r="N218" s="1685"/>
      <c r="O218" s="1685"/>
      <c r="P218" s="1685"/>
      <c r="Q218" s="1685"/>
      <c r="R218" s="1685"/>
    </row>
    <row r="219" spans="1:18" s="1298" customFormat="1" ht="30" customHeight="1">
      <c r="A219" s="1685" t="s">
        <v>2268</v>
      </c>
      <c r="B219" s="1685"/>
      <c r="C219" s="1685"/>
      <c r="D219" s="1685"/>
      <c r="E219" s="1685"/>
      <c r="F219" s="1685"/>
      <c r="G219" s="1685"/>
      <c r="H219" s="1685"/>
      <c r="I219" s="1685"/>
      <c r="J219" s="1685"/>
      <c r="K219" s="1685"/>
      <c r="L219" s="1685"/>
      <c r="M219" s="1685"/>
      <c r="N219" s="1685"/>
      <c r="O219" s="1685"/>
      <c r="P219" s="1685"/>
      <c r="Q219" s="1685"/>
      <c r="R219" s="1685"/>
    </row>
    <row r="220" spans="1:18" s="1298" customFormat="1" ht="30" customHeight="1">
      <c r="A220" s="1685" t="s">
        <v>2269</v>
      </c>
      <c r="B220" s="1685"/>
      <c r="C220" s="1685"/>
      <c r="D220" s="1685"/>
      <c r="E220" s="1685"/>
      <c r="F220" s="1685"/>
      <c r="G220" s="1685"/>
      <c r="H220" s="1685"/>
      <c r="I220" s="1685"/>
      <c r="J220" s="1685"/>
      <c r="K220" s="1685"/>
      <c r="L220" s="1685"/>
      <c r="M220" s="1685"/>
      <c r="N220" s="1685"/>
      <c r="O220" s="1685"/>
      <c r="P220" s="1685"/>
      <c r="Q220" s="1685"/>
      <c r="R220" s="1685"/>
    </row>
    <row r="221" spans="1:18" s="1298" customFormat="1" ht="30" customHeight="1">
      <c r="A221" s="1685" t="s">
        <v>2270</v>
      </c>
      <c r="B221" s="1685"/>
      <c r="C221" s="1685"/>
      <c r="D221" s="1685"/>
      <c r="E221" s="1685"/>
      <c r="F221" s="1685"/>
      <c r="G221" s="1685"/>
      <c r="H221" s="1685"/>
      <c r="I221" s="1685"/>
      <c r="J221" s="1685"/>
      <c r="K221" s="1685"/>
      <c r="L221" s="1685"/>
      <c r="M221" s="1685"/>
      <c r="N221" s="1685"/>
      <c r="O221" s="1685"/>
      <c r="P221" s="1685"/>
      <c r="Q221" s="1685"/>
      <c r="R221" s="1685"/>
    </row>
    <row r="222" spans="1:18" s="1298" customFormat="1" ht="30" customHeight="1">
      <c r="A222" s="1685" t="s">
        <v>2271</v>
      </c>
      <c r="B222" s="1685"/>
      <c r="C222" s="1685"/>
      <c r="D222" s="1685"/>
      <c r="E222" s="1685"/>
      <c r="F222" s="1685"/>
      <c r="G222" s="1685"/>
      <c r="H222" s="1685"/>
      <c r="I222" s="1685"/>
      <c r="J222" s="1685"/>
      <c r="K222" s="1685"/>
      <c r="L222" s="1685"/>
      <c r="M222" s="1685"/>
      <c r="N222" s="1685"/>
      <c r="O222" s="1685"/>
      <c r="P222" s="1685"/>
      <c r="Q222" s="1685"/>
      <c r="R222" s="1685"/>
    </row>
    <row r="223" spans="1:18" s="1298" customFormat="1" ht="14.25">
      <c r="A223" s="1685" t="s">
        <v>2272</v>
      </c>
      <c r="B223" s="1685"/>
      <c r="C223" s="1685"/>
      <c r="D223" s="1685"/>
      <c r="E223" s="1685"/>
      <c r="F223" s="1685"/>
      <c r="G223" s="1685"/>
      <c r="H223" s="1685"/>
      <c r="I223" s="1685"/>
      <c r="J223" s="1685"/>
      <c r="K223" s="1685"/>
      <c r="L223" s="1685"/>
      <c r="M223" s="1685"/>
      <c r="N223" s="1685"/>
      <c r="O223" s="1685"/>
      <c r="P223" s="1685"/>
      <c r="Q223" s="1685"/>
      <c r="R223" s="1685"/>
    </row>
    <row r="224" spans="1:18" s="1298" customFormat="1" ht="30" customHeight="1">
      <c r="A224" s="1685" t="s">
        <v>2273</v>
      </c>
      <c r="B224" s="1685"/>
      <c r="C224" s="1685"/>
      <c r="D224" s="1685"/>
      <c r="E224" s="1685"/>
      <c r="F224" s="1685"/>
      <c r="G224" s="1685"/>
      <c r="H224" s="1685"/>
      <c r="I224" s="1685"/>
      <c r="J224" s="1685"/>
      <c r="K224" s="1685"/>
      <c r="L224" s="1685"/>
      <c r="M224" s="1685"/>
      <c r="N224" s="1685"/>
      <c r="O224" s="1685"/>
      <c r="P224" s="1685"/>
      <c r="Q224" s="1685"/>
      <c r="R224" s="1685"/>
    </row>
    <row r="225" spans="1:18" s="1298" customFormat="1" ht="30" customHeight="1">
      <c r="A225" s="1685" t="s">
        <v>2274</v>
      </c>
      <c r="B225" s="1685"/>
      <c r="C225" s="1685"/>
      <c r="D225" s="1685"/>
      <c r="E225" s="1685"/>
      <c r="F225" s="1685"/>
      <c r="G225" s="1685"/>
      <c r="H225" s="1685"/>
      <c r="I225" s="1685"/>
      <c r="J225" s="1685"/>
      <c r="K225" s="1685"/>
      <c r="L225" s="1685"/>
      <c r="M225" s="1685"/>
      <c r="N225" s="1685"/>
      <c r="O225" s="1685"/>
      <c r="P225" s="1685"/>
      <c r="Q225" s="1685"/>
      <c r="R225" s="1685"/>
    </row>
    <row r="226" spans="1:18" s="1298" customFormat="1" ht="30" customHeight="1">
      <c r="A226" s="1685" t="s">
        <v>2282</v>
      </c>
      <c r="B226" s="1685"/>
      <c r="C226" s="1685"/>
      <c r="D226" s="1685"/>
      <c r="E226" s="1685"/>
      <c r="F226" s="1685"/>
      <c r="G226" s="1685"/>
      <c r="H226" s="1685"/>
      <c r="I226" s="1685"/>
      <c r="J226" s="1685"/>
      <c r="K226" s="1685"/>
      <c r="L226" s="1685"/>
      <c r="M226" s="1685"/>
      <c r="N226" s="1685"/>
      <c r="O226" s="1685"/>
      <c r="P226" s="1685"/>
      <c r="Q226" s="1685"/>
      <c r="R226" s="1685"/>
    </row>
    <row r="227" spans="1:18" s="1298" customFormat="1" ht="30" customHeight="1">
      <c r="A227" s="1685" t="s">
        <v>2303</v>
      </c>
      <c r="B227" s="1685"/>
      <c r="C227" s="1685"/>
      <c r="D227" s="1685"/>
      <c r="E227" s="1685"/>
      <c r="F227" s="1685"/>
      <c r="G227" s="1685"/>
      <c r="H227" s="1685"/>
      <c r="I227" s="1685"/>
      <c r="J227" s="1685"/>
      <c r="K227" s="1685"/>
      <c r="L227" s="1685"/>
      <c r="M227" s="1685"/>
      <c r="N227" s="1685"/>
      <c r="O227" s="1685"/>
      <c r="P227" s="1685"/>
      <c r="Q227" s="1685"/>
      <c r="R227" s="1685"/>
    </row>
    <row r="228" spans="1:18" s="1298" customFormat="1" ht="30" customHeight="1">
      <c r="A228" s="1685" t="s">
        <v>2308</v>
      </c>
      <c r="B228" s="1685"/>
      <c r="C228" s="1685"/>
      <c r="D228" s="1685"/>
      <c r="E228" s="1685"/>
      <c r="F228" s="1685"/>
      <c r="G228" s="1685"/>
      <c r="H228" s="1685"/>
      <c r="I228" s="1685"/>
      <c r="J228" s="1685"/>
      <c r="K228" s="1685"/>
      <c r="L228" s="1685"/>
      <c r="M228" s="1685"/>
      <c r="N228" s="1685"/>
      <c r="O228" s="1685"/>
      <c r="P228" s="1685"/>
      <c r="Q228" s="1685"/>
      <c r="R228" s="1685"/>
    </row>
    <row r="229" spans="1:18" s="1298" customFormat="1" ht="30" customHeight="1">
      <c r="A229" s="1685" t="s">
        <v>2309</v>
      </c>
      <c r="B229" s="1685"/>
      <c r="C229" s="1685"/>
      <c r="D229" s="1685"/>
      <c r="E229" s="1685"/>
      <c r="F229" s="1685"/>
      <c r="G229" s="1685"/>
      <c r="H229" s="1685"/>
      <c r="I229" s="1685"/>
      <c r="J229" s="1685"/>
      <c r="K229" s="1685"/>
      <c r="L229" s="1685"/>
      <c r="M229" s="1685"/>
      <c r="N229" s="1685"/>
      <c r="O229" s="1685"/>
      <c r="P229" s="1685"/>
      <c r="Q229" s="1685"/>
      <c r="R229" s="1685"/>
    </row>
    <row r="230" spans="1:18" s="1298" customFormat="1" ht="27.75" customHeight="1">
      <c r="A230" s="1685" t="s">
        <v>2314</v>
      </c>
      <c r="B230" s="1685"/>
      <c r="C230" s="1685"/>
      <c r="D230" s="1685"/>
      <c r="E230" s="1685"/>
      <c r="F230" s="1685"/>
      <c r="G230" s="1685"/>
      <c r="H230" s="1685"/>
      <c r="I230" s="1685"/>
      <c r="J230" s="1685"/>
      <c r="K230" s="1685"/>
      <c r="L230" s="1685"/>
      <c r="M230" s="1685"/>
      <c r="N230" s="1685"/>
      <c r="O230" s="1685"/>
      <c r="P230" s="1685"/>
      <c r="Q230" s="1685"/>
      <c r="R230" s="1685"/>
    </row>
    <row r="231" spans="1:18" s="1298" customFormat="1" ht="14.25">
      <c r="A231" s="1685" t="s">
        <v>2304</v>
      </c>
      <c r="B231" s="1685"/>
      <c r="C231" s="1685"/>
      <c r="D231" s="1685"/>
      <c r="E231" s="1685"/>
      <c r="F231" s="1685"/>
      <c r="G231" s="1685"/>
      <c r="H231" s="1685"/>
      <c r="I231" s="1685"/>
      <c r="J231" s="1685"/>
      <c r="K231" s="1685"/>
      <c r="L231" s="1685"/>
      <c r="M231" s="1685"/>
      <c r="N231" s="1685"/>
      <c r="O231" s="1685"/>
      <c r="P231" s="1685"/>
      <c r="Q231" s="1685"/>
      <c r="R231" s="1685"/>
    </row>
    <row r="232" spans="1:18" s="1298" customFormat="1" ht="30" customHeight="1">
      <c r="A232" s="1685" t="s">
        <v>2312</v>
      </c>
      <c r="B232" s="1685"/>
      <c r="C232" s="1685"/>
      <c r="D232" s="1685"/>
      <c r="E232" s="1685"/>
      <c r="F232" s="1685"/>
      <c r="G232" s="1685"/>
      <c r="H232" s="1685"/>
      <c r="I232" s="1685"/>
      <c r="J232" s="1685"/>
      <c r="K232" s="1685"/>
      <c r="L232" s="1685"/>
      <c r="M232" s="1685"/>
      <c r="N232" s="1685"/>
      <c r="O232" s="1685"/>
      <c r="P232" s="1685"/>
      <c r="Q232" s="1685"/>
      <c r="R232" s="1685"/>
    </row>
    <row r="233" spans="1:18" s="1298" customFormat="1" ht="30" customHeight="1">
      <c r="A233" s="1685" t="s">
        <v>2310</v>
      </c>
      <c r="B233" s="1685"/>
      <c r="C233" s="1685"/>
      <c r="D233" s="1685"/>
      <c r="E233" s="1685"/>
      <c r="F233" s="1685"/>
      <c r="G233" s="1685"/>
      <c r="H233" s="1685"/>
      <c r="I233" s="1685"/>
      <c r="J233" s="1685"/>
      <c r="K233" s="1685"/>
      <c r="L233" s="1685"/>
      <c r="M233" s="1685"/>
      <c r="N233" s="1685"/>
      <c r="O233" s="1685"/>
      <c r="P233" s="1685"/>
      <c r="Q233" s="1685"/>
      <c r="R233" s="1685"/>
    </row>
    <row r="234" spans="1:18" s="1298" customFormat="1" ht="30" customHeight="1">
      <c r="A234" s="1685" t="s">
        <v>2306</v>
      </c>
      <c r="B234" s="1685"/>
      <c r="C234" s="1685"/>
      <c r="D234" s="1685"/>
      <c r="E234" s="1685"/>
      <c r="F234" s="1685"/>
      <c r="G234" s="1685"/>
      <c r="H234" s="1685"/>
      <c r="I234" s="1685"/>
      <c r="J234" s="1685"/>
      <c r="K234" s="1685"/>
      <c r="L234" s="1685"/>
      <c r="M234" s="1685"/>
      <c r="N234" s="1685"/>
      <c r="O234" s="1685"/>
      <c r="P234" s="1685"/>
      <c r="Q234" s="1685"/>
      <c r="R234" s="1685"/>
    </row>
    <row r="235" spans="1:18" s="1298" customFormat="1" ht="30" customHeight="1">
      <c r="A235" s="1685" t="s">
        <v>2311</v>
      </c>
      <c r="B235" s="1685"/>
      <c r="C235" s="1685"/>
      <c r="D235" s="1685"/>
      <c r="E235" s="1685"/>
      <c r="F235" s="1685"/>
      <c r="G235" s="1685"/>
      <c r="H235" s="1685"/>
      <c r="I235" s="1685"/>
      <c r="J235" s="1685"/>
      <c r="K235" s="1685"/>
      <c r="L235" s="1685"/>
      <c r="M235" s="1685"/>
      <c r="N235" s="1685"/>
      <c r="O235" s="1685"/>
      <c r="P235" s="1685"/>
      <c r="Q235" s="1685"/>
      <c r="R235" s="1685"/>
    </row>
    <row r="236" spans="1:18" s="1298" customFormat="1" ht="14.25">
      <c r="A236" s="1685" t="s">
        <v>2313</v>
      </c>
      <c r="B236" s="1685"/>
      <c r="C236" s="1685"/>
      <c r="D236" s="1685"/>
      <c r="E236" s="1685"/>
      <c r="F236" s="1685"/>
      <c r="G236" s="1685"/>
      <c r="H236" s="1685"/>
      <c r="I236" s="1685"/>
      <c r="J236" s="1685"/>
      <c r="K236" s="1685"/>
      <c r="L236" s="1685"/>
      <c r="M236" s="1685"/>
      <c r="N236" s="1685"/>
      <c r="O236" s="1685"/>
      <c r="P236" s="1685"/>
      <c r="Q236" s="1685"/>
      <c r="R236" s="1685"/>
    </row>
    <row r="237" spans="1:18" s="1298" customFormat="1" ht="30" customHeight="1">
      <c r="A237" s="1685" t="s">
        <v>2307</v>
      </c>
      <c r="B237" s="1685"/>
      <c r="C237" s="1685"/>
      <c r="D237" s="1685"/>
      <c r="E237" s="1685"/>
      <c r="F237" s="1685"/>
      <c r="G237" s="1685"/>
      <c r="H237" s="1685"/>
      <c r="I237" s="1685"/>
      <c r="J237" s="1685"/>
      <c r="K237" s="1685"/>
      <c r="L237" s="1685"/>
      <c r="M237" s="1685"/>
      <c r="N237" s="1685"/>
      <c r="O237" s="1685"/>
      <c r="P237" s="1685"/>
      <c r="Q237" s="1685"/>
      <c r="R237" s="1685"/>
    </row>
    <row r="238" spans="1:18" s="1298" customFormat="1" ht="14.25">
      <c r="A238" s="1685" t="s">
        <v>2317</v>
      </c>
      <c r="B238" s="1685"/>
      <c r="C238" s="1685"/>
      <c r="D238" s="1685"/>
      <c r="E238" s="1685"/>
      <c r="F238" s="1685"/>
      <c r="G238" s="1685"/>
      <c r="H238" s="1685"/>
      <c r="I238" s="1685"/>
      <c r="J238" s="1685"/>
      <c r="K238" s="1685"/>
      <c r="L238" s="1685"/>
      <c r="M238" s="1685"/>
      <c r="N238" s="1685"/>
      <c r="O238" s="1685"/>
      <c r="P238" s="1685"/>
      <c r="Q238" s="1685"/>
      <c r="R238" s="1685"/>
    </row>
    <row r="239" spans="1:18" s="1298" customFormat="1" ht="14.25">
      <c r="A239" s="1685" t="s">
        <v>2315</v>
      </c>
      <c r="B239" s="1685"/>
      <c r="C239" s="1685"/>
      <c r="D239" s="1685"/>
      <c r="E239" s="1685"/>
      <c r="F239" s="1685"/>
      <c r="G239" s="1685"/>
      <c r="H239" s="1685"/>
      <c r="I239" s="1685"/>
      <c r="J239" s="1685"/>
      <c r="K239" s="1685"/>
      <c r="L239" s="1685"/>
      <c r="M239" s="1685"/>
      <c r="N239" s="1685"/>
      <c r="O239" s="1685"/>
      <c r="P239" s="1685"/>
      <c r="Q239" s="1685"/>
      <c r="R239" s="1685"/>
    </row>
    <row r="240" spans="1:18" s="1298" customFormat="1" ht="30" customHeight="1">
      <c r="A240" s="1685" t="s">
        <v>2318</v>
      </c>
      <c r="B240" s="1685"/>
      <c r="C240" s="1685"/>
      <c r="D240" s="1685"/>
      <c r="E240" s="1685"/>
      <c r="F240" s="1685"/>
      <c r="G240" s="1685"/>
      <c r="H240" s="1685"/>
      <c r="I240" s="1685"/>
      <c r="J240" s="1685"/>
      <c r="K240" s="1685"/>
      <c r="L240" s="1685"/>
      <c r="M240" s="1685"/>
      <c r="N240" s="1685"/>
      <c r="O240" s="1685"/>
      <c r="P240" s="1685"/>
      <c r="Q240" s="1685"/>
      <c r="R240" s="1685"/>
    </row>
    <row r="241" spans="1:18" s="1334" customFormat="1" ht="15.75" customHeight="1">
      <c r="A241" s="1685" t="s">
        <v>2320</v>
      </c>
      <c r="B241" s="1685"/>
      <c r="C241" s="1685"/>
      <c r="D241" s="1685"/>
      <c r="E241" s="1685"/>
      <c r="F241" s="1685"/>
      <c r="G241" s="1685"/>
      <c r="H241" s="1685"/>
      <c r="I241" s="1685"/>
      <c r="J241" s="1685"/>
      <c r="K241" s="1685"/>
      <c r="L241" s="1685"/>
      <c r="M241" s="1685"/>
      <c r="N241" s="1685"/>
      <c r="O241" s="1685"/>
      <c r="P241" s="1685"/>
      <c r="Q241" s="1685"/>
      <c r="R241" s="1685"/>
    </row>
    <row r="242" spans="1:18" s="1334" customFormat="1" ht="30.75" customHeight="1">
      <c r="A242" s="1685" t="s">
        <v>2322</v>
      </c>
      <c r="B242" s="1685"/>
      <c r="C242" s="1685"/>
      <c r="D242" s="1685"/>
      <c r="E242" s="1685"/>
      <c r="F242" s="1685"/>
      <c r="G242" s="1685"/>
      <c r="H242" s="1685"/>
      <c r="I242" s="1685"/>
      <c r="J242" s="1685"/>
      <c r="K242" s="1685"/>
      <c r="L242" s="1685"/>
      <c r="M242" s="1685"/>
      <c r="N242" s="1685"/>
      <c r="O242" s="1685"/>
      <c r="P242" s="1685"/>
      <c r="Q242" s="1685"/>
      <c r="R242" s="1685"/>
    </row>
    <row r="243" spans="1:18" s="1334" customFormat="1" ht="31.5" customHeight="1">
      <c r="A243" s="1685" t="s">
        <v>2324</v>
      </c>
      <c r="B243" s="1685"/>
      <c r="C243" s="1685"/>
      <c r="D243" s="1685"/>
      <c r="E243" s="1685"/>
      <c r="F243" s="1685"/>
      <c r="G243" s="1685"/>
      <c r="H243" s="1685"/>
      <c r="I243" s="1685"/>
      <c r="J243" s="1685"/>
      <c r="K243" s="1685"/>
      <c r="L243" s="1685"/>
      <c r="M243" s="1685"/>
      <c r="N243" s="1685"/>
      <c r="O243" s="1685"/>
      <c r="P243" s="1685"/>
      <c r="Q243" s="1685"/>
      <c r="R243" s="1685"/>
    </row>
    <row r="244" spans="1:18" s="1334" customFormat="1" ht="30" customHeight="1">
      <c r="A244" s="1685" t="s">
        <v>2326</v>
      </c>
      <c r="B244" s="1685"/>
      <c r="C244" s="1685"/>
      <c r="D244" s="1685"/>
      <c r="E244" s="1685"/>
      <c r="F244" s="1685"/>
      <c r="G244" s="1685"/>
      <c r="H244" s="1685"/>
      <c r="I244" s="1685"/>
      <c r="J244" s="1685"/>
      <c r="K244" s="1685"/>
      <c r="L244" s="1685"/>
      <c r="M244" s="1685"/>
      <c r="N244" s="1685"/>
      <c r="O244" s="1685"/>
      <c r="P244" s="1685"/>
      <c r="Q244" s="1685"/>
      <c r="R244" s="1685"/>
    </row>
    <row r="245" spans="1:18" s="1334" customFormat="1" ht="30" customHeight="1">
      <c r="A245" s="1685" t="s">
        <v>2327</v>
      </c>
      <c r="B245" s="1685"/>
      <c r="C245" s="1685"/>
      <c r="D245" s="1685"/>
      <c r="E245" s="1685"/>
      <c r="F245" s="1685"/>
      <c r="G245" s="1685"/>
      <c r="H245" s="1685"/>
      <c r="I245" s="1685"/>
      <c r="J245" s="1685"/>
      <c r="K245" s="1685"/>
      <c r="L245" s="1685"/>
      <c r="M245" s="1685"/>
      <c r="N245" s="1685"/>
      <c r="O245" s="1685"/>
      <c r="P245" s="1685"/>
      <c r="Q245" s="1685"/>
      <c r="R245" s="1685"/>
    </row>
    <row r="246" spans="1:18" s="1334" customFormat="1" ht="29.25" customHeight="1">
      <c r="A246" s="1685" t="s">
        <v>2330</v>
      </c>
      <c r="B246" s="1685"/>
      <c r="C246" s="1685"/>
      <c r="D246" s="1685"/>
      <c r="E246" s="1685"/>
      <c r="F246" s="1685"/>
      <c r="G246" s="1685"/>
      <c r="H246" s="1685"/>
      <c r="I246" s="1685"/>
      <c r="J246" s="1685"/>
      <c r="K246" s="1685"/>
      <c r="L246" s="1685"/>
      <c r="M246" s="1685"/>
      <c r="N246" s="1685"/>
      <c r="O246" s="1685"/>
      <c r="P246" s="1685"/>
      <c r="Q246" s="1685"/>
      <c r="R246" s="1685"/>
    </row>
    <row r="247" spans="1:18" s="1334" customFormat="1" ht="15.75" customHeight="1">
      <c r="A247" s="1685" t="s">
        <v>2331</v>
      </c>
      <c r="B247" s="1685"/>
      <c r="C247" s="1685"/>
      <c r="D247" s="1685"/>
      <c r="E247" s="1685"/>
      <c r="F247" s="1685"/>
      <c r="G247" s="1685"/>
      <c r="H247" s="1685"/>
      <c r="I247" s="1685"/>
      <c r="J247" s="1685"/>
      <c r="K247" s="1685"/>
      <c r="L247" s="1685"/>
      <c r="M247" s="1685"/>
      <c r="N247" s="1685"/>
      <c r="O247" s="1685"/>
      <c r="P247" s="1685"/>
      <c r="Q247" s="1685"/>
      <c r="R247" s="1685"/>
    </row>
    <row r="248" spans="1:18" s="1334" customFormat="1" ht="15.75" customHeight="1">
      <c r="A248" s="1685"/>
      <c r="B248" s="1685"/>
      <c r="C248" s="1685"/>
      <c r="D248" s="1685"/>
      <c r="E248" s="1685"/>
      <c r="F248" s="1685"/>
      <c r="G248" s="1685"/>
      <c r="H248" s="1685"/>
      <c r="I248" s="1685"/>
      <c r="J248" s="1685"/>
      <c r="K248" s="1685"/>
      <c r="L248" s="1685"/>
      <c r="M248" s="1685"/>
      <c r="N248" s="1685"/>
      <c r="O248" s="1685"/>
      <c r="P248" s="1685"/>
      <c r="Q248" s="1685"/>
      <c r="R248" s="1685"/>
    </row>
    <row r="249" spans="1:18" s="1334" customFormat="1" ht="15.75" customHeight="1">
      <c r="A249" s="1685"/>
      <c r="B249" s="1685"/>
      <c r="C249" s="1685"/>
      <c r="D249" s="1685"/>
      <c r="E249" s="1685"/>
      <c r="F249" s="1685"/>
      <c r="G249" s="1685"/>
      <c r="H249" s="1685"/>
      <c r="I249" s="1685"/>
      <c r="J249" s="1685"/>
      <c r="K249" s="1685"/>
      <c r="L249" s="1685"/>
      <c r="M249" s="1685"/>
      <c r="N249" s="1685"/>
      <c r="O249" s="1685"/>
      <c r="P249" s="1685"/>
      <c r="Q249" s="1685"/>
      <c r="R249" s="1685"/>
    </row>
  </sheetData>
  <mergeCells count="209">
    <mergeCell ref="A213:R213"/>
    <mergeCell ref="A214:R214"/>
    <mergeCell ref="A215:R215"/>
    <mergeCell ref="A227:R227"/>
    <mergeCell ref="A228:R228"/>
    <mergeCell ref="A229:R229"/>
    <mergeCell ref="A216:R216"/>
    <mergeCell ref="A217:R217"/>
    <mergeCell ref="A218:R218"/>
    <mergeCell ref="A225:R225"/>
    <mergeCell ref="A226:R226"/>
    <mergeCell ref="A219:R219"/>
    <mergeCell ref="A220:R220"/>
    <mergeCell ref="A221:R221"/>
    <mergeCell ref="A222:R222"/>
    <mergeCell ref="A223:R223"/>
    <mergeCell ref="A224:R224"/>
    <mergeCell ref="A248:R248"/>
    <mergeCell ref="A249:R249"/>
    <mergeCell ref="A239:R239"/>
    <mergeCell ref="A240:R240"/>
    <mergeCell ref="A241:R241"/>
    <mergeCell ref="A242:R242"/>
    <mergeCell ref="A243:R243"/>
    <mergeCell ref="A244:R244"/>
    <mergeCell ref="A245:R245"/>
    <mergeCell ref="A246:R246"/>
    <mergeCell ref="A247:R247"/>
    <mergeCell ref="A238:R238"/>
    <mergeCell ref="A230:R230"/>
    <mergeCell ref="A231:R231"/>
    <mergeCell ref="A232:R232"/>
    <mergeCell ref="A233:R233"/>
    <mergeCell ref="A234:R234"/>
    <mergeCell ref="A235:R235"/>
    <mergeCell ref="A236:R236"/>
    <mergeCell ref="A237:R237"/>
    <mergeCell ref="A151:R151"/>
    <mergeCell ref="A152:R152"/>
    <mergeCell ref="A153:R153"/>
    <mergeCell ref="A154:R154"/>
    <mergeCell ref="A155:R155"/>
    <mergeCell ref="A156:R156"/>
    <mergeCell ref="A157:R157"/>
    <mergeCell ref="A158:R158"/>
    <mergeCell ref="A159:R159"/>
    <mergeCell ref="A212:R212"/>
    <mergeCell ref="A168:R168"/>
    <mergeCell ref="A169:R169"/>
    <mergeCell ref="A170:R170"/>
    <mergeCell ref="A199:R199"/>
    <mergeCell ref="A200:R200"/>
    <mergeCell ref="A201:R201"/>
    <mergeCell ref="A202:R202"/>
    <mergeCell ref="A204:R204"/>
    <mergeCell ref="A203:R203"/>
    <mergeCell ref="A179:R179"/>
    <mergeCell ref="A178:XFD178"/>
    <mergeCell ref="A174:R174"/>
    <mergeCell ref="A175:R175"/>
    <mergeCell ref="A171:R171"/>
    <mergeCell ref="A172:R172"/>
    <mergeCell ref="A173:R173"/>
    <mergeCell ref="A176:R177"/>
    <mergeCell ref="A180:R180"/>
    <mergeCell ref="A181:R181"/>
    <mergeCell ref="A182:R182"/>
    <mergeCell ref="A183:R183"/>
    <mergeCell ref="A184:R184"/>
    <mergeCell ref="A185:R185"/>
    <mergeCell ref="A163:R163"/>
    <mergeCell ref="A164:R164"/>
    <mergeCell ref="A165:R165"/>
    <mergeCell ref="A166:R166"/>
    <mergeCell ref="A167:R167"/>
    <mergeCell ref="A130:R130"/>
    <mergeCell ref="A131:R131"/>
    <mergeCell ref="A132:R132"/>
    <mergeCell ref="A133:R133"/>
    <mergeCell ref="A134:R134"/>
    <mergeCell ref="A160:R160"/>
    <mergeCell ref="A161:R161"/>
    <mergeCell ref="A162:R162"/>
    <mergeCell ref="A140:R140"/>
    <mergeCell ref="A135:R135"/>
    <mergeCell ref="A136:R136"/>
    <mergeCell ref="A137:R137"/>
    <mergeCell ref="A138:R138"/>
    <mergeCell ref="A139:R139"/>
    <mergeCell ref="A141:R141"/>
    <mergeCell ref="A142:R142"/>
    <mergeCell ref="A143:R143"/>
    <mergeCell ref="A147:R147"/>
    <mergeCell ref="A144:R144"/>
    <mergeCell ref="A116:R116"/>
    <mergeCell ref="A145:R145"/>
    <mergeCell ref="A146:R146"/>
    <mergeCell ref="A148:R148"/>
    <mergeCell ref="A149:R149"/>
    <mergeCell ref="A150:R150"/>
    <mergeCell ref="A128:R128"/>
    <mergeCell ref="A129:R129"/>
    <mergeCell ref="A123:R123"/>
    <mergeCell ref="A124:R124"/>
    <mergeCell ref="A125:R125"/>
    <mergeCell ref="A126:R126"/>
    <mergeCell ref="A127:R127"/>
    <mergeCell ref="A105:R105"/>
    <mergeCell ref="A100:R100"/>
    <mergeCell ref="A74:R75"/>
    <mergeCell ref="A93:R93"/>
    <mergeCell ref="A118:R118"/>
    <mergeCell ref="A119:R119"/>
    <mergeCell ref="A120:R120"/>
    <mergeCell ref="A121:R121"/>
    <mergeCell ref="A122:R122"/>
    <mergeCell ref="A99:R99"/>
    <mergeCell ref="A98:R98"/>
    <mergeCell ref="A101:R101"/>
    <mergeCell ref="A103:R103"/>
    <mergeCell ref="A111:R111"/>
    <mergeCell ref="A106:R106"/>
    <mergeCell ref="A107:R107"/>
    <mergeCell ref="A108:R108"/>
    <mergeCell ref="A109:R109"/>
    <mergeCell ref="A110:R110"/>
    <mergeCell ref="A117:R117"/>
    <mergeCell ref="A112:R112"/>
    <mergeCell ref="A113:R113"/>
    <mergeCell ref="A114:R114"/>
    <mergeCell ref="A115:R115"/>
    <mergeCell ref="A1:R1"/>
    <mergeCell ref="A2:R3"/>
    <mergeCell ref="A4:R4"/>
    <mergeCell ref="A5:R5"/>
    <mergeCell ref="A6:R6"/>
    <mergeCell ref="A38:R38"/>
    <mergeCell ref="A18:R18"/>
    <mergeCell ref="A20:R20"/>
    <mergeCell ref="A29:R30"/>
    <mergeCell ref="A21:R21"/>
    <mergeCell ref="A19:R19"/>
    <mergeCell ref="A28:R28"/>
    <mergeCell ref="A22:R22"/>
    <mergeCell ref="A23:R23"/>
    <mergeCell ref="A24:R24"/>
    <mergeCell ref="A25:R25"/>
    <mergeCell ref="A26:R27"/>
    <mergeCell ref="A31:R37"/>
    <mergeCell ref="A7:R7"/>
    <mergeCell ref="A13:R13"/>
    <mergeCell ref="A14:R14"/>
    <mergeCell ref="A15:R17"/>
    <mergeCell ref="A8:R8"/>
    <mergeCell ref="A9:R9"/>
    <mergeCell ref="A10:R10"/>
    <mergeCell ref="A11:R11"/>
    <mergeCell ref="A12:R12"/>
    <mergeCell ref="A55:R55"/>
    <mergeCell ref="A39:R39"/>
    <mergeCell ref="A42:R42"/>
    <mergeCell ref="A48:R48"/>
    <mergeCell ref="A40:R41"/>
    <mergeCell ref="A45:R47"/>
    <mergeCell ref="A49:R49"/>
    <mergeCell ref="A52:R53"/>
    <mergeCell ref="A50:R51"/>
    <mergeCell ref="A54:R54"/>
    <mergeCell ref="A43:R44"/>
    <mergeCell ref="A56:R57"/>
    <mergeCell ref="A97:R97"/>
    <mergeCell ref="A90:R90"/>
    <mergeCell ref="A76:R77"/>
    <mergeCell ref="A89:R89"/>
    <mergeCell ref="A79:R79"/>
    <mergeCell ref="A78:R78"/>
    <mergeCell ref="A96:R96"/>
    <mergeCell ref="A104:R104"/>
    <mergeCell ref="A58:R59"/>
    <mergeCell ref="A92:R92"/>
    <mergeCell ref="A91:R91"/>
    <mergeCell ref="A60:R60"/>
    <mergeCell ref="A61:R62"/>
    <mergeCell ref="A72:R73"/>
    <mergeCell ref="A70:R71"/>
    <mergeCell ref="A65:R66"/>
    <mergeCell ref="A67:R69"/>
    <mergeCell ref="A63:R64"/>
    <mergeCell ref="A102:R102"/>
    <mergeCell ref="A186:R186"/>
    <mergeCell ref="A187:R187"/>
    <mergeCell ref="A188:R188"/>
    <mergeCell ref="A189:R189"/>
    <mergeCell ref="A191:XFD191"/>
    <mergeCell ref="A211:R211"/>
    <mergeCell ref="A192:XFD192"/>
    <mergeCell ref="A206:XFD206"/>
    <mergeCell ref="A190:R190"/>
    <mergeCell ref="A193:R193"/>
    <mergeCell ref="A194:R194"/>
    <mergeCell ref="A195:R195"/>
    <mergeCell ref="A207:R207"/>
    <mergeCell ref="A205:R205"/>
    <mergeCell ref="A196:R196"/>
    <mergeCell ref="A197:R197"/>
    <mergeCell ref="A198:R198"/>
    <mergeCell ref="A210:XFD210"/>
    <mergeCell ref="A209:XFD209"/>
    <mergeCell ref="A208:R208"/>
  </mergeCells>
  <pageMargins left="0.7" right="0.7" top="0.75" bottom="0.75" header="0.3" footer="0.3"/>
  <pageSetup paperSize="5" scale="52" fitToHeight="20" orientation="landscape" r:id="rId1"/>
  <headerFooter>
    <oddFooter>&amp;RPage &amp;P of &amp;N</oddFooter>
  </headerFooter>
</worksheet>
</file>

<file path=xl/worksheets/sheet3.xml><?xml version="1.0" encoding="utf-8"?>
<worksheet xmlns="http://schemas.openxmlformats.org/spreadsheetml/2006/main" xmlns:r="http://schemas.openxmlformats.org/officeDocument/2006/relationships">
  <sheetPr codeName="Sheet4"/>
  <dimension ref="B1:L30"/>
  <sheetViews>
    <sheetView view="pageBreakPreview" zoomScale="75" zoomScaleNormal="100" zoomScaleSheetLayoutView="75" zoomScalePageLayoutView="40" workbookViewId="0">
      <selection activeCell="I8" sqref="I8"/>
    </sheetView>
  </sheetViews>
  <sheetFormatPr defaultColWidth="9.140625" defaultRowHeight="14.25"/>
  <cols>
    <col min="1" max="1" width="2.7109375" style="536" customWidth="1"/>
    <col min="2" max="2" width="12.7109375" style="532" customWidth="1"/>
    <col min="3" max="3" width="2.7109375" style="532" customWidth="1"/>
    <col min="4" max="4" width="26.7109375" style="150" customWidth="1"/>
    <col min="5" max="5" width="30.85546875" style="536" customWidth="1"/>
    <col min="6" max="6" width="28.7109375" style="152" customWidth="1"/>
    <col min="7" max="7" width="30.42578125" style="533" customWidth="1"/>
    <col min="8" max="8" width="24.42578125" style="533" customWidth="1"/>
    <col min="9" max="9" width="28.28515625" style="536" customWidth="1"/>
    <col min="10" max="16384" width="9.140625" style="536"/>
  </cols>
  <sheetData>
    <row r="1" spans="2:12" ht="15">
      <c r="B1" s="1694" t="s">
        <v>1411</v>
      </c>
      <c r="C1" s="1694"/>
      <c r="D1" s="1694"/>
      <c r="E1" s="1694"/>
      <c r="F1" s="1694"/>
      <c r="G1" s="511"/>
      <c r="H1" s="511"/>
      <c r="I1" s="511"/>
    </row>
    <row r="2" spans="2:12" ht="15">
      <c r="B2" s="1694" t="s">
        <v>1410</v>
      </c>
      <c r="C2" s="1694"/>
      <c r="D2" s="1694"/>
      <c r="E2" s="1694"/>
      <c r="F2" s="1694"/>
      <c r="G2" s="511"/>
      <c r="H2" s="511"/>
      <c r="I2" s="511"/>
    </row>
    <row r="3" spans="2:12" ht="15.75" thickBot="1">
      <c r="B3" s="511"/>
      <c r="C3" s="512"/>
      <c r="D3" s="511"/>
      <c r="E3" s="511"/>
      <c r="F3" s="511"/>
      <c r="G3" s="511"/>
      <c r="H3" s="511"/>
    </row>
    <row r="4" spans="2:12" s="42" customFormat="1" ht="39.75" customHeight="1">
      <c r="B4" s="1695" t="s">
        <v>2</v>
      </c>
      <c r="C4" s="1696"/>
      <c r="D4" s="513" t="s">
        <v>1600</v>
      </c>
      <c r="E4" s="298" t="s">
        <v>1409</v>
      </c>
      <c r="F4" s="514" t="s">
        <v>1601</v>
      </c>
    </row>
    <row r="5" spans="2:12" s="535" customFormat="1" ht="30" customHeight="1">
      <c r="B5" s="515" t="s">
        <v>1412</v>
      </c>
      <c r="C5" s="516">
        <v>1</v>
      </c>
      <c r="D5" s="517">
        <v>4.1216621052775331</v>
      </c>
      <c r="E5" s="518">
        <v>1500000000</v>
      </c>
      <c r="F5" s="519">
        <f>D5*E5</f>
        <v>6182493157.9162998</v>
      </c>
      <c r="G5" s="330"/>
      <c r="H5" s="520"/>
      <c r="I5" s="484"/>
    </row>
    <row r="6" spans="2:12" s="535" customFormat="1" ht="30" customHeight="1">
      <c r="B6" s="521" t="s">
        <v>1420</v>
      </c>
      <c r="C6" s="516">
        <v>2</v>
      </c>
      <c r="D6" s="522">
        <v>3.8980000000000001</v>
      </c>
      <c r="E6" s="523">
        <v>1108971857</v>
      </c>
      <c r="F6" s="524">
        <v>4322726824.6037006</v>
      </c>
      <c r="H6" s="520"/>
      <c r="I6" s="42"/>
    </row>
    <row r="7" spans="2:12" s="535" customFormat="1" ht="30" customHeight="1">
      <c r="B7" s="521" t="s">
        <v>1430</v>
      </c>
      <c r="C7" s="516">
        <v>3</v>
      </c>
      <c r="D7" s="522">
        <v>3.9089999999999998</v>
      </c>
      <c r="E7" s="523">
        <v>1500000000</v>
      </c>
      <c r="F7" s="524">
        <v>5863489586.79</v>
      </c>
      <c r="H7" s="1278">
        <v>31852354470.949997</v>
      </c>
      <c r="I7" s="525"/>
    </row>
    <row r="8" spans="2:12" s="535" customFormat="1" ht="30" customHeight="1">
      <c r="B8" s="537" t="s">
        <v>1597</v>
      </c>
      <c r="C8" s="538">
        <v>4</v>
      </c>
      <c r="D8" s="539">
        <v>4.2609000000000004</v>
      </c>
      <c r="E8" s="540">
        <v>1165928228</v>
      </c>
      <c r="F8" s="541">
        <v>4967921811.1899996</v>
      </c>
      <c r="H8" s="1278">
        <v>25000000000</v>
      </c>
      <c r="I8" s="42"/>
    </row>
    <row r="9" spans="2:12" s="535" customFormat="1" ht="30" customHeight="1" thickBot="1">
      <c r="B9" s="542">
        <v>40518</v>
      </c>
      <c r="C9" s="543">
        <v>5</v>
      </c>
      <c r="D9" s="544">
        <v>4.3499999999999996</v>
      </c>
      <c r="E9" s="545">
        <v>2417407607</v>
      </c>
      <c r="F9" s="546">
        <f>D9*E9</f>
        <v>10515723090.449999</v>
      </c>
      <c r="H9" s="485">
        <f>H7-H8</f>
        <v>6852354470.9499969</v>
      </c>
      <c r="I9" s="42"/>
    </row>
    <row r="10" spans="2:12" s="535" customFormat="1" ht="30" customHeight="1" thickBot="1">
      <c r="B10" s="297"/>
      <c r="C10" s="297"/>
      <c r="E10" s="526" t="s">
        <v>1408</v>
      </c>
      <c r="F10" s="527">
        <f>SUM(F5:F9)</f>
        <v>31852354470.949997</v>
      </c>
      <c r="G10" s="531"/>
      <c r="H10" s="528"/>
      <c r="K10" s="42"/>
      <c r="L10" s="42"/>
    </row>
    <row r="11" spans="2:12" s="535" customFormat="1" ht="15" thickTop="1">
      <c r="C11" s="534"/>
      <c r="E11" s="296"/>
      <c r="F11" s="42"/>
    </row>
    <row r="12" spans="2:12" s="535" customFormat="1">
      <c r="C12" s="534"/>
      <c r="E12" s="296"/>
      <c r="F12" s="42"/>
    </row>
    <row r="13" spans="2:12" s="535" customFormat="1">
      <c r="B13" s="1692" t="s">
        <v>1421</v>
      </c>
      <c r="C13" s="1692"/>
      <c r="D13" s="1692"/>
      <c r="E13" s="1692"/>
      <c r="F13" s="1692"/>
      <c r="G13" s="1692"/>
      <c r="H13" s="1692"/>
      <c r="I13" s="1692"/>
    </row>
    <row r="14" spans="2:12" s="535" customFormat="1">
      <c r="B14" s="1692"/>
      <c r="C14" s="1692"/>
      <c r="D14" s="1692"/>
      <c r="E14" s="1692"/>
      <c r="F14" s="1692"/>
      <c r="G14" s="1692"/>
      <c r="H14" s="1692"/>
      <c r="I14" s="1692"/>
    </row>
    <row r="15" spans="2:12" s="535" customFormat="1">
      <c r="B15" s="1692" t="s">
        <v>1422</v>
      </c>
      <c r="C15" s="1692"/>
      <c r="D15" s="1692"/>
      <c r="E15" s="1692"/>
      <c r="F15" s="1692"/>
      <c r="G15" s="1692"/>
      <c r="H15" s="1692"/>
      <c r="I15" s="1692"/>
    </row>
    <row r="16" spans="2:12" s="535" customFormat="1">
      <c r="B16" s="1692"/>
      <c r="C16" s="1692"/>
      <c r="D16" s="1692"/>
      <c r="E16" s="1692"/>
      <c r="F16" s="1692"/>
      <c r="G16" s="1692"/>
      <c r="H16" s="1692"/>
      <c r="I16" s="1692"/>
    </row>
    <row r="17" spans="2:9" s="535" customFormat="1" ht="14.25" customHeight="1">
      <c r="B17" s="1692" t="s">
        <v>1580</v>
      </c>
      <c r="C17" s="1692"/>
      <c r="D17" s="1692"/>
      <c r="E17" s="1692"/>
      <c r="F17" s="1692"/>
      <c r="G17" s="1692"/>
      <c r="H17" s="1692"/>
      <c r="I17" s="1692"/>
    </row>
    <row r="18" spans="2:9" s="535" customFormat="1">
      <c r="B18" s="1692"/>
      <c r="C18" s="1692"/>
      <c r="D18" s="1692"/>
      <c r="E18" s="1692"/>
      <c r="F18" s="1692"/>
      <c r="G18" s="1692"/>
      <c r="H18" s="1692"/>
      <c r="I18" s="1692"/>
    </row>
    <row r="19" spans="2:9" s="535" customFormat="1">
      <c r="B19" s="1692" t="s">
        <v>1603</v>
      </c>
      <c r="C19" s="1692"/>
      <c r="D19" s="1692"/>
      <c r="E19" s="1692"/>
      <c r="F19" s="1692"/>
      <c r="G19" s="1692"/>
      <c r="H19" s="1692"/>
      <c r="I19" s="1692"/>
    </row>
    <row r="20" spans="2:9" s="535" customFormat="1">
      <c r="B20" s="1692"/>
      <c r="C20" s="1692"/>
      <c r="D20" s="1692"/>
      <c r="E20" s="1692"/>
      <c r="F20" s="1692"/>
      <c r="G20" s="1692"/>
      <c r="H20" s="1692"/>
      <c r="I20" s="1692"/>
    </row>
    <row r="21" spans="2:9" s="535" customFormat="1">
      <c r="B21" s="1693" t="s">
        <v>1604</v>
      </c>
      <c r="C21" s="1693"/>
      <c r="D21" s="1693"/>
      <c r="E21" s="1693"/>
      <c r="F21" s="1693"/>
      <c r="G21" s="1693"/>
      <c r="H21" s="1693"/>
      <c r="I21" s="1693"/>
    </row>
    <row r="22" spans="2:9" ht="14.25" customHeight="1">
      <c r="B22" s="1691" t="s">
        <v>1598</v>
      </c>
      <c r="C22" s="1691"/>
      <c r="D22" s="1691"/>
      <c r="E22" s="1691"/>
      <c r="F22" s="1691"/>
      <c r="G22" s="1691"/>
      <c r="H22" s="1691"/>
      <c r="I22" s="1691"/>
    </row>
    <row r="23" spans="2:9">
      <c r="B23" s="1595" t="s">
        <v>1599</v>
      </c>
      <c r="C23" s="1595"/>
      <c r="D23" s="1595"/>
      <c r="E23" s="1595"/>
      <c r="F23" s="1595"/>
      <c r="G23" s="1595"/>
      <c r="H23" s="1595"/>
      <c r="I23" s="1595"/>
    </row>
    <row r="27" spans="2:9" ht="15">
      <c r="E27" s="529"/>
    </row>
    <row r="28" spans="2:9">
      <c r="E28" s="300"/>
      <c r="F28" s="301"/>
      <c r="G28" s="303"/>
    </row>
    <row r="29" spans="2:9">
      <c r="G29" s="302"/>
    </row>
    <row r="30" spans="2:9" ht="15">
      <c r="E30" s="530"/>
      <c r="F30" s="301"/>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Height="0" orientation="landscape" horizontalDpi="300" verticalDpi="300" r:id="rId1"/>
  <headerFooter>
    <oddFooter>&amp;RPage &amp;P of &amp;N</oddFooter>
  </headerFooter>
</worksheet>
</file>

<file path=xl/worksheets/sheet4.xml><?xml version="1.0" encoding="utf-8"?>
<worksheet xmlns="http://schemas.openxmlformats.org/spreadsheetml/2006/main" xmlns:r="http://schemas.openxmlformats.org/officeDocument/2006/relationships">
  <sheetPr codeName="Sheet5"/>
  <dimension ref="A1:IX135"/>
  <sheetViews>
    <sheetView view="pageBreakPreview" zoomScale="85" zoomScaleNormal="85" zoomScaleSheetLayoutView="85" zoomScalePageLayoutView="40" workbookViewId="0">
      <selection sqref="A1:N1"/>
    </sheetView>
  </sheetViews>
  <sheetFormatPr defaultColWidth="9.140625" defaultRowHeight="16.5"/>
  <cols>
    <col min="1" max="1" width="11.5703125" style="849" bestFit="1" customWidth="1"/>
    <col min="2" max="2" width="14.85546875" style="150" customWidth="1"/>
    <col min="3" max="3" width="70.28515625" style="1203" bestFit="1" customWidth="1"/>
    <col min="4" max="4" width="19.85546875" style="1197" bestFit="1" customWidth="1"/>
    <col min="5" max="5" width="6.85546875" style="1196" bestFit="1" customWidth="1"/>
    <col min="6" max="6" width="32.7109375" style="1203" bestFit="1" customWidth="1"/>
    <col min="7" max="7" width="22.7109375" style="1203" customWidth="1"/>
    <col min="8" max="8" width="25" style="1203" bestFit="1" customWidth="1"/>
    <col min="9" max="9" width="26.42578125" style="152" bestFit="1" customWidth="1"/>
    <col min="10" max="10" width="13.7109375" style="1196" customWidth="1"/>
    <col min="11" max="11" width="14.140625" style="1196" customWidth="1"/>
    <col min="12" max="12" width="2.42578125" style="153" customWidth="1"/>
    <col min="13" max="13" width="20.140625" style="154" customWidth="1"/>
    <col min="14" max="14" width="25.5703125" style="154" customWidth="1"/>
    <col min="15" max="16384" width="9.140625" style="1203"/>
  </cols>
  <sheetData>
    <row r="1" spans="1:14" ht="15">
      <c r="A1" s="1697" t="s">
        <v>1433</v>
      </c>
      <c r="B1" s="1697"/>
      <c r="C1" s="1697"/>
      <c r="D1" s="1697"/>
      <c r="E1" s="1697"/>
      <c r="F1" s="1697"/>
      <c r="G1" s="1697"/>
      <c r="H1" s="1697"/>
      <c r="I1" s="1697"/>
      <c r="J1" s="1697"/>
      <c r="K1" s="1697"/>
      <c r="L1" s="1697"/>
      <c r="M1" s="1697"/>
      <c r="N1" s="1697"/>
    </row>
    <row r="2" spans="1:14" ht="15.75" thickBot="1">
      <c r="A2" s="1697"/>
      <c r="B2" s="1697"/>
      <c r="C2" s="1697"/>
      <c r="D2" s="1697"/>
      <c r="E2" s="1697"/>
      <c r="F2" s="1697"/>
      <c r="G2" s="1697"/>
      <c r="H2" s="1697"/>
      <c r="I2" s="1697"/>
      <c r="J2" s="1697"/>
      <c r="K2" s="1697"/>
      <c r="L2" s="1697"/>
      <c r="M2" s="1697"/>
      <c r="N2" s="1697"/>
    </row>
    <row r="3" spans="1:14" s="1197" customFormat="1" ht="30.75" customHeight="1">
      <c r="A3" s="1698" t="s">
        <v>680</v>
      </c>
      <c r="B3" s="1700" t="s">
        <v>1006</v>
      </c>
      <c r="C3" s="1702" t="s">
        <v>4</v>
      </c>
      <c r="D3" s="1702"/>
      <c r="E3" s="1703"/>
      <c r="F3" s="1704" t="s">
        <v>1007</v>
      </c>
      <c r="G3" s="1705"/>
      <c r="H3" s="1705"/>
      <c r="I3" s="1706"/>
      <c r="J3" s="1707"/>
      <c r="K3" s="1609" t="s">
        <v>1434</v>
      </c>
      <c r="L3" s="1610"/>
      <c r="M3" s="1610"/>
      <c r="N3" s="1611"/>
    </row>
    <row r="4" spans="1:14" s="42" customFormat="1" ht="48.75" customHeight="1" thickBot="1">
      <c r="A4" s="1699"/>
      <c r="B4" s="1701"/>
      <c r="C4" s="322" t="s">
        <v>6</v>
      </c>
      <c r="D4" s="322" t="s">
        <v>7</v>
      </c>
      <c r="E4" s="323" t="s">
        <v>8</v>
      </c>
      <c r="F4" s="324" t="s">
        <v>1008</v>
      </c>
      <c r="G4" s="325" t="s">
        <v>1435</v>
      </c>
      <c r="H4" s="325" t="s">
        <v>1436</v>
      </c>
      <c r="I4" s="326" t="s">
        <v>1011</v>
      </c>
      <c r="J4" s="323" t="s">
        <v>1009</v>
      </c>
      <c r="K4" s="1708" t="s">
        <v>2</v>
      </c>
      <c r="L4" s="1709"/>
      <c r="M4" s="1198" t="s">
        <v>1249</v>
      </c>
      <c r="N4" s="327" t="s">
        <v>1437</v>
      </c>
    </row>
    <row r="5" spans="1:14">
      <c r="A5" s="46">
        <v>1</v>
      </c>
      <c r="B5" s="1006">
        <v>40389</v>
      </c>
      <c r="C5" s="84" t="s">
        <v>1177</v>
      </c>
      <c r="D5" s="85" t="s">
        <v>1175</v>
      </c>
      <c r="E5" s="341" t="s">
        <v>740</v>
      </c>
      <c r="F5" s="342" t="s">
        <v>1110</v>
      </c>
      <c r="G5" s="343">
        <v>14000000</v>
      </c>
      <c r="H5" s="344">
        <v>0</v>
      </c>
      <c r="I5" s="345">
        <f t="shared" ref="I5:I12" si="0">G5+H5</f>
        <v>14000000</v>
      </c>
      <c r="J5" s="86" t="s">
        <v>13</v>
      </c>
      <c r="K5" s="123"/>
      <c r="L5" s="89"/>
      <c r="M5" s="124"/>
      <c r="N5" s="121"/>
    </row>
    <row r="6" spans="1:14">
      <c r="A6" s="48" t="s">
        <v>1438</v>
      </c>
      <c r="B6" s="117">
        <v>40389</v>
      </c>
      <c r="C6" s="348" t="s">
        <v>1439</v>
      </c>
      <c r="D6" s="349" t="s">
        <v>273</v>
      </c>
      <c r="E6" s="350" t="s">
        <v>798</v>
      </c>
      <c r="F6" s="1041" t="s">
        <v>1110</v>
      </c>
      <c r="G6" s="351">
        <v>11926000</v>
      </c>
      <c r="H6" s="352">
        <v>10189000</v>
      </c>
      <c r="I6" s="78">
        <f t="shared" si="0"/>
        <v>22115000</v>
      </c>
      <c r="J6" s="111" t="s">
        <v>13</v>
      </c>
      <c r="K6" s="1042">
        <v>41241</v>
      </c>
      <c r="L6" s="112">
        <v>6</v>
      </c>
      <c r="M6" s="134">
        <v>22115000</v>
      </c>
      <c r="N6" s="133">
        <f>I6-M6</f>
        <v>0</v>
      </c>
    </row>
    <row r="7" spans="1:14">
      <c r="A7" s="46" t="s">
        <v>1438</v>
      </c>
      <c r="B7" s="1006">
        <v>40396</v>
      </c>
      <c r="C7" s="122" t="s">
        <v>472</v>
      </c>
      <c r="D7" s="77" t="s">
        <v>490</v>
      </c>
      <c r="E7" s="99" t="s">
        <v>729</v>
      </c>
      <c r="F7" s="339" t="s">
        <v>395</v>
      </c>
      <c r="G7" s="344">
        <v>11000000</v>
      </c>
      <c r="H7" s="344">
        <v>22800000</v>
      </c>
      <c r="I7" s="78">
        <f t="shared" si="0"/>
        <v>33800000</v>
      </c>
      <c r="J7" s="135" t="s">
        <v>13</v>
      </c>
      <c r="K7" s="123"/>
      <c r="L7" s="89"/>
      <c r="M7" s="355"/>
      <c r="N7" s="136"/>
    </row>
    <row r="8" spans="1:14">
      <c r="A8" s="46" t="s">
        <v>2001</v>
      </c>
      <c r="B8" s="1006">
        <v>40403</v>
      </c>
      <c r="C8" s="122" t="s">
        <v>1100</v>
      </c>
      <c r="D8" s="77" t="s">
        <v>1106</v>
      </c>
      <c r="E8" s="99" t="s">
        <v>722</v>
      </c>
      <c r="F8" s="339" t="s">
        <v>1110</v>
      </c>
      <c r="G8" s="344">
        <v>6784000</v>
      </c>
      <c r="H8" s="344">
        <v>0</v>
      </c>
      <c r="I8" s="78">
        <f t="shared" si="0"/>
        <v>6784000</v>
      </c>
      <c r="J8" s="135" t="s">
        <v>13</v>
      </c>
      <c r="K8" s="123"/>
      <c r="L8" s="89"/>
      <c r="M8" s="355"/>
      <c r="N8" s="136"/>
    </row>
    <row r="9" spans="1:14">
      <c r="A9" s="46">
        <v>1</v>
      </c>
      <c r="B9" s="1006">
        <v>40403</v>
      </c>
      <c r="C9" s="1670" t="s">
        <v>919</v>
      </c>
      <c r="D9" s="1581" t="s">
        <v>672</v>
      </c>
      <c r="E9" s="1448" t="s">
        <v>787</v>
      </c>
      <c r="F9" s="332" t="s">
        <v>395</v>
      </c>
      <c r="G9" s="344">
        <v>7462000</v>
      </c>
      <c r="H9" s="352">
        <v>0</v>
      </c>
      <c r="I9" s="423"/>
      <c r="J9" s="420" t="s">
        <v>13</v>
      </c>
      <c r="K9" s="132"/>
      <c r="L9" s="112"/>
      <c r="M9" s="421"/>
      <c r="N9" s="422"/>
    </row>
    <row r="10" spans="1:14">
      <c r="A10" s="109" t="s">
        <v>1470</v>
      </c>
      <c r="B10" s="169">
        <v>40438</v>
      </c>
      <c r="C10" s="1671"/>
      <c r="D10" s="1582"/>
      <c r="E10" s="1449"/>
      <c r="F10" s="372" t="s">
        <v>395</v>
      </c>
      <c r="G10" s="373">
        <v>0</v>
      </c>
      <c r="H10" s="373">
        <v>4379000</v>
      </c>
      <c r="I10" s="138">
        <f>G9+H10</f>
        <v>11841000</v>
      </c>
      <c r="J10" s="420" t="s">
        <v>13</v>
      </c>
      <c r="K10" s="127"/>
      <c r="L10" s="131"/>
      <c r="M10" s="370"/>
      <c r="N10" s="140"/>
    </row>
    <row r="11" spans="1:14">
      <c r="A11" s="46">
        <v>1</v>
      </c>
      <c r="B11" s="1006">
        <v>40403</v>
      </c>
      <c r="C11" s="122" t="s">
        <v>635</v>
      </c>
      <c r="D11" s="77" t="s">
        <v>660</v>
      </c>
      <c r="E11" s="99" t="s">
        <v>23</v>
      </c>
      <c r="F11" s="339" t="s">
        <v>395</v>
      </c>
      <c r="G11" s="344">
        <v>3000000</v>
      </c>
      <c r="H11" s="344">
        <v>0</v>
      </c>
      <c r="I11" s="78">
        <f>G11+H11</f>
        <v>3000000</v>
      </c>
      <c r="J11" s="135" t="s">
        <v>13</v>
      </c>
      <c r="K11" s="123"/>
      <c r="L11" s="89"/>
      <c r="M11" s="355"/>
      <c r="N11" s="136"/>
    </row>
    <row r="12" spans="1:14">
      <c r="A12" s="46">
        <v>1</v>
      </c>
      <c r="B12" s="1006">
        <v>40403</v>
      </c>
      <c r="C12" s="122" t="s">
        <v>931</v>
      </c>
      <c r="D12" s="77" t="s">
        <v>943</v>
      </c>
      <c r="E12" s="99" t="s">
        <v>85</v>
      </c>
      <c r="F12" s="339" t="s">
        <v>395</v>
      </c>
      <c r="G12" s="344">
        <v>17000000</v>
      </c>
      <c r="H12" s="344">
        <v>0</v>
      </c>
      <c r="I12" s="78">
        <f t="shared" si="0"/>
        <v>17000000</v>
      </c>
      <c r="J12" s="135" t="s">
        <v>13</v>
      </c>
      <c r="K12" s="123"/>
      <c r="L12" s="89"/>
      <c r="M12" s="355"/>
      <c r="N12" s="136"/>
    </row>
    <row r="13" spans="1:14">
      <c r="A13" s="46">
        <v>1</v>
      </c>
      <c r="B13" s="1006">
        <v>40403</v>
      </c>
      <c r="C13" s="122" t="s">
        <v>1023</v>
      </c>
      <c r="D13" s="77" t="s">
        <v>1029</v>
      </c>
      <c r="E13" s="99" t="s">
        <v>761</v>
      </c>
      <c r="F13" s="339" t="s">
        <v>395</v>
      </c>
      <c r="G13" s="344">
        <v>2795000</v>
      </c>
      <c r="H13" s="344">
        <v>0</v>
      </c>
      <c r="I13" s="78">
        <f>G13+H13</f>
        <v>2795000</v>
      </c>
      <c r="J13" s="135" t="s">
        <v>13</v>
      </c>
      <c r="K13" s="123"/>
      <c r="L13" s="89"/>
      <c r="M13" s="355"/>
      <c r="N13" s="136"/>
    </row>
    <row r="14" spans="1:14">
      <c r="A14" s="46">
        <v>1</v>
      </c>
      <c r="B14" s="1006">
        <v>40410</v>
      </c>
      <c r="C14" s="1670" t="s">
        <v>1455</v>
      </c>
      <c r="D14" s="1581" t="s">
        <v>1456</v>
      </c>
      <c r="E14" s="1448" t="s">
        <v>724</v>
      </c>
      <c r="F14" s="339" t="s">
        <v>395</v>
      </c>
      <c r="G14" s="344">
        <v>5500000</v>
      </c>
      <c r="H14" s="352">
        <v>0</v>
      </c>
      <c r="I14" s="429"/>
      <c r="J14" s="135" t="s">
        <v>13</v>
      </c>
      <c r="K14" s="132"/>
      <c r="L14" s="112"/>
      <c r="M14" s="421"/>
      <c r="N14" s="422"/>
    </row>
    <row r="15" spans="1:14">
      <c r="A15" s="46" t="s">
        <v>1470</v>
      </c>
      <c r="B15" s="1006">
        <v>40445</v>
      </c>
      <c r="C15" s="1671"/>
      <c r="D15" s="1582"/>
      <c r="E15" s="1449"/>
      <c r="F15" s="339" t="s">
        <v>395</v>
      </c>
      <c r="G15" s="344">
        <v>0</v>
      </c>
      <c r="H15" s="373">
        <v>4836000</v>
      </c>
      <c r="I15" s="138">
        <f>G14+H15</f>
        <v>10336000</v>
      </c>
      <c r="J15" s="135" t="s">
        <v>13</v>
      </c>
      <c r="K15" s="127"/>
      <c r="L15" s="131"/>
      <c r="M15" s="370"/>
      <c r="N15" s="140"/>
    </row>
    <row r="16" spans="1:14">
      <c r="A16" s="46">
        <v>1</v>
      </c>
      <c r="B16" s="1006">
        <v>40410</v>
      </c>
      <c r="C16" s="122" t="s">
        <v>164</v>
      </c>
      <c r="D16" s="77" t="s">
        <v>174</v>
      </c>
      <c r="E16" s="99" t="s">
        <v>445</v>
      </c>
      <c r="F16" s="339" t="s">
        <v>395</v>
      </c>
      <c r="G16" s="344">
        <v>11735000</v>
      </c>
      <c r="H16" s="344">
        <v>0</v>
      </c>
      <c r="I16" s="78">
        <f>G16+H16</f>
        <v>11735000</v>
      </c>
      <c r="J16" s="135" t="s">
        <v>13</v>
      </c>
      <c r="K16" s="123"/>
      <c r="L16" s="89"/>
      <c r="M16" s="355"/>
      <c r="N16" s="136"/>
    </row>
    <row r="17" spans="1:14">
      <c r="A17" s="873" t="s">
        <v>1966</v>
      </c>
      <c r="B17" s="1006">
        <v>40417</v>
      </c>
      <c r="C17" s="122" t="s">
        <v>455</v>
      </c>
      <c r="D17" s="77" t="s">
        <v>84</v>
      </c>
      <c r="E17" s="99" t="s">
        <v>15</v>
      </c>
      <c r="F17" s="339" t="s">
        <v>1237</v>
      </c>
      <c r="G17" s="344">
        <v>18980000</v>
      </c>
      <c r="H17" s="344">
        <v>0</v>
      </c>
      <c r="I17" s="78">
        <f>G17+H17</f>
        <v>18980000</v>
      </c>
      <c r="J17" s="135" t="s">
        <v>13</v>
      </c>
      <c r="K17" s="123"/>
      <c r="L17" s="89"/>
      <c r="M17" s="355"/>
      <c r="N17" s="136"/>
    </row>
    <row r="18" spans="1:14">
      <c r="A18" s="109"/>
      <c r="B18" s="169">
        <v>40424</v>
      </c>
      <c r="C18" s="126" t="s">
        <v>1461</v>
      </c>
      <c r="D18" s="371" t="s">
        <v>1462</v>
      </c>
      <c r="E18" s="486" t="s">
        <v>740</v>
      </c>
      <c r="F18" s="372" t="s">
        <v>1110</v>
      </c>
      <c r="G18" s="373">
        <v>0</v>
      </c>
      <c r="H18" s="373">
        <v>0</v>
      </c>
      <c r="I18" s="138">
        <v>3154000</v>
      </c>
      <c r="J18" s="139" t="s">
        <v>13</v>
      </c>
      <c r="K18" s="127"/>
      <c r="L18" s="131"/>
      <c r="M18" s="370"/>
      <c r="N18" s="140"/>
    </row>
    <row r="19" spans="1:14">
      <c r="A19" s="46">
        <v>1</v>
      </c>
      <c r="B19" s="1006">
        <v>40424</v>
      </c>
      <c r="C19" s="122" t="s">
        <v>1463</v>
      </c>
      <c r="D19" s="77" t="s">
        <v>1464</v>
      </c>
      <c r="E19" s="99" t="s">
        <v>801</v>
      </c>
      <c r="F19" s="339" t="s">
        <v>395</v>
      </c>
      <c r="G19" s="344">
        <v>10300000</v>
      </c>
      <c r="H19" s="344">
        <v>0</v>
      </c>
      <c r="I19" s="78">
        <f>G19+H19</f>
        <v>10300000</v>
      </c>
      <c r="J19" s="135" t="s">
        <v>13</v>
      </c>
      <c r="K19" s="123"/>
      <c r="L19" s="89"/>
      <c r="M19" s="355"/>
      <c r="N19" s="136"/>
    </row>
    <row r="20" spans="1:14">
      <c r="A20" s="46">
        <v>1</v>
      </c>
      <c r="B20" s="1006">
        <v>40424</v>
      </c>
      <c r="C20" s="122" t="s">
        <v>1465</v>
      </c>
      <c r="D20" s="77" t="s">
        <v>950</v>
      </c>
      <c r="E20" s="99" t="s">
        <v>951</v>
      </c>
      <c r="F20" s="339" t="s">
        <v>395</v>
      </c>
      <c r="G20" s="344">
        <v>6000000</v>
      </c>
      <c r="H20" s="344">
        <v>0</v>
      </c>
      <c r="I20" s="78">
        <f>G20+H20</f>
        <v>6000000</v>
      </c>
      <c r="J20" s="135" t="s">
        <v>13</v>
      </c>
      <c r="K20" s="123"/>
      <c r="L20" s="89"/>
      <c r="M20" s="355"/>
      <c r="N20" s="136"/>
    </row>
    <row r="21" spans="1:14">
      <c r="A21" s="46" t="s">
        <v>1438</v>
      </c>
      <c r="B21" s="1006">
        <v>40431</v>
      </c>
      <c r="C21" s="122" t="s">
        <v>1469</v>
      </c>
      <c r="D21" s="77" t="s">
        <v>660</v>
      </c>
      <c r="E21" s="99" t="s">
        <v>722</v>
      </c>
      <c r="F21" s="339" t="s">
        <v>1110</v>
      </c>
      <c r="G21" s="344">
        <v>4205000</v>
      </c>
      <c r="H21" s="344">
        <v>3881000</v>
      </c>
      <c r="I21" s="78">
        <f>G21+H21</f>
        <v>8086000</v>
      </c>
      <c r="J21" s="135" t="s">
        <v>13</v>
      </c>
      <c r="K21" s="123"/>
      <c r="L21" s="89"/>
      <c r="M21" s="355"/>
      <c r="N21" s="136"/>
    </row>
    <row r="22" spans="1:14">
      <c r="A22" s="109"/>
      <c r="B22" s="169">
        <v>40438</v>
      </c>
      <c r="C22" s="126" t="s">
        <v>1472</v>
      </c>
      <c r="D22" s="371" t="s">
        <v>950</v>
      </c>
      <c r="E22" s="486" t="s">
        <v>951</v>
      </c>
      <c r="F22" s="372" t="s">
        <v>395</v>
      </c>
      <c r="G22" s="373">
        <v>0</v>
      </c>
      <c r="H22" s="373">
        <v>0</v>
      </c>
      <c r="I22" s="138">
        <v>5781000</v>
      </c>
      <c r="J22" s="139" t="s">
        <v>13</v>
      </c>
      <c r="K22" s="127"/>
      <c r="L22" s="131"/>
      <c r="M22" s="370"/>
      <c r="N22" s="140"/>
    </row>
    <row r="23" spans="1:14">
      <c r="A23" s="46"/>
      <c r="B23" s="1006">
        <v>40438</v>
      </c>
      <c r="C23" s="122" t="s">
        <v>1478</v>
      </c>
      <c r="D23" s="77" t="s">
        <v>194</v>
      </c>
      <c r="E23" s="99" t="s">
        <v>722</v>
      </c>
      <c r="F23" s="339" t="s">
        <v>1110</v>
      </c>
      <c r="G23" s="344">
        <v>0</v>
      </c>
      <c r="H23" s="344">
        <v>0</v>
      </c>
      <c r="I23" s="78">
        <v>5457000</v>
      </c>
      <c r="J23" s="135" t="s">
        <v>13</v>
      </c>
      <c r="K23" s="123"/>
      <c r="L23" s="89"/>
      <c r="M23" s="355"/>
      <c r="N23" s="136"/>
    </row>
    <row r="24" spans="1:14">
      <c r="A24" s="46"/>
      <c r="B24" s="1006">
        <v>40438</v>
      </c>
      <c r="C24" s="122" t="s">
        <v>1473</v>
      </c>
      <c r="D24" s="77" t="s">
        <v>1474</v>
      </c>
      <c r="E24" s="99" t="s">
        <v>740</v>
      </c>
      <c r="F24" s="339" t="s">
        <v>1110</v>
      </c>
      <c r="G24" s="344">
        <v>0</v>
      </c>
      <c r="H24" s="344">
        <v>0</v>
      </c>
      <c r="I24" s="78">
        <v>4520000</v>
      </c>
      <c r="J24" s="135" t="s">
        <v>13</v>
      </c>
      <c r="K24" s="123"/>
      <c r="L24" s="89"/>
      <c r="M24" s="355"/>
      <c r="N24" s="136"/>
    </row>
    <row r="25" spans="1:14">
      <c r="A25" s="46"/>
      <c r="B25" s="1006">
        <v>40438</v>
      </c>
      <c r="C25" s="122" t="s">
        <v>1475</v>
      </c>
      <c r="D25" s="77" t="s">
        <v>1477</v>
      </c>
      <c r="E25" s="99" t="s">
        <v>85</v>
      </c>
      <c r="F25" s="339" t="s">
        <v>1110</v>
      </c>
      <c r="G25" s="344">
        <v>0</v>
      </c>
      <c r="H25" s="344">
        <v>0</v>
      </c>
      <c r="I25" s="78">
        <v>300000</v>
      </c>
      <c r="J25" s="135" t="s">
        <v>13</v>
      </c>
      <c r="K25" s="123"/>
      <c r="L25" s="89"/>
      <c r="M25" s="355"/>
      <c r="N25" s="136"/>
    </row>
    <row r="26" spans="1:14">
      <c r="A26" s="46">
        <v>1</v>
      </c>
      <c r="B26" s="1006">
        <v>40438</v>
      </c>
      <c r="C26" s="122" t="s">
        <v>1160</v>
      </c>
      <c r="D26" s="77" t="s">
        <v>1165</v>
      </c>
      <c r="E26" s="99" t="s">
        <v>722</v>
      </c>
      <c r="F26" s="339" t="s">
        <v>1110</v>
      </c>
      <c r="G26" s="344">
        <v>7875000</v>
      </c>
      <c r="H26" s="344">
        <v>0</v>
      </c>
      <c r="I26" s="78">
        <f>G26+H26</f>
        <v>7875000</v>
      </c>
      <c r="J26" s="135" t="s">
        <v>13</v>
      </c>
      <c r="K26" s="123"/>
      <c r="L26" s="89"/>
      <c r="M26" s="355"/>
      <c r="N26" s="136"/>
    </row>
    <row r="27" spans="1:14">
      <c r="A27" s="109" t="s">
        <v>1438</v>
      </c>
      <c r="B27" s="169">
        <v>40445</v>
      </c>
      <c r="C27" s="438" t="s">
        <v>642</v>
      </c>
      <c r="D27" s="439" t="s">
        <v>667</v>
      </c>
      <c r="E27" s="440" t="s">
        <v>864</v>
      </c>
      <c r="F27" s="441" t="s">
        <v>395</v>
      </c>
      <c r="G27" s="442">
        <v>5645000</v>
      </c>
      <c r="H27" s="373">
        <v>5689000</v>
      </c>
      <c r="I27" s="443">
        <f>G27+H27</f>
        <v>11334000</v>
      </c>
      <c r="J27" s="106" t="s">
        <v>13</v>
      </c>
      <c r="K27" s="127"/>
      <c r="L27" s="131"/>
      <c r="M27" s="129"/>
      <c r="N27" s="128"/>
    </row>
    <row r="28" spans="1:14">
      <c r="A28" s="48">
        <v>1</v>
      </c>
      <c r="B28" s="117">
        <v>40445</v>
      </c>
      <c r="C28" s="348" t="s">
        <v>715</v>
      </c>
      <c r="D28" s="349" t="s">
        <v>753</v>
      </c>
      <c r="E28" s="350" t="s">
        <v>724</v>
      </c>
      <c r="F28" s="342" t="s">
        <v>395</v>
      </c>
      <c r="G28" s="351">
        <v>5146000</v>
      </c>
      <c r="H28" s="373">
        <v>0</v>
      </c>
      <c r="I28" s="78">
        <f>G28+H28</f>
        <v>5146000</v>
      </c>
      <c r="J28" s="111" t="s">
        <v>13</v>
      </c>
      <c r="K28" s="132"/>
      <c r="L28" s="112"/>
      <c r="M28" s="134"/>
      <c r="N28" s="133"/>
    </row>
    <row r="29" spans="1:14">
      <c r="A29" s="46"/>
      <c r="B29" s="1006">
        <v>40445</v>
      </c>
      <c r="C29" s="122" t="s">
        <v>1482</v>
      </c>
      <c r="D29" s="77" t="s">
        <v>1483</v>
      </c>
      <c r="E29" s="99" t="s">
        <v>787</v>
      </c>
      <c r="F29" s="342" t="s">
        <v>395</v>
      </c>
      <c r="G29" s="344">
        <v>0</v>
      </c>
      <c r="H29" s="373">
        <v>0</v>
      </c>
      <c r="I29" s="344">
        <v>3372000</v>
      </c>
      <c r="J29" s="135" t="s">
        <v>13</v>
      </c>
      <c r="K29" s="123"/>
      <c r="L29" s="89"/>
      <c r="M29" s="355"/>
      <c r="N29" s="136"/>
    </row>
    <row r="30" spans="1:14">
      <c r="A30" s="46"/>
      <c r="B30" s="117">
        <v>40445</v>
      </c>
      <c r="C30" s="122" t="s">
        <v>1484</v>
      </c>
      <c r="D30" s="77" t="s">
        <v>1485</v>
      </c>
      <c r="E30" s="99" t="s">
        <v>947</v>
      </c>
      <c r="F30" s="342" t="s">
        <v>1110</v>
      </c>
      <c r="G30" s="344">
        <v>0</v>
      </c>
      <c r="H30" s="373">
        <v>0</v>
      </c>
      <c r="I30" s="344">
        <v>1915000</v>
      </c>
      <c r="J30" s="135" t="s">
        <v>13</v>
      </c>
      <c r="K30" s="123"/>
      <c r="L30" s="89"/>
      <c r="M30" s="355"/>
      <c r="N30" s="136"/>
    </row>
    <row r="31" spans="1:14">
      <c r="A31" s="46"/>
      <c r="B31" s="1006">
        <v>40445</v>
      </c>
      <c r="C31" s="122" t="s">
        <v>1486</v>
      </c>
      <c r="D31" s="77" t="s">
        <v>14</v>
      </c>
      <c r="E31" s="99" t="s">
        <v>85</v>
      </c>
      <c r="F31" s="342" t="s">
        <v>1110</v>
      </c>
      <c r="G31" s="344">
        <v>0</v>
      </c>
      <c r="H31" s="373">
        <v>0</v>
      </c>
      <c r="I31" s="344">
        <v>898000</v>
      </c>
      <c r="J31" s="135" t="s">
        <v>13</v>
      </c>
      <c r="K31" s="123"/>
      <c r="L31" s="89"/>
      <c r="M31" s="355"/>
      <c r="N31" s="136"/>
    </row>
    <row r="32" spans="1:14">
      <c r="A32" s="109">
        <v>6</v>
      </c>
      <c r="B32" s="444">
        <v>40445</v>
      </c>
      <c r="C32" s="126" t="s">
        <v>1487</v>
      </c>
      <c r="D32" s="371" t="s">
        <v>1488</v>
      </c>
      <c r="E32" s="486" t="s">
        <v>747</v>
      </c>
      <c r="F32" s="342" t="s">
        <v>1110</v>
      </c>
      <c r="G32" s="344">
        <v>0</v>
      </c>
      <c r="H32" s="373">
        <v>0</v>
      </c>
      <c r="I32" s="373">
        <v>2500000</v>
      </c>
      <c r="J32" s="445" t="s">
        <v>13</v>
      </c>
      <c r="K32" s="933">
        <v>41178</v>
      </c>
      <c r="L32" s="131">
        <v>6</v>
      </c>
      <c r="M32" s="370">
        <v>2500000</v>
      </c>
      <c r="N32" s="140">
        <f>I32-M32</f>
        <v>0</v>
      </c>
    </row>
    <row r="33" spans="1:14">
      <c r="A33" s="46"/>
      <c r="B33" s="1006">
        <v>40445</v>
      </c>
      <c r="C33" s="122" t="s">
        <v>1489</v>
      </c>
      <c r="D33" s="77" t="s">
        <v>84</v>
      </c>
      <c r="E33" s="99" t="s">
        <v>85</v>
      </c>
      <c r="F33" s="342" t="s">
        <v>1110</v>
      </c>
      <c r="G33" s="344">
        <v>0</v>
      </c>
      <c r="H33" s="373">
        <v>0</v>
      </c>
      <c r="I33" s="344">
        <v>283000</v>
      </c>
      <c r="J33" s="135" t="s">
        <v>13</v>
      </c>
      <c r="K33" s="123"/>
      <c r="L33" s="89"/>
      <c r="M33" s="355"/>
      <c r="N33" s="136"/>
    </row>
    <row r="34" spans="1:14">
      <c r="A34" s="46">
        <v>6</v>
      </c>
      <c r="B34" s="117">
        <v>40445</v>
      </c>
      <c r="C34" s="122" t="s">
        <v>1490</v>
      </c>
      <c r="D34" s="77" t="s">
        <v>1491</v>
      </c>
      <c r="E34" s="99" t="s">
        <v>1492</v>
      </c>
      <c r="F34" s="342" t="s">
        <v>1110</v>
      </c>
      <c r="G34" s="344">
        <v>0</v>
      </c>
      <c r="H34" s="373">
        <v>0</v>
      </c>
      <c r="I34" s="344">
        <v>1657000</v>
      </c>
      <c r="J34" s="135" t="s">
        <v>13</v>
      </c>
      <c r="K34" s="101">
        <v>41199</v>
      </c>
      <c r="L34" s="89">
        <v>6</v>
      </c>
      <c r="M34" s="355">
        <v>1657000</v>
      </c>
      <c r="N34" s="136">
        <f>I34-M34</f>
        <v>0</v>
      </c>
    </row>
    <row r="35" spans="1:14">
      <c r="A35" s="46"/>
      <c r="B35" s="1006">
        <v>40445</v>
      </c>
      <c r="C35" s="122" t="s">
        <v>1493</v>
      </c>
      <c r="D35" s="77" t="s">
        <v>1494</v>
      </c>
      <c r="E35" s="99" t="s">
        <v>776</v>
      </c>
      <c r="F35" s="342" t="s">
        <v>1110</v>
      </c>
      <c r="G35" s="344">
        <v>0</v>
      </c>
      <c r="H35" s="373">
        <v>0</v>
      </c>
      <c r="I35" s="344">
        <v>10000</v>
      </c>
      <c r="J35" s="135" t="s">
        <v>13</v>
      </c>
      <c r="M35" s="355"/>
      <c r="N35" s="136"/>
    </row>
    <row r="36" spans="1:14">
      <c r="A36" s="46"/>
      <c r="B36" s="117">
        <v>40445</v>
      </c>
      <c r="C36" s="122" t="s">
        <v>1495</v>
      </c>
      <c r="D36" s="77" t="s">
        <v>792</v>
      </c>
      <c r="E36" s="99" t="s">
        <v>85</v>
      </c>
      <c r="F36" s="342" t="s">
        <v>1110</v>
      </c>
      <c r="G36" s="344">
        <v>0</v>
      </c>
      <c r="H36" s="373">
        <v>0</v>
      </c>
      <c r="I36" s="344">
        <v>145000</v>
      </c>
      <c r="J36" s="135" t="s">
        <v>13</v>
      </c>
      <c r="K36" s="123"/>
      <c r="L36" s="89"/>
      <c r="M36" s="355"/>
      <c r="N36" s="136"/>
    </row>
    <row r="37" spans="1:14">
      <c r="A37" s="46"/>
      <c r="B37" s="1006">
        <v>40445</v>
      </c>
      <c r="C37" s="122" t="s">
        <v>1524</v>
      </c>
      <c r="D37" s="77" t="s">
        <v>667</v>
      </c>
      <c r="E37" s="99" t="s">
        <v>864</v>
      </c>
      <c r="F37" s="342" t="s">
        <v>1110</v>
      </c>
      <c r="G37" s="344">
        <v>0</v>
      </c>
      <c r="H37" s="373">
        <v>0</v>
      </c>
      <c r="I37" s="344">
        <v>424000</v>
      </c>
      <c r="J37" s="135" t="s">
        <v>13</v>
      </c>
      <c r="K37" s="123"/>
      <c r="L37" s="89"/>
      <c r="M37" s="355"/>
      <c r="N37" s="136"/>
    </row>
    <row r="38" spans="1:14">
      <c r="A38" s="46"/>
      <c r="B38" s="117">
        <v>40445</v>
      </c>
      <c r="C38" s="122" t="s">
        <v>1496</v>
      </c>
      <c r="D38" s="77" t="s">
        <v>1497</v>
      </c>
      <c r="E38" s="99" t="s">
        <v>85</v>
      </c>
      <c r="F38" s="342" t="s">
        <v>1110</v>
      </c>
      <c r="G38" s="344">
        <v>0</v>
      </c>
      <c r="H38" s="373">
        <v>0</v>
      </c>
      <c r="I38" s="344">
        <v>2234000</v>
      </c>
      <c r="J38" s="135" t="s">
        <v>13</v>
      </c>
      <c r="K38" s="123"/>
      <c r="L38" s="89"/>
      <c r="M38" s="355"/>
      <c r="N38" s="136"/>
    </row>
    <row r="39" spans="1:14">
      <c r="A39" s="109"/>
      <c r="B39" s="1006">
        <v>40445</v>
      </c>
      <c r="C39" s="126" t="s">
        <v>1498</v>
      </c>
      <c r="D39" s="371" t="s">
        <v>1499</v>
      </c>
      <c r="E39" s="486" t="s">
        <v>806</v>
      </c>
      <c r="F39" s="342" t="s">
        <v>1110</v>
      </c>
      <c r="G39" s="344">
        <v>0</v>
      </c>
      <c r="H39" s="373">
        <v>0</v>
      </c>
      <c r="I39" s="373">
        <v>435000</v>
      </c>
      <c r="J39" s="139" t="s">
        <v>13</v>
      </c>
      <c r="K39" s="127"/>
      <c r="L39" s="131"/>
      <c r="M39" s="370"/>
      <c r="N39" s="140"/>
    </row>
    <row r="40" spans="1:14">
      <c r="A40" s="46"/>
      <c r="B40" s="117">
        <v>40445</v>
      </c>
      <c r="C40" s="122" t="s">
        <v>1500</v>
      </c>
      <c r="D40" s="77" t="s">
        <v>667</v>
      </c>
      <c r="E40" s="99" t="s">
        <v>864</v>
      </c>
      <c r="F40" s="342" t="s">
        <v>1110</v>
      </c>
      <c r="G40" s="344">
        <v>0</v>
      </c>
      <c r="H40" s="373">
        <v>0</v>
      </c>
      <c r="I40" s="344">
        <v>743000</v>
      </c>
      <c r="J40" s="135" t="s">
        <v>13</v>
      </c>
      <c r="K40" s="123"/>
      <c r="L40" s="89"/>
      <c r="M40" s="355"/>
      <c r="N40" s="136"/>
    </row>
    <row r="41" spans="1:14">
      <c r="A41" s="46"/>
      <c r="B41" s="1006">
        <v>40445</v>
      </c>
      <c r="C41" s="122" t="s">
        <v>1501</v>
      </c>
      <c r="D41" s="77" t="s">
        <v>1502</v>
      </c>
      <c r="E41" s="99" t="s">
        <v>724</v>
      </c>
      <c r="F41" s="342" t="s">
        <v>1110</v>
      </c>
      <c r="G41" s="344">
        <v>0</v>
      </c>
      <c r="H41" s="373">
        <v>0</v>
      </c>
      <c r="I41" s="344">
        <v>1000000</v>
      </c>
      <c r="J41" s="135" t="s">
        <v>13</v>
      </c>
      <c r="K41" s="123"/>
      <c r="L41" s="89"/>
      <c r="M41" s="355"/>
      <c r="N41" s="136"/>
    </row>
    <row r="42" spans="1:14">
      <c r="A42" s="46"/>
      <c r="B42" s="117">
        <v>40445</v>
      </c>
      <c r="C42" s="122" t="s">
        <v>1503</v>
      </c>
      <c r="D42" s="77" t="s">
        <v>1504</v>
      </c>
      <c r="E42" s="99" t="s">
        <v>736</v>
      </c>
      <c r="F42" s="342" t="s">
        <v>1110</v>
      </c>
      <c r="G42" s="344">
        <v>0</v>
      </c>
      <c r="H42" s="373">
        <v>0</v>
      </c>
      <c r="I42" s="344">
        <v>75000</v>
      </c>
      <c r="J42" s="135" t="s">
        <v>13</v>
      </c>
      <c r="K42" s="123"/>
      <c r="L42" s="89"/>
      <c r="M42" s="355"/>
      <c r="N42" s="136"/>
    </row>
    <row r="43" spans="1:14">
      <c r="A43" s="109"/>
      <c r="B43" s="1006">
        <v>40445</v>
      </c>
      <c r="C43" s="126" t="s">
        <v>1505</v>
      </c>
      <c r="D43" s="371" t="s">
        <v>1506</v>
      </c>
      <c r="E43" s="486" t="s">
        <v>801</v>
      </c>
      <c r="F43" s="342" t="s">
        <v>1110</v>
      </c>
      <c r="G43" s="344">
        <v>0</v>
      </c>
      <c r="H43" s="373">
        <v>0</v>
      </c>
      <c r="I43" s="373">
        <v>153000</v>
      </c>
      <c r="J43" s="139" t="s">
        <v>13</v>
      </c>
      <c r="K43" s="127"/>
      <c r="L43" s="131"/>
      <c r="M43" s="370"/>
      <c r="N43" s="140"/>
    </row>
    <row r="44" spans="1:14">
      <c r="A44" s="46"/>
      <c r="B44" s="117">
        <v>40445</v>
      </c>
      <c r="C44" s="122" t="s">
        <v>1507</v>
      </c>
      <c r="D44" s="77" t="s">
        <v>1508</v>
      </c>
      <c r="E44" s="99" t="s">
        <v>614</v>
      </c>
      <c r="F44" s="342" t="s">
        <v>1110</v>
      </c>
      <c r="G44" s="344">
        <v>0</v>
      </c>
      <c r="H44" s="373">
        <v>0</v>
      </c>
      <c r="I44" s="344">
        <v>2500000</v>
      </c>
      <c r="J44" s="135" t="s">
        <v>13</v>
      </c>
      <c r="K44" s="123"/>
      <c r="L44" s="89"/>
      <c r="M44" s="355"/>
      <c r="N44" s="136"/>
    </row>
    <row r="45" spans="1:14">
      <c r="A45" s="46"/>
      <c r="B45" s="1006">
        <v>40445</v>
      </c>
      <c r="C45" s="122" t="s">
        <v>1509</v>
      </c>
      <c r="D45" s="77" t="s">
        <v>1510</v>
      </c>
      <c r="E45" s="99" t="s">
        <v>724</v>
      </c>
      <c r="F45" s="342" t="s">
        <v>1110</v>
      </c>
      <c r="G45" s="344">
        <v>0</v>
      </c>
      <c r="H45" s="373">
        <v>0</v>
      </c>
      <c r="I45" s="344">
        <v>2799000</v>
      </c>
      <c r="J45" s="135" t="s">
        <v>13</v>
      </c>
      <c r="K45" s="123"/>
      <c r="L45" s="89"/>
      <c r="M45" s="355"/>
      <c r="N45" s="136"/>
    </row>
    <row r="46" spans="1:14">
      <c r="A46" s="46"/>
      <c r="B46" s="1006">
        <v>40445</v>
      </c>
      <c r="C46" s="122" t="s">
        <v>1511</v>
      </c>
      <c r="D46" s="77" t="s">
        <v>351</v>
      </c>
      <c r="E46" s="99" t="s">
        <v>352</v>
      </c>
      <c r="F46" s="342" t="s">
        <v>1110</v>
      </c>
      <c r="G46" s="344">
        <v>0</v>
      </c>
      <c r="H46" s="373">
        <v>0</v>
      </c>
      <c r="I46" s="344">
        <v>273000</v>
      </c>
      <c r="J46" s="135" t="s">
        <v>13</v>
      </c>
      <c r="K46" s="123"/>
      <c r="L46" s="89"/>
      <c r="M46" s="355"/>
      <c r="N46" s="136"/>
    </row>
    <row r="47" spans="1:14">
      <c r="A47" s="46"/>
      <c r="B47" s="1006">
        <v>40445</v>
      </c>
      <c r="C47" s="122" t="s">
        <v>1512</v>
      </c>
      <c r="D47" s="77" t="s">
        <v>1513</v>
      </c>
      <c r="E47" s="99" t="s">
        <v>1514</v>
      </c>
      <c r="F47" s="342" t="s">
        <v>1110</v>
      </c>
      <c r="G47" s="344">
        <v>0</v>
      </c>
      <c r="H47" s="373">
        <v>0</v>
      </c>
      <c r="I47" s="344">
        <v>2650000</v>
      </c>
      <c r="J47" s="135" t="s">
        <v>13</v>
      </c>
      <c r="K47" s="123"/>
      <c r="L47" s="89"/>
      <c r="M47" s="355"/>
      <c r="N47" s="136"/>
    </row>
    <row r="48" spans="1:14">
      <c r="A48" s="109">
        <v>6</v>
      </c>
      <c r="B48" s="444">
        <v>40445</v>
      </c>
      <c r="C48" s="126" t="s">
        <v>1523</v>
      </c>
      <c r="D48" s="371" t="s">
        <v>604</v>
      </c>
      <c r="E48" s="486" t="s">
        <v>738</v>
      </c>
      <c r="F48" s="342" t="s">
        <v>1110</v>
      </c>
      <c r="G48" s="344">
        <v>0</v>
      </c>
      <c r="H48" s="373">
        <v>0</v>
      </c>
      <c r="I48" s="373">
        <v>1096000</v>
      </c>
      <c r="J48" s="139" t="s">
        <v>13</v>
      </c>
      <c r="K48" s="933">
        <v>41185</v>
      </c>
      <c r="L48" s="131">
        <v>6</v>
      </c>
      <c r="M48" s="370">
        <v>1096000</v>
      </c>
      <c r="N48" s="140">
        <f>I48-M48</f>
        <v>0</v>
      </c>
    </row>
    <row r="49" spans="1:14">
      <c r="A49" s="109"/>
      <c r="B49" s="1006">
        <v>40445</v>
      </c>
      <c r="C49" s="126" t="s">
        <v>1515</v>
      </c>
      <c r="D49" s="371" t="s">
        <v>1516</v>
      </c>
      <c r="E49" s="486" t="s">
        <v>659</v>
      </c>
      <c r="F49" s="342" t="s">
        <v>1110</v>
      </c>
      <c r="G49" s="344">
        <v>0</v>
      </c>
      <c r="H49" s="373">
        <v>0</v>
      </c>
      <c r="I49" s="373">
        <v>1600000</v>
      </c>
      <c r="J49" s="139" t="s">
        <v>13</v>
      </c>
      <c r="K49" s="127"/>
      <c r="L49" s="131"/>
      <c r="M49" s="370"/>
      <c r="N49" s="140"/>
    </row>
    <row r="50" spans="1:14">
      <c r="A50" s="46"/>
      <c r="B50" s="117">
        <v>40445</v>
      </c>
      <c r="C50" s="122" t="s">
        <v>1517</v>
      </c>
      <c r="D50" s="77" t="s">
        <v>1518</v>
      </c>
      <c r="E50" s="99" t="s">
        <v>724</v>
      </c>
      <c r="F50" s="342" t="s">
        <v>1110</v>
      </c>
      <c r="G50" s="344">
        <v>0</v>
      </c>
      <c r="H50" s="373">
        <v>0</v>
      </c>
      <c r="I50" s="344">
        <v>2828000</v>
      </c>
      <c r="J50" s="135" t="s">
        <v>13</v>
      </c>
      <c r="K50" s="123"/>
      <c r="L50" s="89"/>
      <c r="M50" s="355"/>
      <c r="N50" s="136"/>
    </row>
    <row r="51" spans="1:14">
      <c r="A51" s="46"/>
      <c r="B51" s="1006">
        <v>40445</v>
      </c>
      <c r="C51" s="122" t="s">
        <v>1519</v>
      </c>
      <c r="D51" s="77" t="s">
        <v>1520</v>
      </c>
      <c r="E51" s="99" t="s">
        <v>724</v>
      </c>
      <c r="F51" s="342" t="s">
        <v>1110</v>
      </c>
      <c r="G51" s="344">
        <v>0</v>
      </c>
      <c r="H51" s="373">
        <v>0</v>
      </c>
      <c r="I51" s="344">
        <v>350000</v>
      </c>
      <c r="J51" s="135" t="s">
        <v>13</v>
      </c>
      <c r="K51" s="123"/>
      <c r="L51" s="89"/>
      <c r="M51" s="355"/>
      <c r="N51" s="136"/>
    </row>
    <row r="52" spans="1:14">
      <c r="A52" s="46"/>
      <c r="B52" s="1006">
        <v>40445</v>
      </c>
      <c r="C52" s="122" t="s">
        <v>1521</v>
      </c>
      <c r="D52" s="77" t="s">
        <v>1522</v>
      </c>
      <c r="E52" s="99" t="s">
        <v>947</v>
      </c>
      <c r="F52" s="342" t="s">
        <v>1110</v>
      </c>
      <c r="G52" s="344">
        <v>0</v>
      </c>
      <c r="H52" s="344">
        <v>0</v>
      </c>
      <c r="I52" s="344">
        <v>8044000</v>
      </c>
      <c r="J52" s="135" t="s">
        <v>13</v>
      </c>
      <c r="K52" s="123"/>
      <c r="L52" s="89"/>
      <c r="M52" s="355"/>
      <c r="N52" s="136"/>
    </row>
    <row r="53" spans="1:14">
      <c r="A53" s="109" t="s">
        <v>1438</v>
      </c>
      <c r="B53" s="169">
        <v>40450</v>
      </c>
      <c r="C53" s="126" t="s">
        <v>1526</v>
      </c>
      <c r="D53" s="371" t="s">
        <v>1527</v>
      </c>
      <c r="E53" s="486" t="s">
        <v>745</v>
      </c>
      <c r="F53" s="372" t="s">
        <v>395</v>
      </c>
      <c r="G53" s="373">
        <v>18000000</v>
      </c>
      <c r="H53" s="373">
        <v>4000000</v>
      </c>
      <c r="I53" s="138">
        <f>G53+H53</f>
        <v>22000000</v>
      </c>
      <c r="J53" s="139" t="s">
        <v>13</v>
      </c>
      <c r="K53" s="127"/>
      <c r="L53" s="131"/>
      <c r="M53" s="370"/>
      <c r="N53" s="140"/>
    </row>
    <row r="54" spans="1:14">
      <c r="A54" s="46" t="s">
        <v>1438</v>
      </c>
      <c r="B54" s="1006">
        <v>40450</v>
      </c>
      <c r="C54" s="122" t="s">
        <v>460</v>
      </c>
      <c r="D54" s="77" t="s">
        <v>478</v>
      </c>
      <c r="E54" s="99" t="s">
        <v>724</v>
      </c>
      <c r="F54" s="339" t="s">
        <v>395</v>
      </c>
      <c r="G54" s="344">
        <v>1747000</v>
      </c>
      <c r="H54" s="344">
        <v>2313000</v>
      </c>
      <c r="I54" s="78">
        <f>G54+H54</f>
        <v>4060000</v>
      </c>
      <c r="J54" s="135" t="s">
        <v>13</v>
      </c>
      <c r="K54" s="123"/>
      <c r="L54" s="89"/>
      <c r="M54" s="355"/>
      <c r="N54" s="136"/>
    </row>
    <row r="55" spans="1:14">
      <c r="A55" s="46" t="s">
        <v>1438</v>
      </c>
      <c r="B55" s="169">
        <v>40450</v>
      </c>
      <c r="C55" s="126" t="s">
        <v>632</v>
      </c>
      <c r="D55" s="371" t="s">
        <v>656</v>
      </c>
      <c r="E55" s="486" t="s">
        <v>740</v>
      </c>
      <c r="F55" s="372" t="s">
        <v>395</v>
      </c>
      <c r="G55" s="344">
        <v>5000000</v>
      </c>
      <c r="H55" s="344">
        <v>12123000</v>
      </c>
      <c r="I55" s="78">
        <f t="shared" ref="I55:I63" si="1">G55+H55</f>
        <v>17123000</v>
      </c>
      <c r="J55" s="139" t="s">
        <v>13</v>
      </c>
      <c r="K55" s="127"/>
      <c r="L55" s="131"/>
      <c r="M55" s="370"/>
      <c r="N55" s="140"/>
    </row>
    <row r="56" spans="1:14">
      <c r="A56" s="46" t="s">
        <v>1438</v>
      </c>
      <c r="B56" s="1006">
        <v>40450</v>
      </c>
      <c r="C56" s="122" t="s">
        <v>803</v>
      </c>
      <c r="D56" s="77" t="s">
        <v>804</v>
      </c>
      <c r="E56" s="99" t="s">
        <v>740</v>
      </c>
      <c r="F56" s="339" t="s">
        <v>395</v>
      </c>
      <c r="G56" s="344">
        <v>50400000</v>
      </c>
      <c r="H56" s="344">
        <v>30514000</v>
      </c>
      <c r="I56" s="78">
        <f t="shared" si="1"/>
        <v>80914000</v>
      </c>
      <c r="J56" s="135" t="s">
        <v>13</v>
      </c>
      <c r="K56" s="123"/>
      <c r="L56" s="89"/>
      <c r="M56" s="355"/>
      <c r="N56" s="136"/>
    </row>
    <row r="57" spans="1:14">
      <c r="A57" s="46">
        <v>1</v>
      </c>
      <c r="B57" s="169">
        <v>40450</v>
      </c>
      <c r="C57" s="122" t="s">
        <v>823</v>
      </c>
      <c r="D57" s="77" t="s">
        <v>827</v>
      </c>
      <c r="E57" s="99" t="s">
        <v>740</v>
      </c>
      <c r="F57" s="339" t="s">
        <v>395</v>
      </c>
      <c r="G57" s="344">
        <v>30000000</v>
      </c>
      <c r="H57" s="344">
        <v>0</v>
      </c>
      <c r="I57" s="78">
        <f t="shared" si="1"/>
        <v>30000000</v>
      </c>
      <c r="J57" s="135" t="s">
        <v>13</v>
      </c>
      <c r="K57" s="123"/>
      <c r="L57" s="89"/>
      <c r="M57" s="355"/>
      <c r="N57" s="136"/>
    </row>
    <row r="58" spans="1:14">
      <c r="A58" s="46">
        <v>1</v>
      </c>
      <c r="B58" s="1006">
        <v>40450</v>
      </c>
      <c r="C58" s="122" t="s">
        <v>771</v>
      </c>
      <c r="D58" s="77" t="s">
        <v>743</v>
      </c>
      <c r="E58" s="99" t="s">
        <v>740</v>
      </c>
      <c r="F58" s="339" t="s">
        <v>395</v>
      </c>
      <c r="G58" s="344">
        <v>15750000</v>
      </c>
      <c r="H58" s="344">
        <v>0</v>
      </c>
      <c r="I58" s="78">
        <f t="shared" si="1"/>
        <v>15750000</v>
      </c>
      <c r="J58" s="135" t="s">
        <v>13</v>
      </c>
      <c r="K58" s="123"/>
      <c r="L58" s="89"/>
      <c r="M58" s="355"/>
      <c r="N58" s="136"/>
    </row>
    <row r="59" spans="1:14">
      <c r="A59" s="109">
        <v>1</v>
      </c>
      <c r="B59" s="169">
        <v>40450</v>
      </c>
      <c r="C59" s="126" t="s">
        <v>784</v>
      </c>
      <c r="D59" s="371" t="s">
        <v>785</v>
      </c>
      <c r="E59" s="486" t="s">
        <v>740</v>
      </c>
      <c r="F59" s="372" t="s">
        <v>395</v>
      </c>
      <c r="G59" s="344">
        <v>4551000</v>
      </c>
      <c r="H59" s="344">
        <v>0</v>
      </c>
      <c r="I59" s="78">
        <f t="shared" si="1"/>
        <v>4551000</v>
      </c>
      <c r="J59" s="139" t="s">
        <v>13</v>
      </c>
      <c r="K59" s="127"/>
      <c r="L59" s="131"/>
      <c r="M59" s="370"/>
      <c r="N59" s="140"/>
    </row>
    <row r="60" spans="1:14">
      <c r="A60" s="46">
        <v>1</v>
      </c>
      <c r="B60" s="1006">
        <v>40450</v>
      </c>
      <c r="C60" s="122" t="s">
        <v>838</v>
      </c>
      <c r="D60" s="77" t="s">
        <v>863</v>
      </c>
      <c r="E60" s="99" t="s">
        <v>864</v>
      </c>
      <c r="F60" s="339" t="s">
        <v>395</v>
      </c>
      <c r="G60" s="344">
        <v>9734000</v>
      </c>
      <c r="H60" s="344">
        <v>0</v>
      </c>
      <c r="I60" s="78">
        <f t="shared" si="1"/>
        <v>9734000</v>
      </c>
      <c r="J60" s="135" t="s">
        <v>13</v>
      </c>
      <c r="K60" s="101">
        <v>41271</v>
      </c>
      <c r="L60" s="89">
        <v>6</v>
      </c>
      <c r="M60" s="355">
        <v>9734000</v>
      </c>
      <c r="N60" s="136">
        <v>0</v>
      </c>
    </row>
    <row r="61" spans="1:14">
      <c r="A61" s="46">
        <v>1</v>
      </c>
      <c r="B61" s="169">
        <v>40450</v>
      </c>
      <c r="C61" s="122" t="s">
        <v>1161</v>
      </c>
      <c r="D61" s="77" t="s">
        <v>1531</v>
      </c>
      <c r="E61" s="99" t="s">
        <v>740</v>
      </c>
      <c r="F61" s="339" t="s">
        <v>395</v>
      </c>
      <c r="G61" s="344">
        <v>54600000</v>
      </c>
      <c r="H61" s="344">
        <v>0</v>
      </c>
      <c r="I61" s="78">
        <f t="shared" si="1"/>
        <v>54600000</v>
      </c>
      <c r="J61" s="135" t="s">
        <v>13</v>
      </c>
      <c r="K61" s="123"/>
      <c r="L61" s="89"/>
      <c r="M61" s="355"/>
      <c r="N61" s="136"/>
    </row>
    <row r="62" spans="1:14">
      <c r="A62" s="46">
        <v>1</v>
      </c>
      <c r="B62" s="1006">
        <v>40450</v>
      </c>
      <c r="C62" s="122" t="s">
        <v>245</v>
      </c>
      <c r="D62" s="77" t="s">
        <v>1101</v>
      </c>
      <c r="E62" s="99" t="s">
        <v>801</v>
      </c>
      <c r="F62" s="339" t="s">
        <v>395</v>
      </c>
      <c r="G62" s="344">
        <v>6245000</v>
      </c>
      <c r="H62" s="344">
        <v>0</v>
      </c>
      <c r="I62" s="78">
        <f t="shared" si="1"/>
        <v>6245000</v>
      </c>
      <c r="J62" s="135" t="s">
        <v>13</v>
      </c>
      <c r="K62" s="123"/>
      <c r="L62" s="89"/>
      <c r="M62" s="355"/>
      <c r="N62" s="136"/>
    </row>
    <row r="63" spans="1:14">
      <c r="A63" s="46">
        <v>1</v>
      </c>
      <c r="B63" s="169">
        <v>40450</v>
      </c>
      <c r="C63" s="122" t="s">
        <v>156</v>
      </c>
      <c r="D63" s="77" t="s">
        <v>170</v>
      </c>
      <c r="E63" s="99" t="s">
        <v>740</v>
      </c>
      <c r="F63" s="339" t="s">
        <v>395</v>
      </c>
      <c r="G63" s="344">
        <v>17910000</v>
      </c>
      <c r="H63" s="344">
        <v>0</v>
      </c>
      <c r="I63" s="78">
        <f t="shared" si="1"/>
        <v>17910000</v>
      </c>
      <c r="J63" s="135" t="s">
        <v>13</v>
      </c>
      <c r="K63" s="123"/>
      <c r="L63" s="89"/>
      <c r="M63" s="355"/>
      <c r="N63" s="136"/>
    </row>
    <row r="64" spans="1:14">
      <c r="A64" s="109"/>
      <c r="B64" s="1006">
        <v>40450</v>
      </c>
      <c r="C64" s="438" t="s">
        <v>1533</v>
      </c>
      <c r="D64" s="439" t="s">
        <v>1534</v>
      </c>
      <c r="E64" s="440" t="s">
        <v>1044</v>
      </c>
      <c r="F64" s="441" t="s">
        <v>395</v>
      </c>
      <c r="G64" s="344">
        <v>0</v>
      </c>
      <c r="H64" s="344">
        <v>0</v>
      </c>
      <c r="I64" s="78">
        <v>5250000</v>
      </c>
      <c r="J64" s="106" t="s">
        <v>13</v>
      </c>
      <c r="K64" s="127"/>
      <c r="L64" s="131"/>
      <c r="M64" s="129"/>
      <c r="N64" s="128"/>
    </row>
    <row r="65" spans="1:14">
      <c r="A65" s="48"/>
      <c r="B65" s="169">
        <v>40450</v>
      </c>
      <c r="C65" s="348" t="s">
        <v>1535</v>
      </c>
      <c r="D65" s="349" t="s">
        <v>1536</v>
      </c>
      <c r="E65" s="350" t="s">
        <v>740</v>
      </c>
      <c r="F65" s="342" t="s">
        <v>1110</v>
      </c>
      <c r="G65" s="344">
        <v>0</v>
      </c>
      <c r="H65" s="344">
        <v>0</v>
      </c>
      <c r="I65" s="78">
        <v>7922000</v>
      </c>
      <c r="J65" s="111" t="s">
        <v>13</v>
      </c>
      <c r="K65" s="132"/>
      <c r="L65" s="112"/>
      <c r="M65" s="134"/>
      <c r="N65" s="133"/>
    </row>
    <row r="66" spans="1:14">
      <c r="A66" s="46"/>
      <c r="B66" s="1006">
        <v>40450</v>
      </c>
      <c r="C66" s="122" t="s">
        <v>1537</v>
      </c>
      <c r="D66" s="77" t="s">
        <v>1538</v>
      </c>
      <c r="E66" s="99" t="s">
        <v>740</v>
      </c>
      <c r="F66" s="342" t="s">
        <v>1110</v>
      </c>
      <c r="G66" s="344">
        <v>0</v>
      </c>
      <c r="H66" s="344">
        <v>0</v>
      </c>
      <c r="I66" s="78">
        <v>3297000</v>
      </c>
      <c r="J66" s="135" t="s">
        <v>13</v>
      </c>
      <c r="K66" s="123"/>
      <c r="L66" s="89"/>
      <c r="M66" s="355"/>
      <c r="N66" s="136"/>
    </row>
    <row r="67" spans="1:14">
      <c r="A67" s="46"/>
      <c r="B67" s="1006">
        <v>40450</v>
      </c>
      <c r="C67" s="122" t="s">
        <v>1539</v>
      </c>
      <c r="D67" s="77" t="s">
        <v>764</v>
      </c>
      <c r="E67" s="99" t="s">
        <v>85</v>
      </c>
      <c r="F67" s="342" t="s">
        <v>1110</v>
      </c>
      <c r="G67" s="344">
        <v>0</v>
      </c>
      <c r="H67" s="344">
        <v>0</v>
      </c>
      <c r="I67" s="78">
        <v>1709000</v>
      </c>
      <c r="J67" s="135" t="s">
        <v>13</v>
      </c>
      <c r="K67" s="123"/>
      <c r="L67" s="89"/>
      <c r="M67" s="355"/>
      <c r="N67" s="136"/>
    </row>
    <row r="68" spans="1:14">
      <c r="A68" s="109"/>
      <c r="B68" s="169">
        <v>40450</v>
      </c>
      <c r="C68" s="126" t="s">
        <v>1540</v>
      </c>
      <c r="D68" s="371" t="s">
        <v>14</v>
      </c>
      <c r="E68" s="486" t="s">
        <v>85</v>
      </c>
      <c r="F68" s="342" t="s">
        <v>1110</v>
      </c>
      <c r="G68" s="344">
        <v>0</v>
      </c>
      <c r="H68" s="344">
        <v>0</v>
      </c>
      <c r="I68" s="78">
        <v>14000</v>
      </c>
      <c r="J68" s="445" t="s">
        <v>13</v>
      </c>
      <c r="K68" s="127"/>
      <c r="L68" s="131"/>
      <c r="M68" s="370"/>
      <c r="N68" s="140"/>
    </row>
    <row r="69" spans="1:14">
      <c r="A69" s="46"/>
      <c r="B69" s="1006">
        <v>40450</v>
      </c>
      <c r="C69" s="122" t="s">
        <v>1541</v>
      </c>
      <c r="D69" s="77" t="s">
        <v>1542</v>
      </c>
      <c r="E69" s="99" t="s">
        <v>85</v>
      </c>
      <c r="F69" s="342" t="s">
        <v>1110</v>
      </c>
      <c r="G69" s="344">
        <v>0</v>
      </c>
      <c r="H69" s="344">
        <v>0</v>
      </c>
      <c r="I69" s="78">
        <v>502000</v>
      </c>
      <c r="J69" s="135" t="s">
        <v>13</v>
      </c>
      <c r="K69" s="123"/>
      <c r="L69" s="89"/>
      <c r="M69" s="355"/>
      <c r="N69" s="136"/>
    </row>
    <row r="70" spans="1:14">
      <c r="A70" s="46"/>
      <c r="B70" s="169">
        <v>40450</v>
      </c>
      <c r="C70" s="122" t="s">
        <v>1543</v>
      </c>
      <c r="D70" s="77" t="s">
        <v>1544</v>
      </c>
      <c r="E70" s="99" t="s">
        <v>864</v>
      </c>
      <c r="F70" s="342" t="s">
        <v>1110</v>
      </c>
      <c r="G70" s="344">
        <v>0</v>
      </c>
      <c r="H70" s="344">
        <v>0</v>
      </c>
      <c r="I70" s="78">
        <v>2646000</v>
      </c>
      <c r="J70" s="135" t="s">
        <v>13</v>
      </c>
      <c r="K70" s="123"/>
      <c r="L70" s="89"/>
      <c r="M70" s="355"/>
      <c r="N70" s="136"/>
    </row>
    <row r="71" spans="1:14">
      <c r="A71" s="46">
        <v>6</v>
      </c>
      <c r="B71" s="1006">
        <v>40450</v>
      </c>
      <c r="C71" s="122" t="s">
        <v>1545</v>
      </c>
      <c r="D71" s="77" t="s">
        <v>1546</v>
      </c>
      <c r="E71" s="99" t="s">
        <v>864</v>
      </c>
      <c r="F71" s="342" t="s">
        <v>1110</v>
      </c>
      <c r="G71" s="344">
        <v>0</v>
      </c>
      <c r="H71" s="344">
        <v>0</v>
      </c>
      <c r="I71" s="78">
        <v>6300000</v>
      </c>
      <c r="J71" s="135" t="s">
        <v>13</v>
      </c>
      <c r="K71" s="101">
        <v>41311</v>
      </c>
      <c r="L71" s="89">
        <v>6</v>
      </c>
      <c r="M71" s="355">
        <v>2500000</v>
      </c>
      <c r="N71" s="136">
        <f>I71-M71</f>
        <v>3800000</v>
      </c>
    </row>
    <row r="72" spans="1:14" s="100" customFormat="1" ht="28.5">
      <c r="A72" s="60"/>
      <c r="B72" s="1194">
        <v>40450</v>
      </c>
      <c r="C72" s="435" t="s">
        <v>2034</v>
      </c>
      <c r="D72" s="1202" t="s">
        <v>84</v>
      </c>
      <c r="E72" s="1205" t="s">
        <v>85</v>
      </c>
      <c r="F72" s="497" t="s">
        <v>1110</v>
      </c>
      <c r="G72" s="498">
        <v>0</v>
      </c>
      <c r="H72" s="498">
        <v>0</v>
      </c>
      <c r="I72" s="82">
        <v>57000</v>
      </c>
      <c r="J72" s="141" t="s">
        <v>13</v>
      </c>
      <c r="K72" s="499"/>
      <c r="L72" s="94"/>
      <c r="M72" s="500"/>
      <c r="N72" s="501"/>
    </row>
    <row r="73" spans="1:14">
      <c r="A73" s="46"/>
      <c r="B73" s="1006">
        <v>40450</v>
      </c>
      <c r="C73" s="122" t="s">
        <v>1547</v>
      </c>
      <c r="D73" s="77" t="s">
        <v>660</v>
      </c>
      <c r="E73" s="99" t="s">
        <v>722</v>
      </c>
      <c r="F73" s="342" t="s">
        <v>1110</v>
      </c>
      <c r="G73" s="344">
        <v>0</v>
      </c>
      <c r="H73" s="344">
        <v>0</v>
      </c>
      <c r="I73" s="78">
        <v>325000</v>
      </c>
      <c r="J73" s="135" t="s">
        <v>13</v>
      </c>
      <c r="K73" s="123"/>
      <c r="L73" s="89"/>
      <c r="M73" s="355"/>
      <c r="N73" s="136"/>
    </row>
    <row r="74" spans="1:14">
      <c r="A74" s="46"/>
      <c r="B74" s="169">
        <v>40450</v>
      </c>
      <c r="C74" s="122" t="s">
        <v>1548</v>
      </c>
      <c r="D74" s="77" t="s">
        <v>1549</v>
      </c>
      <c r="E74" s="99" t="s">
        <v>843</v>
      </c>
      <c r="F74" s="342" t="s">
        <v>1110</v>
      </c>
      <c r="G74" s="344">
        <v>0</v>
      </c>
      <c r="H74" s="344">
        <v>0</v>
      </c>
      <c r="I74" s="78">
        <v>7000</v>
      </c>
      <c r="J74" s="135" t="s">
        <v>13</v>
      </c>
      <c r="K74" s="123"/>
      <c r="L74" s="89"/>
      <c r="M74" s="355"/>
      <c r="N74" s="136"/>
    </row>
    <row r="75" spans="1:14">
      <c r="A75" s="109"/>
      <c r="B75" s="1006">
        <v>40450</v>
      </c>
      <c r="C75" s="126" t="s">
        <v>1550</v>
      </c>
      <c r="D75" s="371" t="s">
        <v>1551</v>
      </c>
      <c r="E75" s="486" t="s">
        <v>722</v>
      </c>
      <c r="F75" s="342" t="s">
        <v>1110</v>
      </c>
      <c r="G75" s="344">
        <v>0</v>
      </c>
      <c r="H75" s="344">
        <v>0</v>
      </c>
      <c r="I75" s="78">
        <v>450000</v>
      </c>
      <c r="J75" s="139" t="s">
        <v>13</v>
      </c>
      <c r="K75" s="127"/>
      <c r="L75" s="131"/>
      <c r="M75" s="370"/>
      <c r="N75" s="140"/>
    </row>
    <row r="76" spans="1:14">
      <c r="A76" s="46"/>
      <c r="B76" s="169">
        <v>40450</v>
      </c>
      <c r="C76" s="122" t="s">
        <v>1552</v>
      </c>
      <c r="D76" s="77" t="s">
        <v>1553</v>
      </c>
      <c r="E76" s="99" t="s">
        <v>806</v>
      </c>
      <c r="F76" s="342" t="s">
        <v>1110</v>
      </c>
      <c r="G76" s="344">
        <v>0</v>
      </c>
      <c r="H76" s="344">
        <v>0</v>
      </c>
      <c r="I76" s="78">
        <v>3260000</v>
      </c>
      <c r="J76" s="135" t="s">
        <v>13</v>
      </c>
      <c r="K76" s="123"/>
      <c r="L76" s="89"/>
      <c r="M76" s="355"/>
      <c r="N76" s="136"/>
    </row>
    <row r="77" spans="1:14">
      <c r="A77" s="46"/>
      <c r="B77" s="169">
        <v>40450</v>
      </c>
      <c r="C77" s="122" t="s">
        <v>1554</v>
      </c>
      <c r="D77" s="77" t="s">
        <v>582</v>
      </c>
      <c r="E77" s="99" t="s">
        <v>1555</v>
      </c>
      <c r="F77" s="342" t="s">
        <v>1110</v>
      </c>
      <c r="G77" s="344">
        <v>0</v>
      </c>
      <c r="H77" s="344">
        <v>0</v>
      </c>
      <c r="I77" s="78">
        <v>1091000</v>
      </c>
      <c r="J77" s="135" t="s">
        <v>13</v>
      </c>
      <c r="K77" s="123"/>
      <c r="L77" s="89"/>
      <c r="M77" s="355"/>
      <c r="N77" s="136"/>
    </row>
    <row r="78" spans="1:14">
      <c r="A78" s="109"/>
      <c r="B78" s="1006">
        <v>40450</v>
      </c>
      <c r="C78" s="126" t="s">
        <v>1556</v>
      </c>
      <c r="D78" s="371" t="s">
        <v>419</v>
      </c>
      <c r="E78" s="486" t="s">
        <v>445</v>
      </c>
      <c r="F78" s="342" t="s">
        <v>1110</v>
      </c>
      <c r="G78" s="344">
        <v>0</v>
      </c>
      <c r="H78" s="344">
        <v>0</v>
      </c>
      <c r="I78" s="78">
        <v>1000000</v>
      </c>
      <c r="J78" s="139" t="s">
        <v>13</v>
      </c>
      <c r="K78" s="127"/>
      <c r="L78" s="131"/>
      <c r="M78" s="370"/>
      <c r="N78" s="140"/>
    </row>
    <row r="79" spans="1:14">
      <c r="A79" s="46"/>
      <c r="B79" s="169">
        <v>40450</v>
      </c>
      <c r="C79" s="122" t="s">
        <v>1557</v>
      </c>
      <c r="D79" s="77" t="s">
        <v>84</v>
      </c>
      <c r="E79" s="99" t="s">
        <v>85</v>
      </c>
      <c r="F79" s="342" t="s">
        <v>1110</v>
      </c>
      <c r="G79" s="344">
        <v>0</v>
      </c>
      <c r="H79" s="344">
        <v>0</v>
      </c>
      <c r="I79" s="78">
        <v>295000</v>
      </c>
      <c r="J79" s="135" t="s">
        <v>13</v>
      </c>
      <c r="K79" s="123"/>
      <c r="L79" s="89"/>
      <c r="M79" s="355"/>
      <c r="N79" s="136"/>
    </row>
    <row r="80" spans="1:14">
      <c r="A80" s="46"/>
      <c r="B80" s="1006">
        <v>40450</v>
      </c>
      <c r="C80" s="122" t="s">
        <v>1558</v>
      </c>
      <c r="D80" s="77" t="s">
        <v>1559</v>
      </c>
      <c r="E80" s="99" t="s">
        <v>806</v>
      </c>
      <c r="F80" s="342" t="s">
        <v>1110</v>
      </c>
      <c r="G80" s="344">
        <v>0</v>
      </c>
      <c r="H80" s="344">
        <v>0</v>
      </c>
      <c r="I80" s="78">
        <v>1100000</v>
      </c>
      <c r="J80" s="135" t="s">
        <v>13</v>
      </c>
      <c r="K80" s="123"/>
      <c r="L80" s="89"/>
      <c r="M80" s="355"/>
      <c r="N80" s="136"/>
    </row>
    <row r="81" spans="1:14">
      <c r="A81" s="46"/>
      <c r="B81" s="169">
        <v>40450</v>
      </c>
      <c r="C81" s="122" t="s">
        <v>1560</v>
      </c>
      <c r="D81" s="77" t="s">
        <v>950</v>
      </c>
      <c r="E81" s="99" t="s">
        <v>951</v>
      </c>
      <c r="F81" s="342" t="s">
        <v>1110</v>
      </c>
      <c r="G81" s="344">
        <v>0</v>
      </c>
      <c r="H81" s="344">
        <v>0</v>
      </c>
      <c r="I81" s="78">
        <v>1522000</v>
      </c>
      <c r="J81" s="135" t="s">
        <v>13</v>
      </c>
      <c r="K81" s="123"/>
      <c r="L81" s="89"/>
      <c r="M81" s="355"/>
      <c r="N81" s="136"/>
    </row>
    <row r="82" spans="1:14">
      <c r="A82" s="46"/>
      <c r="B82" s="1006">
        <v>40450</v>
      </c>
      <c r="C82" s="122" t="s">
        <v>1561</v>
      </c>
      <c r="D82" s="77" t="s">
        <v>1562</v>
      </c>
      <c r="E82" s="99" t="s">
        <v>724</v>
      </c>
      <c r="F82" s="342" t="s">
        <v>1110</v>
      </c>
      <c r="G82" s="344">
        <v>0</v>
      </c>
      <c r="H82" s="344">
        <v>0</v>
      </c>
      <c r="I82" s="78">
        <v>30000</v>
      </c>
      <c r="J82" s="135" t="s">
        <v>13</v>
      </c>
      <c r="K82" s="123"/>
      <c r="L82" s="89"/>
      <c r="M82" s="355"/>
      <c r="N82" s="136"/>
    </row>
    <row r="83" spans="1:14">
      <c r="A83" s="109">
        <v>5</v>
      </c>
      <c r="B83" s="169">
        <v>40450</v>
      </c>
      <c r="C83" s="126" t="s">
        <v>1563</v>
      </c>
      <c r="D83" s="371" t="s">
        <v>1564</v>
      </c>
      <c r="E83" s="486" t="s">
        <v>445</v>
      </c>
      <c r="F83" s="342" t="s">
        <v>1110</v>
      </c>
      <c r="G83" s="344">
        <v>0</v>
      </c>
      <c r="H83" s="344">
        <v>0</v>
      </c>
      <c r="I83" s="78">
        <v>350000</v>
      </c>
      <c r="J83" s="139" t="s">
        <v>13</v>
      </c>
      <c r="K83" s="933">
        <v>41009</v>
      </c>
      <c r="L83" s="131">
        <v>5</v>
      </c>
      <c r="M83" s="370">
        <v>350000</v>
      </c>
      <c r="N83" s="140">
        <f>I83-M83</f>
        <v>0</v>
      </c>
    </row>
    <row r="84" spans="1:14">
      <c r="A84" s="109"/>
      <c r="B84" s="1006">
        <v>40450</v>
      </c>
      <c r="C84" s="126" t="s">
        <v>1565</v>
      </c>
      <c r="D84" s="371" t="s">
        <v>853</v>
      </c>
      <c r="E84" s="486" t="s">
        <v>763</v>
      </c>
      <c r="F84" s="342" t="s">
        <v>1110</v>
      </c>
      <c r="G84" s="344">
        <v>0</v>
      </c>
      <c r="H84" s="344">
        <v>0</v>
      </c>
      <c r="I84" s="78">
        <v>100000</v>
      </c>
      <c r="J84" s="139" t="s">
        <v>13</v>
      </c>
      <c r="K84" s="127"/>
      <c r="L84" s="131"/>
      <c r="M84" s="370"/>
      <c r="N84" s="140"/>
    </row>
    <row r="85" spans="1:14">
      <c r="A85" s="46"/>
      <c r="B85" s="169">
        <v>40450</v>
      </c>
      <c r="C85" s="122" t="s">
        <v>1589</v>
      </c>
      <c r="D85" s="77" t="s">
        <v>1566</v>
      </c>
      <c r="E85" s="99" t="s">
        <v>947</v>
      </c>
      <c r="F85" s="342" t="s">
        <v>1110</v>
      </c>
      <c r="G85" s="344">
        <v>0</v>
      </c>
      <c r="H85" s="344">
        <v>0</v>
      </c>
      <c r="I85" s="78">
        <v>9278000</v>
      </c>
      <c r="J85" s="135" t="s">
        <v>13</v>
      </c>
      <c r="K85" s="123"/>
      <c r="L85" s="89"/>
      <c r="M85" s="355"/>
      <c r="N85" s="136"/>
    </row>
    <row r="86" spans="1:14">
      <c r="A86" s="46"/>
      <c r="B86" s="1006">
        <v>40450</v>
      </c>
      <c r="C86" s="122" t="s">
        <v>1567</v>
      </c>
      <c r="D86" s="77" t="s">
        <v>727</v>
      </c>
      <c r="E86" s="99" t="s">
        <v>724</v>
      </c>
      <c r="F86" s="342" t="s">
        <v>1110</v>
      </c>
      <c r="G86" s="344">
        <v>0</v>
      </c>
      <c r="H86" s="344">
        <v>0</v>
      </c>
      <c r="I86" s="78">
        <v>100000</v>
      </c>
      <c r="J86" s="135" t="s">
        <v>13</v>
      </c>
      <c r="K86" s="123"/>
      <c r="L86" s="89"/>
      <c r="M86" s="355"/>
      <c r="N86" s="136"/>
    </row>
    <row r="87" spans="1:14">
      <c r="A87" s="46"/>
      <c r="B87" s="169">
        <v>40450</v>
      </c>
      <c r="C87" s="122" t="s">
        <v>1568</v>
      </c>
      <c r="D87" s="77" t="s">
        <v>1459</v>
      </c>
      <c r="E87" s="99" t="s">
        <v>776</v>
      </c>
      <c r="F87" s="342" t="s">
        <v>1110</v>
      </c>
      <c r="G87" s="344">
        <v>0</v>
      </c>
      <c r="H87" s="344">
        <v>0</v>
      </c>
      <c r="I87" s="78">
        <v>1229000</v>
      </c>
      <c r="J87" s="135" t="s">
        <v>13</v>
      </c>
      <c r="K87" s="123"/>
      <c r="L87" s="89"/>
      <c r="M87" s="355"/>
      <c r="N87" s="136"/>
    </row>
    <row r="88" spans="1:14">
      <c r="A88" s="46"/>
      <c r="B88" s="1006">
        <v>40450</v>
      </c>
      <c r="C88" s="122" t="s">
        <v>1569</v>
      </c>
      <c r="D88" s="77" t="s">
        <v>1570</v>
      </c>
      <c r="E88" s="99" t="s">
        <v>1044</v>
      </c>
      <c r="F88" s="342" t="s">
        <v>1110</v>
      </c>
      <c r="G88" s="344">
        <v>0</v>
      </c>
      <c r="H88" s="344">
        <v>0</v>
      </c>
      <c r="I88" s="78">
        <v>31000</v>
      </c>
      <c r="J88" s="135" t="s">
        <v>13</v>
      </c>
      <c r="K88" s="123"/>
      <c r="L88" s="89"/>
      <c r="M88" s="355"/>
      <c r="N88" s="136"/>
    </row>
    <row r="89" spans="1:14">
      <c r="A89" s="46"/>
      <c r="B89" s="1006">
        <v>40450</v>
      </c>
      <c r="C89" s="122" t="s">
        <v>1571</v>
      </c>
      <c r="D89" s="77" t="s">
        <v>1572</v>
      </c>
      <c r="E89" s="99" t="s">
        <v>352</v>
      </c>
      <c r="F89" s="342" t="s">
        <v>1110</v>
      </c>
      <c r="G89" s="344">
        <v>0</v>
      </c>
      <c r="H89" s="344">
        <v>0</v>
      </c>
      <c r="I89" s="78">
        <v>698000</v>
      </c>
      <c r="J89" s="135" t="s">
        <v>13</v>
      </c>
      <c r="K89" s="123"/>
      <c r="L89" s="89"/>
      <c r="M89" s="355"/>
      <c r="N89" s="136"/>
    </row>
    <row r="90" spans="1:14" ht="17.25" thickBot="1">
      <c r="A90" s="4"/>
      <c r="B90" s="1173">
        <v>40451</v>
      </c>
      <c r="C90" s="142" t="s">
        <v>1574</v>
      </c>
      <c r="D90" s="143" t="s">
        <v>943</v>
      </c>
      <c r="E90" s="144" t="s">
        <v>85</v>
      </c>
      <c r="F90" s="494" t="s">
        <v>1110</v>
      </c>
      <c r="G90" s="495">
        <v>0</v>
      </c>
      <c r="H90" s="495">
        <v>0</v>
      </c>
      <c r="I90" s="145">
        <v>300000</v>
      </c>
      <c r="J90" s="146" t="s">
        <v>13</v>
      </c>
      <c r="K90" s="446"/>
      <c r="L90" s="149"/>
      <c r="M90" s="447"/>
      <c r="N90" s="448"/>
    </row>
    <row r="91" spans="1:14">
      <c r="C91" s="151"/>
    </row>
    <row r="92" spans="1:14" ht="18" customHeight="1" thickBot="1">
      <c r="G92" s="1195"/>
      <c r="H92" s="1195" t="s">
        <v>1440</v>
      </c>
      <c r="I92" s="307">
        <f>SUM(I5:I90)</f>
        <v>570073000</v>
      </c>
      <c r="J92" s="156"/>
      <c r="K92" s="328" t="s">
        <v>1441</v>
      </c>
      <c r="L92" s="328"/>
      <c r="M92" s="328"/>
      <c r="N92" s="1218">
        <f>SUM(M5:M90)</f>
        <v>39952000</v>
      </c>
    </row>
    <row r="93" spans="1:14" ht="16.5" customHeight="1" thickTop="1">
      <c r="K93" s="1577"/>
      <c r="L93" s="1577"/>
      <c r="M93" s="1577"/>
      <c r="N93" s="1577"/>
    </row>
    <row r="94" spans="1:14" ht="16.5" customHeight="1" thickBot="1">
      <c r="F94" s="1576" t="s">
        <v>1442</v>
      </c>
      <c r="G94" s="1576"/>
      <c r="H94" s="1576"/>
      <c r="I94" s="1576"/>
      <c r="J94" s="1576"/>
      <c r="K94" s="1576"/>
      <c r="L94" s="321"/>
      <c r="M94" s="1219">
        <f>I92-N92</f>
        <v>530121000</v>
      </c>
      <c r="N94" s="329"/>
    </row>
    <row r="95" spans="1:14" ht="16.5" customHeight="1" thickTop="1">
      <c r="F95" s="1195"/>
      <c r="G95" s="1195"/>
      <c r="H95" s="1195"/>
      <c r="I95" s="1195"/>
      <c r="J95" s="1195"/>
      <c r="K95" s="1195"/>
      <c r="L95" s="212"/>
      <c r="M95" s="299"/>
    </row>
    <row r="96" spans="1:14" ht="16.5" customHeight="1">
      <c r="A96" s="1690" t="s">
        <v>1446</v>
      </c>
      <c r="B96" s="1690"/>
      <c r="C96" s="1690"/>
      <c r="D96" s="1690"/>
      <c r="E96" s="1690"/>
      <c r="F96" s="1690"/>
      <c r="G96" s="1690"/>
      <c r="H96" s="1690"/>
      <c r="I96" s="1690"/>
      <c r="J96" s="1690"/>
      <c r="K96" s="1690"/>
      <c r="L96" s="1690"/>
      <c r="M96" s="1690"/>
      <c r="N96" s="1690"/>
    </row>
    <row r="97" spans="1:14" ht="16.5" customHeight="1">
      <c r="A97" s="1690" t="s">
        <v>1443</v>
      </c>
      <c r="B97" s="1690"/>
      <c r="C97" s="1690"/>
      <c r="D97" s="1690"/>
      <c r="E97" s="1690"/>
      <c r="F97" s="1690"/>
      <c r="G97" s="1690"/>
      <c r="H97" s="1690"/>
      <c r="I97" s="1690"/>
      <c r="J97" s="1690"/>
      <c r="K97" s="1690"/>
      <c r="L97" s="1690"/>
      <c r="M97" s="1690"/>
      <c r="N97" s="1690"/>
    </row>
    <row r="98" spans="1:14" ht="16.5" customHeight="1">
      <c r="A98" s="1690" t="s">
        <v>1471</v>
      </c>
      <c r="B98" s="1690"/>
      <c r="C98" s="1690"/>
      <c r="D98" s="1690"/>
      <c r="E98" s="1690"/>
      <c r="F98" s="1690"/>
      <c r="G98" s="1690"/>
      <c r="H98" s="1690"/>
      <c r="I98" s="1690"/>
      <c r="J98" s="1690"/>
      <c r="K98" s="1690"/>
      <c r="L98" s="1690"/>
      <c r="M98" s="1690"/>
      <c r="N98" s="1690"/>
    </row>
    <row r="99" spans="1:14" ht="29.25" customHeight="1">
      <c r="A99" s="1589" t="s">
        <v>1967</v>
      </c>
      <c r="B99" s="1589"/>
      <c r="C99" s="1589"/>
      <c r="D99" s="1589"/>
      <c r="E99" s="1589"/>
      <c r="F99" s="1589"/>
      <c r="G99" s="1589"/>
      <c r="H99" s="1589"/>
      <c r="I99" s="1589"/>
      <c r="J99" s="1589"/>
      <c r="K99" s="1589"/>
      <c r="L99" s="1589"/>
      <c r="M99" s="1589"/>
      <c r="N99" s="1589"/>
    </row>
    <row r="100" spans="1:14" ht="14.25">
      <c r="A100" s="1690" t="s">
        <v>2002</v>
      </c>
      <c r="B100" s="1690"/>
      <c r="C100" s="1690"/>
      <c r="D100" s="1690"/>
      <c r="E100" s="1690"/>
      <c r="F100" s="1690"/>
      <c r="G100" s="1690"/>
      <c r="H100" s="1690"/>
      <c r="I100" s="1690"/>
      <c r="J100" s="1690"/>
      <c r="K100" s="1690"/>
      <c r="L100" s="1690"/>
      <c r="M100" s="1690"/>
      <c r="N100" s="1690"/>
    </row>
    <row r="101" spans="1:14" ht="14.25">
      <c r="A101" s="1690" t="s">
        <v>2031</v>
      </c>
      <c r="B101" s="1690"/>
      <c r="C101" s="1690"/>
      <c r="D101" s="1690"/>
      <c r="E101" s="1690"/>
      <c r="F101" s="1690"/>
      <c r="G101" s="1690"/>
      <c r="H101" s="1690"/>
      <c r="I101" s="1690"/>
      <c r="J101" s="1690"/>
      <c r="K101" s="1690"/>
      <c r="L101" s="1690"/>
      <c r="M101" s="1690"/>
      <c r="N101" s="1690"/>
    </row>
    <row r="102" spans="1:14" ht="16.5" customHeight="1">
      <c r="A102" s="1575" t="s">
        <v>2150</v>
      </c>
      <c r="B102" s="1575"/>
      <c r="C102" s="1575"/>
      <c r="D102" s="1575"/>
      <c r="E102" s="1575"/>
      <c r="F102" s="1575"/>
      <c r="G102" s="1575"/>
      <c r="H102" s="1575"/>
      <c r="I102" s="1575"/>
      <c r="J102" s="1575"/>
      <c r="K102" s="1575"/>
      <c r="L102" s="1575"/>
      <c r="M102" s="1575"/>
      <c r="N102" s="1575"/>
    </row>
    <row r="135" spans="2:258" s="849" customFormat="1" ht="14.25" customHeight="1">
      <c r="B135" s="150"/>
      <c r="C135" s="1203"/>
      <c r="D135" s="1197"/>
      <c r="E135" s="1196"/>
      <c r="F135" s="1203"/>
      <c r="G135" s="1203"/>
      <c r="H135" s="1203"/>
      <c r="I135" s="152"/>
      <c r="J135" s="1196"/>
      <c r="K135" s="1196"/>
      <c r="L135" s="153"/>
      <c r="M135" s="154"/>
      <c r="N135" s="154"/>
      <c r="O135" s="1203"/>
      <c r="P135" s="1203"/>
      <c r="Q135" s="1203"/>
      <c r="R135" s="1203"/>
      <c r="S135" s="1203"/>
      <c r="T135" s="1203"/>
      <c r="U135" s="1203"/>
      <c r="V135" s="1203"/>
      <c r="W135" s="1203"/>
      <c r="X135" s="1203"/>
      <c r="Y135" s="1203"/>
      <c r="Z135" s="1203"/>
      <c r="AA135" s="1203"/>
      <c r="AB135" s="1203"/>
      <c r="AC135" s="1203"/>
      <c r="AD135" s="1203"/>
      <c r="AE135" s="1203"/>
      <c r="AF135" s="1203"/>
      <c r="AG135" s="1203"/>
      <c r="AH135" s="1203"/>
      <c r="AI135" s="1203"/>
      <c r="AJ135" s="1203"/>
      <c r="AK135" s="1203"/>
      <c r="AL135" s="1203"/>
      <c r="AM135" s="1203"/>
      <c r="AN135" s="1203"/>
      <c r="AO135" s="1203"/>
      <c r="AP135" s="1203"/>
      <c r="AQ135" s="1203"/>
      <c r="AR135" s="1203"/>
      <c r="AS135" s="1203"/>
      <c r="AT135" s="1203"/>
      <c r="AU135" s="1203"/>
      <c r="AV135" s="1203"/>
      <c r="AW135" s="1203"/>
      <c r="AX135" s="1203"/>
      <c r="AY135" s="1203"/>
      <c r="AZ135" s="1203"/>
      <c r="BA135" s="1203"/>
      <c r="BB135" s="1203"/>
      <c r="BC135" s="1203"/>
      <c r="BD135" s="1203"/>
      <c r="BE135" s="1203"/>
      <c r="BF135" s="1203"/>
      <c r="BG135" s="1203"/>
      <c r="BH135" s="1203"/>
      <c r="BI135" s="1203"/>
      <c r="BJ135" s="1203"/>
      <c r="BK135" s="1203"/>
      <c r="BL135" s="1203"/>
      <c r="BM135" s="1203"/>
      <c r="BN135" s="1203"/>
      <c r="BO135" s="1203"/>
      <c r="BP135" s="1203"/>
      <c r="BQ135" s="1203"/>
      <c r="BR135" s="1203"/>
      <c r="BS135" s="1203"/>
      <c r="BT135" s="1203"/>
      <c r="BU135" s="1203"/>
      <c r="BV135" s="1203"/>
      <c r="BW135" s="1203"/>
      <c r="BX135" s="1203"/>
      <c r="BY135" s="1203"/>
      <c r="BZ135" s="1203"/>
      <c r="CA135" s="1203"/>
      <c r="CB135" s="1203"/>
      <c r="CC135" s="1203"/>
      <c r="CD135" s="1203"/>
      <c r="CE135" s="1203"/>
      <c r="CF135" s="1203"/>
      <c r="CG135" s="1203"/>
      <c r="CH135" s="1203"/>
      <c r="CI135" s="1203"/>
      <c r="CJ135" s="1203"/>
      <c r="CK135" s="1203"/>
      <c r="CL135" s="1203"/>
      <c r="CM135" s="1203"/>
      <c r="CN135" s="1203"/>
      <c r="CO135" s="1203"/>
      <c r="CP135" s="1203"/>
      <c r="CQ135" s="1203"/>
      <c r="CR135" s="1203"/>
      <c r="CS135" s="1203"/>
      <c r="CT135" s="1203"/>
      <c r="CU135" s="1203"/>
      <c r="CV135" s="1203"/>
      <c r="CW135" s="1203"/>
      <c r="CX135" s="1203"/>
      <c r="CY135" s="1203"/>
      <c r="CZ135" s="1203"/>
      <c r="DA135" s="1203"/>
      <c r="DB135" s="1203"/>
      <c r="DC135" s="1203"/>
      <c r="DD135" s="1203"/>
      <c r="DE135" s="1203"/>
      <c r="DF135" s="1203"/>
      <c r="DG135" s="1203"/>
      <c r="DH135" s="1203"/>
      <c r="DI135" s="1203"/>
      <c r="DJ135" s="1203"/>
      <c r="DK135" s="1203"/>
      <c r="DL135" s="1203"/>
      <c r="DM135" s="1203"/>
      <c r="DN135" s="1203"/>
      <c r="DO135" s="1203"/>
      <c r="DP135" s="1203"/>
      <c r="DQ135" s="1203"/>
      <c r="DR135" s="1203"/>
      <c r="DS135" s="1203"/>
      <c r="DT135" s="1203"/>
      <c r="DU135" s="1203"/>
      <c r="DV135" s="1203"/>
      <c r="DW135" s="1203"/>
      <c r="DX135" s="1203"/>
      <c r="DY135" s="1203"/>
      <c r="DZ135" s="1203"/>
      <c r="EA135" s="1203"/>
      <c r="EB135" s="1203"/>
      <c r="EC135" s="1203"/>
      <c r="ED135" s="1203"/>
      <c r="EE135" s="1203"/>
      <c r="EF135" s="1203"/>
      <c r="EG135" s="1203"/>
      <c r="EH135" s="1203"/>
      <c r="EI135" s="1203"/>
      <c r="EJ135" s="1203"/>
      <c r="EK135" s="1203"/>
      <c r="EL135" s="1203"/>
      <c r="EM135" s="1203"/>
      <c r="EN135" s="1203"/>
      <c r="EO135" s="1203"/>
      <c r="EP135" s="1203"/>
      <c r="EQ135" s="1203"/>
      <c r="ER135" s="1203"/>
      <c r="ES135" s="1203"/>
      <c r="ET135" s="1203"/>
      <c r="EU135" s="1203"/>
      <c r="EV135" s="1203"/>
      <c r="EW135" s="1203"/>
      <c r="EX135" s="1203"/>
      <c r="EY135" s="1203"/>
      <c r="EZ135" s="1203"/>
      <c r="FA135" s="1203"/>
      <c r="FB135" s="1203"/>
      <c r="FC135" s="1203"/>
      <c r="FD135" s="1203"/>
      <c r="FE135" s="1203"/>
      <c r="FF135" s="1203"/>
      <c r="FG135" s="1203"/>
      <c r="FH135" s="1203"/>
      <c r="FI135" s="1203"/>
      <c r="FJ135" s="1203"/>
      <c r="FK135" s="1203"/>
      <c r="FL135" s="1203"/>
      <c r="FM135" s="1203"/>
      <c r="FN135" s="1203"/>
      <c r="FO135" s="1203"/>
      <c r="FP135" s="1203"/>
      <c r="FQ135" s="1203"/>
      <c r="FR135" s="1203"/>
      <c r="FS135" s="1203"/>
      <c r="FT135" s="1203"/>
      <c r="FU135" s="1203"/>
      <c r="FV135" s="1203"/>
      <c r="FW135" s="1203"/>
      <c r="FX135" s="1203"/>
      <c r="FY135" s="1203"/>
      <c r="FZ135" s="1203"/>
      <c r="GA135" s="1203"/>
      <c r="GB135" s="1203"/>
      <c r="GC135" s="1203"/>
      <c r="GD135" s="1203"/>
      <c r="GE135" s="1203"/>
      <c r="GF135" s="1203"/>
      <c r="GG135" s="1203"/>
      <c r="GH135" s="1203"/>
      <c r="GI135" s="1203"/>
      <c r="GJ135" s="1203"/>
      <c r="GK135" s="1203"/>
      <c r="GL135" s="1203"/>
      <c r="GM135" s="1203"/>
      <c r="GN135" s="1203"/>
      <c r="GO135" s="1203"/>
      <c r="GP135" s="1203"/>
      <c r="GQ135" s="1203"/>
      <c r="GR135" s="1203"/>
      <c r="GS135" s="1203"/>
      <c r="GT135" s="1203"/>
      <c r="GU135" s="1203"/>
      <c r="GV135" s="1203"/>
      <c r="GW135" s="1203"/>
      <c r="GX135" s="1203"/>
      <c r="GY135" s="1203"/>
      <c r="GZ135" s="1203"/>
      <c r="HA135" s="1203"/>
      <c r="HB135" s="1203"/>
      <c r="HC135" s="1203"/>
      <c r="HD135" s="1203"/>
      <c r="HE135" s="1203"/>
      <c r="HF135" s="1203"/>
      <c r="HG135" s="1203"/>
      <c r="HH135" s="1203"/>
      <c r="HI135" s="1203"/>
      <c r="HJ135" s="1203"/>
      <c r="HK135" s="1203"/>
      <c r="HL135" s="1203"/>
      <c r="HM135" s="1203"/>
      <c r="HN135" s="1203"/>
      <c r="HO135" s="1203"/>
      <c r="HP135" s="1203"/>
      <c r="HQ135" s="1203"/>
      <c r="HR135" s="1203"/>
      <c r="HS135" s="1203"/>
      <c r="HT135" s="1203"/>
      <c r="HU135" s="1203"/>
      <c r="HV135" s="1203"/>
      <c r="HW135" s="1203"/>
      <c r="HX135" s="1203"/>
      <c r="HY135" s="1203"/>
      <c r="HZ135" s="1203"/>
      <c r="IA135" s="1203"/>
      <c r="IB135" s="1203"/>
      <c r="IC135" s="1203"/>
      <c r="ID135" s="1203"/>
      <c r="IE135" s="1203"/>
      <c r="IF135" s="1203"/>
      <c r="IG135" s="1203"/>
      <c r="IH135" s="1203"/>
      <c r="II135" s="1203"/>
      <c r="IJ135" s="1203"/>
      <c r="IK135" s="1203"/>
      <c r="IL135" s="1203"/>
      <c r="IM135" s="1203"/>
      <c r="IN135" s="1203"/>
      <c r="IO135" s="1203"/>
      <c r="IP135" s="1203"/>
      <c r="IQ135" s="1203"/>
      <c r="IR135" s="1203"/>
      <c r="IS135" s="1203"/>
      <c r="IT135" s="1203"/>
      <c r="IU135" s="1203"/>
      <c r="IV135" s="1203"/>
      <c r="IW135" s="1203"/>
      <c r="IX135" s="1203"/>
    </row>
  </sheetData>
  <protectedRanges>
    <protectedRange sqref="A91 F94:H96 J93:N97 F93:I93 M92:N92 A97:H97 C91:N91 A92:E96 G92:K92 C7:E26 G7:H26 I29:I52 G29:G52 C29:E63 G53:H90 C66:E90 M5:N90 K5:L34 K36:L90" name="Range1"/>
    <protectedRange sqref="A5:A16 B7:B16 A17:B26 J7:J26 A47:B47 A27:A46 A48:A52 J29:J63 B91 J66:J90 A53:B90" name="Range1_4"/>
  </protectedRanges>
  <mergeCells count="23">
    <mergeCell ref="E9:E10"/>
    <mergeCell ref="A101:N101"/>
    <mergeCell ref="A100:N100"/>
    <mergeCell ref="A99:N99"/>
    <mergeCell ref="K93:N93"/>
    <mergeCell ref="F94:K94"/>
    <mergeCell ref="A96:N96"/>
    <mergeCell ref="A102:N102"/>
    <mergeCell ref="A1:N1"/>
    <mergeCell ref="A2:N2"/>
    <mergeCell ref="A3:A4"/>
    <mergeCell ref="B3:B4"/>
    <mergeCell ref="C3:E3"/>
    <mergeCell ref="F3:J3"/>
    <mergeCell ref="K3:N3"/>
    <mergeCell ref="K4:L4"/>
    <mergeCell ref="A97:N97"/>
    <mergeCell ref="A98:N98"/>
    <mergeCell ref="C14:C15"/>
    <mergeCell ref="D14:D15"/>
    <mergeCell ref="E14:E15"/>
    <mergeCell ref="C9:C10"/>
    <mergeCell ref="D9:D10"/>
  </mergeCells>
  <printOptions horizontalCentered="1"/>
  <pageMargins left="0.2" right="0.2" top="0.35" bottom="0.5" header="0.3" footer="0.3"/>
  <pageSetup paperSize="5" scale="51" fitToHeight="0" orientation="landscape" horizontalDpi="300" verticalDpi="300" r:id="rId1"/>
  <headerFooter>
    <oddFooter>&amp;RPage &amp;P of &amp;N</oddFooter>
  </headerFooter>
</worksheet>
</file>

<file path=xl/worksheets/sheet5.xml><?xml version="1.0" encoding="utf-8"?>
<worksheet xmlns="http://schemas.openxmlformats.org/spreadsheetml/2006/main" xmlns:r="http://schemas.openxmlformats.org/officeDocument/2006/relationships">
  <sheetPr codeName="Sheet6"/>
  <dimension ref="A1:X791"/>
  <sheetViews>
    <sheetView view="pageBreakPreview" zoomScale="75" zoomScaleNormal="70" zoomScaleSheetLayoutView="75" workbookViewId="0">
      <selection activeCell="Q11" sqref="Q11:Q12"/>
    </sheetView>
  </sheetViews>
  <sheetFormatPr defaultColWidth="9.140625" defaultRowHeight="14.25"/>
  <cols>
    <col min="1" max="1" width="10.85546875" style="1147" customWidth="1"/>
    <col min="2" max="2" width="12.140625" style="1147" customWidth="1"/>
    <col min="3" max="3" width="12.85546875" style="1147" customWidth="1"/>
    <col min="4" max="4" width="18.7109375" style="1168" bestFit="1" customWidth="1"/>
    <col min="5" max="5" width="18.42578125" style="1168" customWidth="1"/>
    <col min="6" max="6" width="26.42578125" style="1147" customWidth="1"/>
    <col min="7" max="7" width="21.85546875" style="1147" customWidth="1"/>
    <col min="8" max="8" width="12.5703125" style="6" customWidth="1"/>
    <col min="9" max="9" width="5" style="6" customWidth="1"/>
    <col min="10" max="10" width="16.7109375" style="1147" customWidth="1"/>
    <col min="11" max="11" width="28.28515625" style="1147" customWidth="1"/>
    <col min="12" max="12" width="19" style="1147" customWidth="1"/>
    <col min="13" max="13" width="9" style="1147" customWidth="1"/>
    <col min="14" max="14" width="4.28515625" style="1147" customWidth="1"/>
    <col min="15" max="15" width="17.42578125" style="1147" customWidth="1"/>
    <col min="16" max="16" width="6.85546875" style="1147" customWidth="1"/>
    <col min="17" max="17" width="17.5703125" style="1147" customWidth="1"/>
    <col min="18" max="18" width="18.42578125" style="1147" customWidth="1"/>
    <col min="19" max="19" width="12.5703125" style="1147" customWidth="1"/>
    <col min="20" max="20" width="32.42578125" style="1147" customWidth="1"/>
    <col min="21" max="21" width="25.140625" style="1147" customWidth="1"/>
    <col min="22" max="22" width="19" style="1147" customWidth="1"/>
    <col min="23" max="23" width="19.28515625" style="1147" customWidth="1"/>
    <col min="24" max="24" width="17.28515625" style="1147" bestFit="1" customWidth="1"/>
    <col min="25" max="16384" width="9.140625" style="1147"/>
  </cols>
  <sheetData>
    <row r="1" spans="1:23" ht="15">
      <c r="A1" s="1866" t="s">
        <v>325</v>
      </c>
      <c r="B1" s="1866"/>
      <c r="C1" s="1866"/>
      <c r="D1" s="1866"/>
      <c r="E1" s="1866"/>
      <c r="F1" s="1866"/>
      <c r="G1" s="1866"/>
      <c r="H1" s="1866"/>
      <c r="I1" s="1866"/>
      <c r="J1" s="1866"/>
      <c r="K1" s="1866"/>
      <c r="L1" s="1866"/>
      <c r="M1" s="1866"/>
      <c r="N1" s="1866"/>
      <c r="O1" s="1866"/>
      <c r="P1" s="1866"/>
      <c r="Q1" s="1866"/>
      <c r="R1" s="1866"/>
      <c r="S1" s="1866"/>
      <c r="T1" s="1866"/>
      <c r="U1" s="1866"/>
      <c r="V1" s="1866"/>
    </row>
    <row r="2" spans="1:23" ht="15">
      <c r="A2" s="1866"/>
      <c r="B2" s="1866"/>
      <c r="C2" s="1866"/>
      <c r="D2" s="1866"/>
      <c r="E2" s="1866"/>
      <c r="F2" s="1866"/>
      <c r="G2" s="1866"/>
      <c r="H2" s="1866"/>
      <c r="I2" s="1866"/>
      <c r="J2" s="1866"/>
      <c r="K2" s="1866"/>
      <c r="L2" s="1866"/>
      <c r="M2" s="1866"/>
      <c r="N2" s="1866"/>
      <c r="O2" s="1866"/>
      <c r="P2" s="1866"/>
      <c r="Q2" s="1866"/>
      <c r="R2" s="1866"/>
      <c r="S2" s="1866"/>
      <c r="T2" s="1866"/>
      <c r="U2" s="1866"/>
      <c r="V2" s="1866"/>
    </row>
    <row r="3" spans="1:23" s="1867" customFormat="1" ht="15.75" thickBot="1"/>
    <row r="4" spans="1:23" ht="15" customHeight="1">
      <c r="A4" s="1868"/>
      <c r="B4" s="1871" t="s">
        <v>1255</v>
      </c>
      <c r="C4" s="1872"/>
      <c r="D4" s="1872"/>
      <c r="E4" s="1872"/>
      <c r="F4" s="1872"/>
      <c r="G4" s="1872"/>
      <c r="H4" s="1872"/>
      <c r="I4" s="1873"/>
      <c r="J4" s="1877" t="s">
        <v>1254</v>
      </c>
      <c r="K4" s="1878"/>
      <c r="L4" s="1878"/>
      <c r="M4" s="1878"/>
      <c r="N4" s="1879"/>
      <c r="O4" s="1860" t="s">
        <v>1253</v>
      </c>
      <c r="P4" s="1861"/>
      <c r="Q4" s="1861"/>
      <c r="R4" s="1862"/>
      <c r="S4" s="1860" t="s">
        <v>1252</v>
      </c>
      <c r="T4" s="1861"/>
      <c r="U4" s="1861"/>
      <c r="V4" s="1861"/>
      <c r="W4" s="1862"/>
    </row>
    <row r="5" spans="1:23" ht="14.25" customHeight="1">
      <c r="A5" s="1869"/>
      <c r="B5" s="1874"/>
      <c r="C5" s="1875"/>
      <c r="D5" s="1875"/>
      <c r="E5" s="1875"/>
      <c r="F5" s="1875"/>
      <c r="G5" s="1875"/>
      <c r="H5" s="1875"/>
      <c r="I5" s="1876"/>
      <c r="J5" s="1880"/>
      <c r="K5" s="1881"/>
      <c r="L5" s="1881"/>
      <c r="M5" s="1881"/>
      <c r="N5" s="1882"/>
      <c r="O5" s="1863"/>
      <c r="P5" s="1864"/>
      <c r="Q5" s="1864"/>
      <c r="R5" s="1865"/>
      <c r="S5" s="1863"/>
      <c r="T5" s="1864"/>
      <c r="U5" s="1864"/>
      <c r="V5" s="1864"/>
      <c r="W5" s="1865"/>
    </row>
    <row r="6" spans="1:23" ht="15" customHeight="1">
      <c r="A6" s="1869"/>
      <c r="B6" s="1883" t="s">
        <v>1251</v>
      </c>
      <c r="C6" s="1883" t="s">
        <v>2</v>
      </c>
      <c r="D6" s="1894" t="s">
        <v>328</v>
      </c>
      <c r="E6" s="1897" t="s">
        <v>327</v>
      </c>
      <c r="F6" s="1900" t="s">
        <v>1250</v>
      </c>
      <c r="G6" s="1897" t="s">
        <v>1249</v>
      </c>
      <c r="H6" s="1809" t="s">
        <v>10</v>
      </c>
      <c r="I6" s="1810"/>
      <c r="J6" s="1815" t="s">
        <v>1065</v>
      </c>
      <c r="K6" s="1891" t="s">
        <v>1245</v>
      </c>
      <c r="L6" s="1891" t="s">
        <v>1249</v>
      </c>
      <c r="M6" s="1809" t="s">
        <v>10</v>
      </c>
      <c r="N6" s="1810"/>
      <c r="O6" s="1840" t="s">
        <v>1248</v>
      </c>
      <c r="P6" s="1843"/>
      <c r="Q6" s="1846" t="s">
        <v>1247</v>
      </c>
      <c r="R6" s="1840" t="s">
        <v>1246</v>
      </c>
      <c r="S6" s="1840" t="s">
        <v>2</v>
      </c>
      <c r="T6" s="1809" t="s">
        <v>1245</v>
      </c>
      <c r="U6" s="1885" t="s">
        <v>1244</v>
      </c>
      <c r="V6" s="1888" t="s">
        <v>1010</v>
      </c>
      <c r="W6" s="1857" t="s">
        <v>1243</v>
      </c>
    </row>
    <row r="7" spans="1:23" ht="15" customHeight="1">
      <c r="A7" s="1869"/>
      <c r="B7" s="1884"/>
      <c r="C7" s="1884"/>
      <c r="D7" s="1895"/>
      <c r="E7" s="1898"/>
      <c r="F7" s="1901"/>
      <c r="G7" s="1898"/>
      <c r="H7" s="1811"/>
      <c r="I7" s="1812"/>
      <c r="J7" s="1816"/>
      <c r="K7" s="1892"/>
      <c r="L7" s="1892"/>
      <c r="M7" s="1811"/>
      <c r="N7" s="1812"/>
      <c r="O7" s="1841"/>
      <c r="P7" s="1844"/>
      <c r="Q7" s="1847"/>
      <c r="R7" s="1841"/>
      <c r="S7" s="1841"/>
      <c r="T7" s="1811"/>
      <c r="U7" s="1886"/>
      <c r="V7" s="1889"/>
      <c r="W7" s="1858"/>
    </row>
    <row r="8" spans="1:23" ht="15" customHeight="1" thickBot="1">
      <c r="A8" s="1870"/>
      <c r="B8" s="1597"/>
      <c r="C8" s="1597"/>
      <c r="D8" s="1896"/>
      <c r="E8" s="1899"/>
      <c r="F8" s="1902"/>
      <c r="G8" s="1899"/>
      <c r="H8" s="1813"/>
      <c r="I8" s="1814"/>
      <c r="J8" s="1817"/>
      <c r="K8" s="1893"/>
      <c r="L8" s="1893"/>
      <c r="M8" s="1813"/>
      <c r="N8" s="1814"/>
      <c r="O8" s="1842"/>
      <c r="P8" s="1845"/>
      <c r="Q8" s="1848"/>
      <c r="R8" s="1842"/>
      <c r="S8" s="1842"/>
      <c r="T8" s="1813"/>
      <c r="U8" s="1887"/>
      <c r="V8" s="1890"/>
      <c r="W8" s="1859"/>
    </row>
    <row r="9" spans="1:23" ht="28.5">
      <c r="A9" s="1818" t="s">
        <v>1608</v>
      </c>
      <c r="B9" s="1821" t="s">
        <v>1239</v>
      </c>
      <c r="C9" s="567">
        <v>39811</v>
      </c>
      <c r="D9" s="1169" t="s">
        <v>86</v>
      </c>
      <c r="E9" s="1144" t="s">
        <v>1241</v>
      </c>
      <c r="F9" s="568" t="s">
        <v>335</v>
      </c>
      <c r="G9" s="34">
        <v>5000000000</v>
      </c>
      <c r="H9" s="569" t="s">
        <v>322</v>
      </c>
      <c r="I9" s="570"/>
      <c r="J9" s="571">
        <v>40177</v>
      </c>
      <c r="K9" s="572" t="s">
        <v>1334</v>
      </c>
      <c r="L9" s="34">
        <v>5000000000</v>
      </c>
      <c r="M9" s="573" t="s">
        <v>334</v>
      </c>
      <c r="N9" s="574"/>
      <c r="O9" s="1849" t="s">
        <v>1608</v>
      </c>
      <c r="P9" s="1837" t="s">
        <v>1333</v>
      </c>
      <c r="Q9" s="1839" t="s">
        <v>1332</v>
      </c>
      <c r="R9" s="1806">
        <v>5937500000</v>
      </c>
      <c r="S9" s="1831"/>
      <c r="T9" s="1833"/>
      <c r="U9" s="1834"/>
      <c r="V9" s="1835"/>
      <c r="W9" s="738"/>
    </row>
    <row r="10" spans="1:23" ht="14.25" customHeight="1">
      <c r="A10" s="1819"/>
      <c r="B10" s="1751"/>
      <c r="C10" s="1717">
        <v>39954</v>
      </c>
      <c r="D10" s="1725" t="s">
        <v>86</v>
      </c>
      <c r="E10" s="1804" t="s">
        <v>1241</v>
      </c>
      <c r="F10" s="1805" t="s">
        <v>1242</v>
      </c>
      <c r="G10" s="1711">
        <v>7500000000</v>
      </c>
      <c r="H10" s="1808" t="s">
        <v>322</v>
      </c>
      <c r="I10" s="1767">
        <v>22</v>
      </c>
      <c r="J10" s="1770">
        <v>40177</v>
      </c>
      <c r="K10" s="1773" t="s">
        <v>1609</v>
      </c>
      <c r="L10" s="1747">
        <v>3000000000</v>
      </c>
      <c r="M10" s="1779" t="s">
        <v>334</v>
      </c>
      <c r="N10" s="1825"/>
      <c r="O10" s="1850"/>
      <c r="P10" s="1838"/>
      <c r="Q10" s="1438"/>
      <c r="R10" s="1807"/>
      <c r="S10" s="1832"/>
      <c r="T10" s="1824"/>
      <c r="U10" s="1803"/>
      <c r="V10" s="1836"/>
      <c r="W10" s="737"/>
    </row>
    <row r="11" spans="1:23" ht="28.5" customHeight="1">
      <c r="A11" s="1819"/>
      <c r="B11" s="1751"/>
      <c r="C11" s="1717"/>
      <c r="D11" s="1725"/>
      <c r="E11" s="1804"/>
      <c r="F11" s="1805"/>
      <c r="G11" s="1711"/>
      <c r="H11" s="1808"/>
      <c r="I11" s="1769"/>
      <c r="J11" s="1772"/>
      <c r="K11" s="1775"/>
      <c r="L11" s="1749"/>
      <c r="M11" s="1781"/>
      <c r="N11" s="1826"/>
      <c r="O11" s="1827" t="s">
        <v>1608</v>
      </c>
      <c r="P11" s="1760" t="s">
        <v>1968</v>
      </c>
      <c r="Q11" s="1744" t="s">
        <v>1237</v>
      </c>
      <c r="R11" s="1851">
        <v>0.73799999999999999</v>
      </c>
      <c r="S11" s="1853"/>
      <c r="T11" s="1823"/>
      <c r="U11" s="1802"/>
      <c r="V11" s="1823"/>
      <c r="W11" s="736"/>
    </row>
    <row r="12" spans="1:23" ht="44.25" customHeight="1" thickBot="1">
      <c r="A12" s="1819"/>
      <c r="B12" s="1751"/>
      <c r="C12" s="1098">
        <v>40177</v>
      </c>
      <c r="D12" s="492" t="s">
        <v>86</v>
      </c>
      <c r="E12" s="1138" t="s">
        <v>1241</v>
      </c>
      <c r="F12" s="1139" t="s">
        <v>1242</v>
      </c>
      <c r="G12" s="22">
        <v>1250000000</v>
      </c>
      <c r="H12" s="1140" t="s">
        <v>322</v>
      </c>
      <c r="I12" s="248" t="s">
        <v>1610</v>
      </c>
      <c r="J12" s="1124">
        <v>40542</v>
      </c>
      <c r="K12" s="605" t="s">
        <v>1609</v>
      </c>
      <c r="L12" s="233">
        <v>5500000000</v>
      </c>
      <c r="M12" s="1131" t="s">
        <v>334</v>
      </c>
      <c r="N12" s="1143">
        <v>26</v>
      </c>
      <c r="O12" s="1828"/>
      <c r="P12" s="1829"/>
      <c r="Q12" s="1830"/>
      <c r="R12" s="1852"/>
      <c r="S12" s="1832"/>
      <c r="T12" s="1824"/>
      <c r="U12" s="1803"/>
      <c r="V12" s="1824"/>
      <c r="W12" s="737"/>
    </row>
    <row r="13" spans="1:23" ht="44.25" customHeight="1" thickTop="1" thickBot="1">
      <c r="A13" s="1820"/>
      <c r="B13" s="1822"/>
      <c r="C13" s="1099">
        <v>40177</v>
      </c>
      <c r="D13" s="1103" t="s">
        <v>86</v>
      </c>
      <c r="E13" s="33" t="s">
        <v>1241</v>
      </c>
      <c r="F13" s="176" t="s">
        <v>1336</v>
      </c>
      <c r="G13" s="685">
        <v>2540000000</v>
      </c>
      <c r="H13" s="249" t="s">
        <v>322</v>
      </c>
      <c r="I13" s="686"/>
      <c r="J13" s="612">
        <v>40603</v>
      </c>
      <c r="K13" s="630" t="s">
        <v>1639</v>
      </c>
      <c r="L13" s="685">
        <v>2670000000</v>
      </c>
      <c r="M13" s="575" t="s">
        <v>334</v>
      </c>
      <c r="N13" s="687">
        <v>27</v>
      </c>
      <c r="O13" s="688" t="s">
        <v>1608</v>
      </c>
      <c r="P13" s="689">
        <v>27</v>
      </c>
      <c r="Q13" s="559" t="s">
        <v>1638</v>
      </c>
      <c r="R13" s="685">
        <v>2670000000</v>
      </c>
      <c r="S13" s="690">
        <v>40604</v>
      </c>
      <c r="T13" s="836" t="s">
        <v>1906</v>
      </c>
      <c r="U13" s="1171">
        <v>2667000000</v>
      </c>
      <c r="V13" s="763" t="s">
        <v>334</v>
      </c>
      <c r="W13" s="20">
        <v>0</v>
      </c>
    </row>
    <row r="14" spans="1:23" ht="28.5" customHeight="1" thickBot="1">
      <c r="A14" s="1750" t="s">
        <v>1240</v>
      </c>
      <c r="B14" s="1751" t="s">
        <v>1239</v>
      </c>
      <c r="C14" s="1115">
        <v>39811</v>
      </c>
      <c r="D14" s="170" t="s">
        <v>86</v>
      </c>
      <c r="E14" s="1081" t="s">
        <v>332</v>
      </c>
      <c r="F14" s="1081" t="s">
        <v>333</v>
      </c>
      <c r="G14" s="233">
        <v>884024131</v>
      </c>
      <c r="H14" s="1092" t="s">
        <v>322</v>
      </c>
      <c r="I14" s="1135">
        <v>2</v>
      </c>
      <c r="J14" s="577">
        <v>39962</v>
      </c>
      <c r="K14" s="578" t="s">
        <v>1238</v>
      </c>
      <c r="L14" s="579">
        <v>884024131</v>
      </c>
      <c r="M14" s="580" t="s">
        <v>334</v>
      </c>
      <c r="N14" s="581">
        <v>3</v>
      </c>
      <c r="O14" s="682"/>
      <c r="P14" s="683"/>
      <c r="Q14" s="1088"/>
      <c r="R14" s="1159"/>
      <c r="S14" s="684"/>
      <c r="T14" s="838"/>
      <c r="U14" s="1137"/>
      <c r="V14" s="751"/>
      <c r="W14" s="1087"/>
    </row>
    <row r="15" spans="1:23" ht="1.5" customHeight="1" thickTop="1" thickBot="1">
      <c r="A15" s="1750"/>
      <c r="B15" s="1751"/>
      <c r="C15" s="1418">
        <v>39813</v>
      </c>
      <c r="D15" s="1744" t="s">
        <v>86</v>
      </c>
      <c r="E15" s="1436" t="s">
        <v>332</v>
      </c>
      <c r="F15" s="1436" t="s">
        <v>336</v>
      </c>
      <c r="G15" s="1558">
        <v>13400000000</v>
      </c>
      <c r="H15" s="1656" t="s">
        <v>322</v>
      </c>
      <c r="I15" s="1787"/>
      <c r="J15" s="502"/>
      <c r="K15" s="503"/>
      <c r="L15" s="504"/>
      <c r="M15" s="505"/>
      <c r="N15" s="506"/>
      <c r="O15" s="1789"/>
      <c r="P15" s="1791"/>
      <c r="Q15" s="1745"/>
      <c r="R15" s="1794"/>
      <c r="S15" s="1796"/>
      <c r="T15" s="1798"/>
      <c r="U15" s="1800"/>
      <c r="V15" s="1785"/>
      <c r="W15" s="1086"/>
    </row>
    <row r="16" spans="1:23" ht="27.75" customHeight="1" thickTop="1" thickBot="1">
      <c r="A16" s="1750"/>
      <c r="B16" s="1751"/>
      <c r="C16" s="1419"/>
      <c r="D16" s="1746"/>
      <c r="E16" s="1438"/>
      <c r="F16" s="1438"/>
      <c r="G16" s="1559"/>
      <c r="H16" s="1657"/>
      <c r="I16" s="1788"/>
      <c r="J16" s="1124">
        <v>40004</v>
      </c>
      <c r="K16" s="1127" t="s">
        <v>1234</v>
      </c>
      <c r="L16" s="1128">
        <v>13400000000</v>
      </c>
      <c r="M16" s="1131" t="s">
        <v>334</v>
      </c>
      <c r="N16" s="582">
        <v>7</v>
      </c>
      <c r="O16" s="1790"/>
      <c r="P16" s="1792"/>
      <c r="Q16" s="1793"/>
      <c r="R16" s="1795"/>
      <c r="S16" s="1797"/>
      <c r="T16" s="1799"/>
      <c r="U16" s="1801"/>
      <c r="V16" s="1786"/>
      <c r="W16" s="1087"/>
    </row>
    <row r="17" spans="1:24" ht="28.5" customHeight="1" thickTop="1">
      <c r="A17" s="1750"/>
      <c r="B17" s="1751"/>
      <c r="C17" s="583">
        <v>39925</v>
      </c>
      <c r="D17" s="1102" t="s">
        <v>86</v>
      </c>
      <c r="E17" s="1138" t="s">
        <v>332</v>
      </c>
      <c r="F17" s="1138" t="s">
        <v>336</v>
      </c>
      <c r="G17" s="32">
        <v>2000000000</v>
      </c>
      <c r="H17" s="1091" t="s">
        <v>322</v>
      </c>
      <c r="I17" s="1134">
        <v>4</v>
      </c>
      <c r="J17" s="584">
        <v>40004</v>
      </c>
      <c r="K17" s="585" t="s">
        <v>1234</v>
      </c>
      <c r="L17" s="171">
        <v>2000000000</v>
      </c>
      <c r="M17" s="586" t="s">
        <v>334</v>
      </c>
      <c r="N17" s="587">
        <v>7</v>
      </c>
      <c r="O17" s="588" t="s">
        <v>195</v>
      </c>
      <c r="P17" s="589" t="s">
        <v>1591</v>
      </c>
      <c r="Q17" s="1081" t="s">
        <v>395</v>
      </c>
      <c r="R17" s="174">
        <v>2100000000</v>
      </c>
      <c r="S17" s="1170">
        <v>40527</v>
      </c>
      <c r="T17" s="839" t="s">
        <v>1223</v>
      </c>
      <c r="U17" s="739">
        <v>2139406777.5</v>
      </c>
      <c r="V17" s="1077" t="s">
        <v>334</v>
      </c>
      <c r="W17" s="21">
        <v>0</v>
      </c>
    </row>
    <row r="18" spans="1:24" ht="28.5" customHeight="1">
      <c r="A18" s="1750"/>
      <c r="B18" s="1751"/>
      <c r="C18" s="1752">
        <v>39953</v>
      </c>
      <c r="D18" s="1744" t="s">
        <v>86</v>
      </c>
      <c r="E18" s="1436" t="s">
        <v>332</v>
      </c>
      <c r="F18" s="1436" t="s">
        <v>336</v>
      </c>
      <c r="G18" s="1558">
        <v>4000000000</v>
      </c>
      <c r="H18" s="1656" t="s">
        <v>322</v>
      </c>
      <c r="I18" s="1962">
        <v>5</v>
      </c>
      <c r="J18" s="1770">
        <v>40004</v>
      </c>
      <c r="K18" s="1773" t="s">
        <v>1234</v>
      </c>
      <c r="L18" s="1776">
        <v>4000000000</v>
      </c>
      <c r="M18" s="1779" t="s">
        <v>334</v>
      </c>
      <c r="N18" s="1965">
        <v>7</v>
      </c>
      <c r="O18" s="1757" t="s">
        <v>195</v>
      </c>
      <c r="P18" s="1760" t="s">
        <v>1594</v>
      </c>
      <c r="Q18" s="1970" t="s">
        <v>1237</v>
      </c>
      <c r="R18" s="1960">
        <v>0.60799999999999998</v>
      </c>
      <c r="S18" s="508">
        <v>40500</v>
      </c>
      <c r="T18" s="837" t="s">
        <v>1907</v>
      </c>
      <c r="U18" s="740">
        <v>11743303903</v>
      </c>
      <c r="V18" s="551" t="s">
        <v>1237</v>
      </c>
      <c r="W18" s="552">
        <v>0.36899999999999999</v>
      </c>
    </row>
    <row r="19" spans="1:24" ht="28.5" customHeight="1">
      <c r="A19" s="1750"/>
      <c r="B19" s="1751"/>
      <c r="C19" s="1753"/>
      <c r="D19" s="1745"/>
      <c r="E19" s="1437"/>
      <c r="F19" s="1437"/>
      <c r="G19" s="1756"/>
      <c r="H19" s="1755"/>
      <c r="I19" s="1963"/>
      <c r="J19" s="1771"/>
      <c r="K19" s="1774"/>
      <c r="L19" s="1777"/>
      <c r="M19" s="1780"/>
      <c r="N19" s="1966"/>
      <c r="O19" s="1758"/>
      <c r="P19" s="1761"/>
      <c r="Q19" s="1971"/>
      <c r="R19" s="1794"/>
      <c r="S19" s="509">
        <v>40508</v>
      </c>
      <c r="T19" s="837" t="s">
        <v>1907</v>
      </c>
      <c r="U19" s="740">
        <v>1761495577.3</v>
      </c>
      <c r="V19" s="551" t="s">
        <v>1237</v>
      </c>
      <c r="W19" s="800">
        <v>0.32040000000000002</v>
      </c>
    </row>
    <row r="20" spans="1:24" ht="28.5" customHeight="1">
      <c r="A20" s="1750"/>
      <c r="B20" s="1751"/>
      <c r="C20" s="1754"/>
      <c r="D20" s="1746"/>
      <c r="E20" s="1438"/>
      <c r="F20" s="1438"/>
      <c r="G20" s="1559"/>
      <c r="H20" s="1657"/>
      <c r="I20" s="1964"/>
      <c r="J20" s="1772"/>
      <c r="K20" s="1775"/>
      <c r="L20" s="1778"/>
      <c r="M20" s="1781"/>
      <c r="N20" s="1967"/>
      <c r="O20" s="1968"/>
      <c r="P20" s="1969"/>
      <c r="Q20" s="1972"/>
      <c r="R20" s="1961"/>
      <c r="S20" s="509">
        <v>41264</v>
      </c>
      <c r="T20" s="840" t="s">
        <v>2276</v>
      </c>
      <c r="U20" s="740">
        <v>5500000000</v>
      </c>
      <c r="V20" s="551" t="s">
        <v>1237</v>
      </c>
      <c r="W20" s="800">
        <v>0.21970000000000001</v>
      </c>
    </row>
    <row r="21" spans="1:24" ht="28.5" customHeight="1">
      <c r="A21" s="1750"/>
      <c r="B21" s="1751"/>
      <c r="C21" s="1741">
        <v>39960</v>
      </c>
      <c r="D21" s="1744" t="s">
        <v>86</v>
      </c>
      <c r="E21" s="1436" t="s">
        <v>332</v>
      </c>
      <c r="F21" s="1436" t="s">
        <v>336</v>
      </c>
      <c r="G21" s="1747">
        <v>360624198</v>
      </c>
      <c r="H21" s="1476" t="s">
        <v>322</v>
      </c>
      <c r="I21" s="1767">
        <v>6</v>
      </c>
      <c r="J21" s="1770">
        <v>40004</v>
      </c>
      <c r="K21" s="1773" t="s">
        <v>1234</v>
      </c>
      <c r="L21" s="1776">
        <v>360624198</v>
      </c>
      <c r="M21" s="1779" t="s">
        <v>334</v>
      </c>
      <c r="N21" s="1782">
        <v>7</v>
      </c>
      <c r="O21" s="1757" t="s">
        <v>1236</v>
      </c>
      <c r="P21" s="1760" t="s">
        <v>1235</v>
      </c>
      <c r="Q21" s="1436" t="s">
        <v>333</v>
      </c>
      <c r="R21" s="1764">
        <v>7072488605</v>
      </c>
      <c r="S21" s="172">
        <v>40004</v>
      </c>
      <c r="T21" s="840" t="s">
        <v>1605</v>
      </c>
      <c r="U21" s="741">
        <v>360624198</v>
      </c>
      <c r="V21" s="551" t="s">
        <v>333</v>
      </c>
      <c r="W21" s="23">
        <v>6711864407</v>
      </c>
      <c r="X21" s="750"/>
    </row>
    <row r="22" spans="1:24" ht="28.5" customHeight="1">
      <c r="A22" s="1750"/>
      <c r="B22" s="1751"/>
      <c r="C22" s="1742"/>
      <c r="D22" s="1745"/>
      <c r="E22" s="1437"/>
      <c r="F22" s="1437"/>
      <c r="G22" s="1748"/>
      <c r="H22" s="1485"/>
      <c r="I22" s="1768"/>
      <c r="J22" s="1771"/>
      <c r="K22" s="1774"/>
      <c r="L22" s="1777"/>
      <c r="M22" s="1780"/>
      <c r="N22" s="1783"/>
      <c r="O22" s="1758"/>
      <c r="P22" s="1761"/>
      <c r="Q22" s="1437"/>
      <c r="R22" s="1765"/>
      <c r="S22" s="36">
        <v>40165</v>
      </c>
      <c r="T22" s="840" t="s">
        <v>1605</v>
      </c>
      <c r="U22" s="1137">
        <v>1000000000</v>
      </c>
      <c r="V22" s="551" t="s">
        <v>333</v>
      </c>
      <c r="W22" s="23">
        <v>5711864407</v>
      </c>
      <c r="X22" s="750"/>
    </row>
    <row r="23" spans="1:24" ht="28.5" customHeight="1">
      <c r="A23" s="1750"/>
      <c r="B23" s="1751"/>
      <c r="C23" s="1742"/>
      <c r="D23" s="1745"/>
      <c r="E23" s="1437"/>
      <c r="F23" s="1437"/>
      <c r="G23" s="1748"/>
      <c r="H23" s="1485"/>
      <c r="I23" s="1768"/>
      <c r="J23" s="1771"/>
      <c r="K23" s="1774"/>
      <c r="L23" s="1777"/>
      <c r="M23" s="1780"/>
      <c r="N23" s="1783"/>
      <c r="O23" s="1758"/>
      <c r="P23" s="1761"/>
      <c r="Q23" s="1437"/>
      <c r="R23" s="1765"/>
      <c r="S23" s="36">
        <v>40199</v>
      </c>
      <c r="T23" s="840" t="s">
        <v>1605</v>
      </c>
      <c r="U23" s="1137">
        <v>35084421.25</v>
      </c>
      <c r="V23" s="551" t="s">
        <v>333</v>
      </c>
      <c r="W23" s="21">
        <v>5676779985.75</v>
      </c>
      <c r="X23" s="750"/>
    </row>
    <row r="24" spans="1:24" ht="28.5" customHeight="1">
      <c r="A24" s="1750"/>
      <c r="B24" s="1751"/>
      <c r="C24" s="1742"/>
      <c r="D24" s="1745"/>
      <c r="E24" s="1437"/>
      <c r="F24" s="1437"/>
      <c r="G24" s="1748"/>
      <c r="H24" s="1485"/>
      <c r="I24" s="1768"/>
      <c r="J24" s="1771"/>
      <c r="K24" s="1774"/>
      <c r="L24" s="1777"/>
      <c r="M24" s="1780"/>
      <c r="N24" s="1783"/>
      <c r="O24" s="1758"/>
      <c r="P24" s="1761"/>
      <c r="Q24" s="1437"/>
      <c r="R24" s="1765"/>
      <c r="S24" s="36">
        <v>40268</v>
      </c>
      <c r="T24" s="840" t="s">
        <v>1605</v>
      </c>
      <c r="U24" s="1137">
        <v>1000000000</v>
      </c>
      <c r="V24" s="551" t="s">
        <v>333</v>
      </c>
      <c r="W24" s="21">
        <v>4676779986</v>
      </c>
      <c r="X24" s="750"/>
    </row>
    <row r="25" spans="1:24" ht="28.5" customHeight="1" thickBot="1">
      <c r="A25" s="1750"/>
      <c r="B25" s="1751"/>
      <c r="C25" s="1743"/>
      <c r="D25" s="1746"/>
      <c r="E25" s="1438"/>
      <c r="F25" s="1438"/>
      <c r="G25" s="1749"/>
      <c r="H25" s="1477"/>
      <c r="I25" s="1769"/>
      <c r="J25" s="1772"/>
      <c r="K25" s="1775"/>
      <c r="L25" s="1778"/>
      <c r="M25" s="1781"/>
      <c r="N25" s="1784"/>
      <c r="O25" s="1759"/>
      <c r="P25" s="1762"/>
      <c r="Q25" s="1763"/>
      <c r="R25" s="1766"/>
      <c r="S25" s="172">
        <v>40288</v>
      </c>
      <c r="T25" s="840" t="s">
        <v>1223</v>
      </c>
      <c r="U25" s="740">
        <v>4676779986</v>
      </c>
      <c r="V25" s="762" t="s">
        <v>334</v>
      </c>
      <c r="W25" s="23">
        <v>0</v>
      </c>
    </row>
    <row r="26" spans="1:24" ht="28.5" customHeight="1" thickTop="1">
      <c r="A26" s="1750"/>
      <c r="B26" s="1751"/>
      <c r="C26" s="1115">
        <v>39967</v>
      </c>
      <c r="D26" s="1076" t="s">
        <v>86</v>
      </c>
      <c r="E26" s="1081" t="s">
        <v>332</v>
      </c>
      <c r="F26" s="834" t="s">
        <v>336</v>
      </c>
      <c r="G26" s="1110">
        <f>23027511395+7072488605</f>
        <v>30100000000</v>
      </c>
      <c r="H26" s="1080" t="s">
        <v>322</v>
      </c>
      <c r="I26" s="236">
        <v>8</v>
      </c>
      <c r="J26" s="1124">
        <v>40004</v>
      </c>
      <c r="K26" s="585" t="s">
        <v>1234</v>
      </c>
      <c r="L26" s="173">
        <v>22041706310</v>
      </c>
      <c r="M26" s="1131" t="s">
        <v>334</v>
      </c>
      <c r="N26" s="590">
        <v>9</v>
      </c>
      <c r="O26" s="591"/>
      <c r="P26" s="592"/>
      <c r="Q26" s="958"/>
      <c r="R26" s="174"/>
      <c r="S26" s="175"/>
      <c r="T26" s="841"/>
      <c r="U26" s="1137"/>
      <c r="V26" s="752"/>
      <c r="W26" s="1087"/>
    </row>
    <row r="27" spans="1:24" ht="28.5" customHeight="1" thickBot="1">
      <c r="A27" s="1750"/>
      <c r="B27" s="1751"/>
      <c r="C27" s="583"/>
      <c r="D27" s="1098"/>
      <c r="E27" s="1100"/>
      <c r="F27" s="1139"/>
      <c r="G27" s="1096"/>
      <c r="H27" s="251"/>
      <c r="I27" s="252"/>
      <c r="J27" s="593">
        <v>40004</v>
      </c>
      <c r="K27" s="594" t="s">
        <v>1233</v>
      </c>
      <c r="L27" s="507">
        <v>7072488605</v>
      </c>
      <c r="M27" s="595" t="s">
        <v>334</v>
      </c>
      <c r="N27" s="596">
        <v>9</v>
      </c>
      <c r="O27" s="597"/>
      <c r="P27" s="598"/>
      <c r="Q27" s="958"/>
      <c r="R27" s="174"/>
      <c r="S27" s="175"/>
      <c r="T27" s="842"/>
      <c r="U27" s="1137"/>
      <c r="V27" s="752"/>
      <c r="W27" s="1087"/>
    </row>
    <row r="28" spans="1:24" ht="28.5" customHeight="1" thickTop="1">
      <c r="A28" s="1750"/>
      <c r="B28" s="1751"/>
      <c r="C28" s="583"/>
      <c r="D28" s="1098"/>
      <c r="E28" s="1100"/>
      <c r="F28" s="1139"/>
      <c r="G28" s="1096"/>
      <c r="H28" s="1140"/>
      <c r="I28" s="248"/>
      <c r="J28" s="1124">
        <v>40004</v>
      </c>
      <c r="K28" s="1127" t="s">
        <v>1232</v>
      </c>
      <c r="L28" s="1110">
        <v>985805085</v>
      </c>
      <c r="M28" s="1131" t="s">
        <v>334</v>
      </c>
      <c r="N28" s="1162">
        <v>9</v>
      </c>
      <c r="O28" s="591" t="s">
        <v>1231</v>
      </c>
      <c r="P28" s="589">
        <v>29</v>
      </c>
      <c r="Q28" s="958" t="s">
        <v>333</v>
      </c>
      <c r="R28" s="174">
        <v>985805085</v>
      </c>
      <c r="S28" s="36">
        <v>40633</v>
      </c>
      <c r="T28" s="756" t="s">
        <v>1605</v>
      </c>
      <c r="U28" s="1137">
        <v>50000000</v>
      </c>
      <c r="V28" s="752" t="s">
        <v>333</v>
      </c>
      <c r="W28" s="21">
        <f>R28-U28</f>
        <v>935805085</v>
      </c>
    </row>
    <row r="29" spans="1:24" ht="28.5" customHeight="1">
      <c r="A29" s="1111"/>
      <c r="B29" s="1112"/>
      <c r="C29" s="583"/>
      <c r="D29" s="1098"/>
      <c r="E29" s="1100"/>
      <c r="F29" s="1139"/>
      <c r="G29" s="1096"/>
      <c r="H29" s="1140"/>
      <c r="I29" s="248"/>
      <c r="J29" s="584"/>
      <c r="K29" s="585"/>
      <c r="L29" s="1096"/>
      <c r="M29" s="586"/>
      <c r="N29" s="717"/>
      <c r="O29" s="597"/>
      <c r="P29" s="718"/>
      <c r="Q29" s="719"/>
      <c r="R29" s="184"/>
      <c r="S29" s="509">
        <v>40638</v>
      </c>
      <c r="T29" s="843" t="s">
        <v>1605</v>
      </c>
      <c r="U29" s="741">
        <v>45000000</v>
      </c>
      <c r="V29" s="753" t="s">
        <v>333</v>
      </c>
      <c r="W29" s="21">
        <f t="shared" ref="W29:W34" si="0">W28-U29</f>
        <v>890805085</v>
      </c>
    </row>
    <row r="30" spans="1:24" ht="28.5" customHeight="1">
      <c r="A30" s="1111"/>
      <c r="B30" s="1112"/>
      <c r="C30" s="583"/>
      <c r="D30" s="1098"/>
      <c r="E30" s="1100"/>
      <c r="F30" s="1139"/>
      <c r="G30" s="1096"/>
      <c r="H30" s="1140"/>
      <c r="I30" s="248"/>
      <c r="J30" s="584"/>
      <c r="K30" s="585"/>
      <c r="L30" s="1096"/>
      <c r="M30" s="586"/>
      <c r="N30" s="717"/>
      <c r="O30" s="597"/>
      <c r="P30" s="718"/>
      <c r="Q30" s="719"/>
      <c r="R30" s="184"/>
      <c r="S30" s="509">
        <v>40666</v>
      </c>
      <c r="T30" s="843" t="s">
        <v>1605</v>
      </c>
      <c r="U30" s="741">
        <v>15887795</v>
      </c>
      <c r="V30" s="875" t="s">
        <v>333</v>
      </c>
      <c r="W30" s="23">
        <f t="shared" si="0"/>
        <v>874917290</v>
      </c>
    </row>
    <row r="31" spans="1:24" ht="28.5" customHeight="1">
      <c r="A31" s="1111"/>
      <c r="B31" s="1112"/>
      <c r="C31" s="583"/>
      <c r="D31" s="1098"/>
      <c r="E31" s="1100"/>
      <c r="F31" s="1139"/>
      <c r="G31" s="1096"/>
      <c r="H31" s="1140"/>
      <c r="I31" s="248"/>
      <c r="J31" s="584"/>
      <c r="K31" s="585"/>
      <c r="L31" s="1096"/>
      <c r="M31" s="586"/>
      <c r="N31" s="717"/>
      <c r="O31" s="597"/>
      <c r="P31" s="718"/>
      <c r="Q31" s="719"/>
      <c r="R31" s="184"/>
      <c r="S31" s="509">
        <v>40893</v>
      </c>
      <c r="T31" s="843" t="s">
        <v>1605</v>
      </c>
      <c r="U31" s="741">
        <v>144444.04</v>
      </c>
      <c r="V31" s="551" t="s">
        <v>333</v>
      </c>
      <c r="W31" s="881">
        <f t="shared" si="0"/>
        <v>874772845.96000004</v>
      </c>
    </row>
    <row r="32" spans="1:24" ht="28.5" customHeight="1">
      <c r="A32" s="1111"/>
      <c r="B32" s="1112"/>
      <c r="C32" s="1114"/>
      <c r="D32" s="1089"/>
      <c r="E32" s="186"/>
      <c r="F32" s="876"/>
      <c r="G32" s="1109"/>
      <c r="H32" s="1079"/>
      <c r="I32" s="1121"/>
      <c r="J32" s="1123"/>
      <c r="K32" s="1126"/>
      <c r="L32" s="1109"/>
      <c r="M32" s="1130"/>
      <c r="N32" s="1161"/>
      <c r="O32" s="877"/>
      <c r="P32" s="749"/>
      <c r="Q32" s="878"/>
      <c r="R32" s="1119"/>
      <c r="S32" s="879">
        <v>40900</v>
      </c>
      <c r="T32" s="757" t="s">
        <v>1605</v>
      </c>
      <c r="U32" s="765">
        <v>18890294</v>
      </c>
      <c r="V32" s="880" t="s">
        <v>333</v>
      </c>
      <c r="W32" s="881">
        <f t="shared" si="0"/>
        <v>855882551.96000004</v>
      </c>
    </row>
    <row r="33" spans="1:23" ht="28.5" customHeight="1">
      <c r="A33" s="1111"/>
      <c r="B33" s="1112"/>
      <c r="C33" s="1113"/>
      <c r="D33" s="1075"/>
      <c r="E33" s="1084"/>
      <c r="F33" s="1008"/>
      <c r="G33" s="1108"/>
      <c r="H33" s="1078"/>
      <c r="I33" s="1120"/>
      <c r="J33" s="1122"/>
      <c r="K33" s="1125"/>
      <c r="L33" s="1108"/>
      <c r="M33" s="1129"/>
      <c r="N33" s="1160"/>
      <c r="O33" s="1009"/>
      <c r="P33" s="1010"/>
      <c r="Q33" s="1007"/>
      <c r="R33" s="1118"/>
      <c r="S33" s="1011">
        <v>40919</v>
      </c>
      <c r="T33" s="1012" t="s">
        <v>1605</v>
      </c>
      <c r="U33" s="1136">
        <v>6713489</v>
      </c>
      <c r="V33" s="1013" t="s">
        <v>333</v>
      </c>
      <c r="W33" s="881">
        <f t="shared" si="0"/>
        <v>849169062.96000004</v>
      </c>
    </row>
    <row r="34" spans="1:23" ht="28.5" customHeight="1" thickBot="1">
      <c r="A34" s="1111"/>
      <c r="B34" s="1112"/>
      <c r="C34" s="599"/>
      <c r="D34" s="1099"/>
      <c r="E34" s="1101"/>
      <c r="F34" s="176"/>
      <c r="G34" s="1104"/>
      <c r="H34" s="249"/>
      <c r="I34" s="250"/>
      <c r="J34" s="612"/>
      <c r="K34" s="630"/>
      <c r="L34" s="1104"/>
      <c r="M34" s="575"/>
      <c r="N34" s="883"/>
      <c r="O34" s="884"/>
      <c r="P34" s="835"/>
      <c r="Q34" s="885"/>
      <c r="R34" s="190"/>
      <c r="S34" s="1014">
        <v>41205</v>
      </c>
      <c r="T34" s="847" t="s">
        <v>1605</v>
      </c>
      <c r="U34" s="745">
        <v>435096.61</v>
      </c>
      <c r="V34" s="1015" t="s">
        <v>333</v>
      </c>
      <c r="W34" s="20">
        <f t="shared" si="0"/>
        <v>848733966.35000002</v>
      </c>
    </row>
    <row r="35" spans="1:23" ht="28.5" customHeight="1">
      <c r="A35" s="1904" t="s">
        <v>1229</v>
      </c>
      <c r="B35" s="1821" t="s">
        <v>1230</v>
      </c>
      <c r="C35" s="1115">
        <v>39829</v>
      </c>
      <c r="D35" s="1076" t="s">
        <v>86</v>
      </c>
      <c r="E35" s="179" t="s">
        <v>1229</v>
      </c>
      <c r="F35" s="180" t="s">
        <v>336</v>
      </c>
      <c r="G35" s="1110">
        <v>1500000000</v>
      </c>
      <c r="H35" s="1080" t="s">
        <v>322</v>
      </c>
      <c r="I35" s="236">
        <v>13</v>
      </c>
      <c r="J35" s="1124"/>
      <c r="K35" s="602"/>
      <c r="L35" s="1110"/>
      <c r="M35" s="1131"/>
      <c r="N35" s="1133"/>
      <c r="O35" s="603"/>
      <c r="P35" s="1164"/>
      <c r="Q35" s="1166"/>
      <c r="R35" s="174"/>
      <c r="S35" s="604">
        <v>39889</v>
      </c>
      <c r="T35" s="844" t="s">
        <v>1605</v>
      </c>
      <c r="U35" s="742">
        <v>3499054.95</v>
      </c>
      <c r="V35" s="754" t="s">
        <v>336</v>
      </c>
      <c r="W35" s="21">
        <v>1496500945</v>
      </c>
    </row>
    <row r="36" spans="1:23" ht="28.5" customHeight="1">
      <c r="A36" s="1750"/>
      <c r="B36" s="1906"/>
      <c r="C36" s="583"/>
      <c r="D36" s="1098"/>
      <c r="E36" s="181"/>
      <c r="F36" s="182"/>
      <c r="G36" s="1096"/>
      <c r="H36" s="1140"/>
      <c r="I36" s="248"/>
      <c r="J36" s="584"/>
      <c r="K36" s="606"/>
      <c r="L36" s="1096"/>
      <c r="M36" s="586"/>
      <c r="N36" s="607"/>
      <c r="O36" s="1149"/>
      <c r="P36" s="1150"/>
      <c r="Q36" s="183"/>
      <c r="R36" s="184"/>
      <c r="S36" s="608">
        <v>39920</v>
      </c>
      <c r="T36" s="845" t="s">
        <v>1605</v>
      </c>
      <c r="U36" s="743">
        <v>31810122.109999999</v>
      </c>
      <c r="V36" s="755" t="s">
        <v>336</v>
      </c>
      <c r="W36" s="21">
        <v>1464690823</v>
      </c>
    </row>
    <row r="37" spans="1:23" ht="28.5" customHeight="1">
      <c r="A37" s="1750"/>
      <c r="B37" s="1906"/>
      <c r="C37" s="1115"/>
      <c r="D37" s="1076"/>
      <c r="E37" s="1085"/>
      <c r="F37" s="180"/>
      <c r="G37" s="1110"/>
      <c r="H37" s="1140"/>
      <c r="I37" s="248"/>
      <c r="J37" s="185"/>
      <c r="K37" s="606"/>
      <c r="L37" s="1096"/>
      <c r="M37" s="586"/>
      <c r="N37" s="607"/>
      <c r="O37" s="1149"/>
      <c r="P37" s="1150"/>
      <c r="Q37" s="1166"/>
      <c r="R37" s="174"/>
      <c r="S37" s="608">
        <v>39951</v>
      </c>
      <c r="T37" s="845" t="s">
        <v>1605</v>
      </c>
      <c r="U37" s="743">
        <v>51136083.810000002</v>
      </c>
      <c r="V37" s="755" t="s">
        <v>336</v>
      </c>
      <c r="W37" s="21">
        <v>1413554739</v>
      </c>
    </row>
    <row r="38" spans="1:23" ht="28.5" customHeight="1">
      <c r="A38" s="1750"/>
      <c r="B38" s="1906"/>
      <c r="C38" s="1115"/>
      <c r="D38" s="1076"/>
      <c r="E38" s="1085"/>
      <c r="F38" s="180"/>
      <c r="G38" s="1110"/>
      <c r="H38" s="1140"/>
      <c r="I38" s="248"/>
      <c r="J38" s="584"/>
      <c r="K38" s="606"/>
      <c r="L38" s="1096"/>
      <c r="M38" s="586"/>
      <c r="N38" s="607"/>
      <c r="O38" s="1149"/>
      <c r="P38" s="1150"/>
      <c r="Q38" s="1166"/>
      <c r="R38" s="174"/>
      <c r="S38" s="608">
        <v>39981</v>
      </c>
      <c r="T38" s="845" t="s">
        <v>1605</v>
      </c>
      <c r="U38" s="744">
        <v>44357709.980000004</v>
      </c>
      <c r="V38" s="756" t="s">
        <v>336</v>
      </c>
      <c r="W38" s="21">
        <v>1369197029</v>
      </c>
    </row>
    <row r="39" spans="1:23" ht="28.5" customHeight="1">
      <c r="A39" s="1750"/>
      <c r="B39" s="1906"/>
      <c r="C39" s="1114"/>
      <c r="D39" s="1089"/>
      <c r="E39" s="186"/>
      <c r="F39" s="187"/>
      <c r="G39" s="1109"/>
      <c r="H39" s="1078"/>
      <c r="I39" s="1120"/>
      <c r="J39" s="1122"/>
      <c r="K39" s="609"/>
      <c r="L39" s="1108"/>
      <c r="M39" s="1129"/>
      <c r="N39" s="1142"/>
      <c r="O39" s="610"/>
      <c r="P39" s="1117"/>
      <c r="Q39" s="1165"/>
      <c r="R39" s="1119"/>
      <c r="S39" s="611">
        <v>40008</v>
      </c>
      <c r="T39" s="846" t="s">
        <v>1223</v>
      </c>
      <c r="U39" s="743">
        <v>1369197029.1500001</v>
      </c>
      <c r="V39" s="757" t="s">
        <v>1222</v>
      </c>
      <c r="W39" s="1145">
        <v>0</v>
      </c>
    </row>
    <row r="40" spans="1:23" ht="28.5" customHeight="1" thickBot="1">
      <c r="A40" s="1905"/>
      <c r="B40" s="1907"/>
      <c r="C40" s="599"/>
      <c r="D40" s="1099"/>
      <c r="E40" s="1101"/>
      <c r="F40" s="188"/>
      <c r="G40" s="1104"/>
      <c r="H40" s="249"/>
      <c r="I40" s="250"/>
      <c r="J40" s="612"/>
      <c r="K40" s="613"/>
      <c r="L40" s="1104"/>
      <c r="M40" s="575"/>
      <c r="N40" s="576"/>
      <c r="O40" s="614"/>
      <c r="P40" s="615"/>
      <c r="Q40" s="1103"/>
      <c r="R40" s="246"/>
      <c r="S40" s="191">
        <v>40008</v>
      </c>
      <c r="T40" s="847" t="s">
        <v>1401</v>
      </c>
      <c r="U40" s="745">
        <v>15000000</v>
      </c>
      <c r="V40" s="760" t="s">
        <v>334</v>
      </c>
      <c r="W40" s="253" t="s">
        <v>1221</v>
      </c>
    </row>
    <row r="41" spans="1:23" ht="28.5" customHeight="1">
      <c r="A41" s="1750" t="s">
        <v>1418</v>
      </c>
      <c r="B41" s="1751" t="s">
        <v>1226</v>
      </c>
      <c r="C41" s="616">
        <v>39815</v>
      </c>
      <c r="D41" s="1105" t="s">
        <v>86</v>
      </c>
      <c r="E41" s="1152" t="s">
        <v>1224</v>
      </c>
      <c r="F41" s="254" t="s">
        <v>336</v>
      </c>
      <c r="G41" s="1095">
        <v>4000000000</v>
      </c>
      <c r="H41" s="255" t="s">
        <v>322</v>
      </c>
      <c r="I41" s="256"/>
      <c r="J41" s="571">
        <v>39974</v>
      </c>
      <c r="K41" s="617" t="s">
        <v>1225</v>
      </c>
      <c r="L41" s="1095">
        <v>500000000</v>
      </c>
      <c r="M41" s="573" t="s">
        <v>334</v>
      </c>
      <c r="N41" s="618">
        <v>19</v>
      </c>
      <c r="O41" s="619" t="s">
        <v>1224</v>
      </c>
      <c r="P41" s="620">
        <v>20</v>
      </c>
      <c r="Q41" s="274" t="s">
        <v>1405</v>
      </c>
      <c r="R41" s="271">
        <v>3500000000</v>
      </c>
      <c r="S41" s="272">
        <v>40312</v>
      </c>
      <c r="T41" s="1908" t="s">
        <v>1402</v>
      </c>
      <c r="U41" s="746">
        <v>1900000000</v>
      </c>
      <c r="V41" s="761" t="s">
        <v>334</v>
      </c>
      <c r="W41" s="273" t="s">
        <v>1221</v>
      </c>
    </row>
    <row r="42" spans="1:23" ht="28.5" customHeight="1">
      <c r="A42" s="1750"/>
      <c r="B42" s="1751"/>
      <c r="C42" s="621">
        <v>39932</v>
      </c>
      <c r="D42" s="1076" t="s">
        <v>86</v>
      </c>
      <c r="E42" s="1085" t="s">
        <v>1224</v>
      </c>
      <c r="F42" s="180" t="s">
        <v>336</v>
      </c>
      <c r="G42" s="192">
        <v>0</v>
      </c>
      <c r="H42" s="193" t="s">
        <v>1221</v>
      </c>
      <c r="I42" s="236">
        <v>14</v>
      </c>
      <c r="J42" s="584"/>
      <c r="K42" s="1148"/>
      <c r="L42" s="1096"/>
      <c r="M42" s="586"/>
      <c r="N42" s="622"/>
      <c r="O42" s="1149"/>
      <c r="P42" s="1150"/>
      <c r="Q42" s="183"/>
      <c r="R42" s="184"/>
      <c r="S42" s="194"/>
      <c r="T42" s="1909"/>
      <c r="U42" s="741"/>
      <c r="V42" s="753"/>
      <c r="W42" s="195"/>
    </row>
    <row r="43" spans="1:23" ht="28.5" customHeight="1" thickBot="1">
      <c r="A43" s="1750"/>
      <c r="B43" s="1751"/>
      <c r="C43" s="1172">
        <v>39932</v>
      </c>
      <c r="D43" s="1099" t="s">
        <v>86</v>
      </c>
      <c r="E43" s="1101" t="s">
        <v>1224</v>
      </c>
      <c r="F43" s="188" t="s">
        <v>336</v>
      </c>
      <c r="G43" s="1104">
        <v>280130642</v>
      </c>
      <c r="H43" s="249" t="s">
        <v>322</v>
      </c>
      <c r="I43" s="196">
        <v>15</v>
      </c>
      <c r="J43" s="612"/>
      <c r="K43" s="613"/>
      <c r="L43" s="1104"/>
      <c r="M43" s="575"/>
      <c r="N43" s="623"/>
      <c r="O43" s="624"/>
      <c r="P43" s="615"/>
      <c r="Q43" s="189"/>
      <c r="R43" s="190"/>
      <c r="S43" s="191">
        <v>40004</v>
      </c>
      <c r="T43" s="847" t="s">
        <v>1223</v>
      </c>
      <c r="U43" s="745">
        <v>280130642</v>
      </c>
      <c r="V43" s="760" t="s">
        <v>334</v>
      </c>
      <c r="W43" s="20">
        <v>0</v>
      </c>
    </row>
    <row r="44" spans="1:23" ht="28.5" customHeight="1">
      <c r="A44" s="1750"/>
      <c r="B44" s="1751"/>
      <c r="C44" s="616">
        <v>39934</v>
      </c>
      <c r="D44" s="1105" t="s">
        <v>86</v>
      </c>
      <c r="E44" s="1152" t="s">
        <v>1388</v>
      </c>
      <c r="F44" s="254" t="s">
        <v>336</v>
      </c>
      <c r="G44" s="1095">
        <v>1888153580</v>
      </c>
      <c r="H44" s="255"/>
      <c r="I44" s="256">
        <v>16</v>
      </c>
      <c r="J44" s="571">
        <v>40298</v>
      </c>
      <c r="K44" s="1910" t="s">
        <v>1391</v>
      </c>
      <c r="L44" s="1095">
        <v>-1888153580</v>
      </c>
      <c r="M44" s="573" t="s">
        <v>334</v>
      </c>
      <c r="N44" s="618">
        <v>23</v>
      </c>
      <c r="O44" s="619" t="s">
        <v>1392</v>
      </c>
      <c r="P44" s="620">
        <v>23</v>
      </c>
      <c r="Q44" s="274" t="s">
        <v>1389</v>
      </c>
      <c r="R44" s="271" t="s">
        <v>334</v>
      </c>
      <c r="S44" s="564">
        <v>40308</v>
      </c>
      <c r="T44" s="758" t="s">
        <v>1393</v>
      </c>
      <c r="U44" s="747">
        <v>30544528</v>
      </c>
      <c r="V44" s="758" t="s">
        <v>1389</v>
      </c>
      <c r="W44" s="565" t="s">
        <v>334</v>
      </c>
    </row>
    <row r="45" spans="1:23" ht="28.5" customHeight="1">
      <c r="A45" s="1750"/>
      <c r="B45" s="1751"/>
      <c r="C45" s="583">
        <v>39953</v>
      </c>
      <c r="D45" s="1098" t="s">
        <v>86</v>
      </c>
      <c r="E45" s="1100" t="s">
        <v>1388</v>
      </c>
      <c r="F45" s="182" t="s">
        <v>336</v>
      </c>
      <c r="G45" s="1096">
        <v>0</v>
      </c>
      <c r="H45" s="1140" t="s">
        <v>1221</v>
      </c>
      <c r="I45" s="566">
        <v>17</v>
      </c>
      <c r="J45" s="584"/>
      <c r="K45" s="1911"/>
      <c r="L45" s="1096"/>
      <c r="M45" s="586"/>
      <c r="N45" s="607"/>
      <c r="O45" s="1912"/>
      <c r="P45" s="1913"/>
      <c r="Q45" s="183"/>
      <c r="R45" s="184"/>
      <c r="S45" s="376">
        <v>40430</v>
      </c>
      <c r="T45" s="848" t="s">
        <v>1393</v>
      </c>
      <c r="U45" s="741">
        <v>9666784</v>
      </c>
      <c r="V45" s="759" t="s">
        <v>1389</v>
      </c>
      <c r="W45" s="195" t="s">
        <v>334</v>
      </c>
    </row>
    <row r="46" spans="1:23" ht="44.25" customHeight="1">
      <c r="A46" s="1750"/>
      <c r="B46" s="1751"/>
      <c r="C46" s="583"/>
      <c r="D46" s="1098"/>
      <c r="E46" s="1100"/>
      <c r="F46" s="182"/>
      <c r="G46" s="1096"/>
      <c r="H46" s="1140"/>
      <c r="I46" s="566"/>
      <c r="J46" s="584"/>
      <c r="K46" s="960"/>
      <c r="L46" s="1096"/>
      <c r="M46" s="586"/>
      <c r="N46" s="607"/>
      <c r="O46" s="1149"/>
      <c r="P46" s="1150"/>
      <c r="Q46" s="183"/>
      <c r="R46" s="184"/>
      <c r="S46" s="376">
        <v>40541</v>
      </c>
      <c r="T46" s="961" t="s">
        <v>1393</v>
      </c>
      <c r="U46" s="741">
        <v>7844409</v>
      </c>
      <c r="V46" s="759" t="s">
        <v>1389</v>
      </c>
      <c r="W46" s="195" t="s">
        <v>334</v>
      </c>
    </row>
    <row r="47" spans="1:23" ht="44.25" customHeight="1" thickBot="1">
      <c r="A47" s="1750"/>
      <c r="B47" s="1751"/>
      <c r="C47" s="625"/>
      <c r="D47" s="1049"/>
      <c r="E47" s="559"/>
      <c r="F47" s="560"/>
      <c r="G47" s="177"/>
      <c r="H47" s="561"/>
      <c r="I47" s="562"/>
      <c r="J47" s="600"/>
      <c r="K47" s="626"/>
      <c r="L47" s="177"/>
      <c r="M47" s="601"/>
      <c r="N47" s="627"/>
      <c r="O47" s="628"/>
      <c r="P47" s="629"/>
      <c r="Q47" s="563"/>
      <c r="R47" s="178"/>
      <c r="S47" s="962">
        <v>41029</v>
      </c>
      <c r="T47" s="963" t="s">
        <v>1393</v>
      </c>
      <c r="U47" s="964">
        <v>9302184.8000000007</v>
      </c>
      <c r="V47" s="965" t="s">
        <v>1389</v>
      </c>
      <c r="W47" s="1145" t="s">
        <v>334</v>
      </c>
    </row>
    <row r="48" spans="1:23" ht="45" customHeight="1">
      <c r="A48" s="1750"/>
      <c r="B48" s="1751"/>
      <c r="C48" s="1115">
        <v>39960</v>
      </c>
      <c r="D48" s="1076" t="s">
        <v>86</v>
      </c>
      <c r="E48" s="1085" t="s">
        <v>1415</v>
      </c>
      <c r="F48" s="180" t="s">
        <v>1856</v>
      </c>
      <c r="G48" s="1110">
        <v>6642000000</v>
      </c>
      <c r="H48" s="1080" t="s">
        <v>334</v>
      </c>
      <c r="I48" s="236">
        <v>18</v>
      </c>
      <c r="J48" s="1124">
        <v>39974</v>
      </c>
      <c r="K48" s="1127" t="s">
        <v>1220</v>
      </c>
      <c r="L48" s="1110">
        <v>0</v>
      </c>
      <c r="M48" s="1131" t="s">
        <v>334</v>
      </c>
      <c r="N48" s="1133"/>
      <c r="O48" s="1163" t="s">
        <v>1219</v>
      </c>
      <c r="P48" s="589" t="s">
        <v>1865</v>
      </c>
      <c r="Q48" s="1081" t="s">
        <v>1857</v>
      </c>
      <c r="R48" s="174">
        <v>7142000000</v>
      </c>
      <c r="S48" s="764">
        <v>40687</v>
      </c>
      <c r="T48" s="756" t="s">
        <v>1862</v>
      </c>
      <c r="U48" s="1137">
        <v>5076460000</v>
      </c>
      <c r="V48" s="1914" t="s">
        <v>334</v>
      </c>
      <c r="W48" s="1854">
        <v>0</v>
      </c>
    </row>
    <row r="49" spans="1:23" ht="28.35" customHeight="1">
      <c r="A49" s="1750"/>
      <c r="B49" s="1751"/>
      <c r="C49" s="1114"/>
      <c r="D49" s="1089"/>
      <c r="E49" s="186"/>
      <c r="F49" s="187"/>
      <c r="G49" s="1109"/>
      <c r="H49" s="1079"/>
      <c r="I49" s="748"/>
      <c r="J49" s="1123"/>
      <c r="K49" s="1126"/>
      <c r="L49" s="1109"/>
      <c r="M49" s="1130"/>
      <c r="N49" s="1132"/>
      <c r="O49" s="1116"/>
      <c r="P49" s="749"/>
      <c r="Q49" s="1090"/>
      <c r="R49" s="1119"/>
      <c r="S49" s="764">
        <v>40687</v>
      </c>
      <c r="T49" s="756" t="s">
        <v>1905</v>
      </c>
      <c r="U49" s="1137">
        <f>R48-U48</f>
        <v>2065540000</v>
      </c>
      <c r="V49" s="1915"/>
      <c r="W49" s="1855"/>
    </row>
    <row r="50" spans="1:23" ht="28.35" customHeight="1">
      <c r="A50" s="1750"/>
      <c r="B50" s="1751"/>
      <c r="C50" s="1114"/>
      <c r="D50" s="1089"/>
      <c r="E50" s="186"/>
      <c r="F50" s="187"/>
      <c r="G50" s="1109"/>
      <c r="H50" s="1079"/>
      <c r="I50" s="748"/>
      <c r="J50" s="1123"/>
      <c r="K50" s="1126"/>
      <c r="L50" s="1109"/>
      <c r="M50" s="1130"/>
      <c r="N50" s="1132"/>
      <c r="O50" s="1116"/>
      <c r="P50" s="749"/>
      <c r="Q50" s="1090"/>
      <c r="R50" s="1119"/>
      <c r="S50" s="172">
        <v>40687</v>
      </c>
      <c r="T50" s="843" t="s">
        <v>1863</v>
      </c>
      <c r="U50" s="741">
        <v>288000000</v>
      </c>
      <c r="V50" s="1915"/>
      <c r="W50" s="1855"/>
    </row>
    <row r="51" spans="1:23" ht="28.5" customHeight="1">
      <c r="A51" s="1750"/>
      <c r="B51" s="1751"/>
      <c r="C51" s="1114"/>
      <c r="D51" s="1089"/>
      <c r="E51" s="186"/>
      <c r="F51" s="187"/>
      <c r="G51" s="1109"/>
      <c r="H51" s="1079"/>
      <c r="I51" s="748"/>
      <c r="J51" s="1123"/>
      <c r="K51" s="1126"/>
      <c r="L51" s="1109"/>
      <c r="M51" s="1130"/>
      <c r="N51" s="1132"/>
      <c r="O51" s="1116"/>
      <c r="P51" s="749"/>
      <c r="Q51" s="1090"/>
      <c r="R51" s="1119"/>
      <c r="S51" s="172">
        <v>40687</v>
      </c>
      <c r="T51" s="843" t="s">
        <v>1864</v>
      </c>
      <c r="U51" s="765">
        <v>100000000</v>
      </c>
      <c r="V51" s="1916"/>
      <c r="W51" s="1856"/>
    </row>
    <row r="52" spans="1:23" ht="15" customHeight="1" thickBot="1">
      <c r="A52" s="1905"/>
      <c r="B52" s="1822"/>
      <c r="C52" s="599"/>
      <c r="D52" s="1099"/>
      <c r="E52" s="1101"/>
      <c r="F52" s="188"/>
      <c r="G52" s="1104"/>
      <c r="H52" s="249"/>
      <c r="I52" s="250"/>
      <c r="J52" s="612"/>
      <c r="K52" s="630"/>
      <c r="L52" s="1104"/>
      <c r="M52" s="575"/>
      <c r="N52" s="576"/>
      <c r="O52" s="631" t="s">
        <v>1219</v>
      </c>
      <c r="P52" s="835">
        <v>30</v>
      </c>
      <c r="Q52" s="33" t="s">
        <v>1218</v>
      </c>
      <c r="R52" s="766">
        <v>6.6000000000000003E-2</v>
      </c>
      <c r="S52" s="191">
        <v>40745</v>
      </c>
      <c r="T52" s="847" t="s">
        <v>1576</v>
      </c>
      <c r="U52" s="745">
        <v>560000000</v>
      </c>
      <c r="V52" s="760" t="s">
        <v>334</v>
      </c>
      <c r="W52" s="882" t="s">
        <v>1221</v>
      </c>
    </row>
    <row r="53" spans="1:23" ht="30.75" customHeight="1">
      <c r="A53" s="257"/>
      <c r="B53" s="257"/>
      <c r="C53" s="632"/>
      <c r="D53" s="258"/>
      <c r="E53" s="259"/>
      <c r="F53" s="260"/>
      <c r="G53" s="261"/>
      <c r="H53" s="262"/>
      <c r="I53" s="262"/>
      <c r="J53" s="633"/>
      <c r="K53" s="634"/>
      <c r="L53" s="263"/>
      <c r="M53" s="635"/>
      <c r="N53" s="635"/>
      <c r="O53" s="634"/>
      <c r="P53" s="636"/>
      <c r="Q53" s="264"/>
      <c r="R53" s="265"/>
      <c r="S53" s="266"/>
      <c r="T53" s="267"/>
      <c r="U53" s="268"/>
      <c r="V53" s="269"/>
    </row>
    <row r="54" spans="1:23" ht="30.75" customHeight="1" thickBot="1">
      <c r="D54" s="5"/>
      <c r="E54" s="1167"/>
      <c r="F54" s="1082" t="s">
        <v>196</v>
      </c>
      <c r="G54" s="1156">
        <f>SUM(G9:G48)</f>
        <v>81344932551</v>
      </c>
      <c r="K54" s="959"/>
      <c r="L54" s="19"/>
      <c r="M54" s="19"/>
      <c r="N54" s="1155"/>
      <c r="O54" s="1155"/>
      <c r="P54" s="1155"/>
      <c r="Q54" s="19"/>
      <c r="R54" s="1167"/>
      <c r="S54" s="1167"/>
      <c r="T54" s="1167" t="s">
        <v>1217</v>
      </c>
      <c r="U54" s="1016">
        <f>SUM(U13:U52)-U40-U50-U51-U49</f>
        <v>40394714529.500008</v>
      </c>
    </row>
    <row r="55" spans="1:23" ht="30.75" customHeight="1" thickTop="1" thickBot="1">
      <c r="D55" s="5"/>
      <c r="E55" s="5"/>
      <c r="F55" s="1155"/>
      <c r="G55" s="18"/>
      <c r="L55" s="19"/>
      <c r="M55" s="19"/>
      <c r="N55" s="1155"/>
      <c r="O55" s="1167"/>
      <c r="P55" s="1167"/>
      <c r="Q55" s="1167"/>
      <c r="R55" s="211"/>
      <c r="S55" s="1973" t="s">
        <v>1861</v>
      </c>
      <c r="T55" s="1973"/>
      <c r="U55" s="767">
        <f>U40+U50+U51</f>
        <v>403000000</v>
      </c>
      <c r="V55" s="270"/>
    </row>
    <row r="56" spans="1:23" ht="15" customHeight="1" thickTop="1" thickBot="1">
      <c r="D56" s="5"/>
      <c r="E56" s="5"/>
      <c r="F56" s="1155"/>
      <c r="G56" s="18"/>
      <c r="L56" s="1082"/>
      <c r="M56" s="1082"/>
      <c r="N56" s="1082" t="s">
        <v>1216</v>
      </c>
      <c r="O56" s="1974">
        <f>G54-U54+L44-(R41-U41)-U49</f>
        <v>35396524441.499992</v>
      </c>
      <c r="P56" s="1975"/>
      <c r="Q56" s="1155"/>
      <c r="R56" s="1167"/>
      <c r="S56" s="1167"/>
      <c r="T56" s="1167"/>
      <c r="U56" s="18"/>
    </row>
    <row r="57" spans="1:23" ht="15" customHeight="1" thickTop="1">
      <c r="A57" s="1903" t="s">
        <v>1403</v>
      </c>
      <c r="B57" s="1903"/>
      <c r="C57" s="1903"/>
      <c r="D57" s="1903"/>
      <c r="E57" s="1903"/>
      <c r="F57" s="1903"/>
      <c r="G57" s="1903"/>
      <c r="H57" s="1903"/>
      <c r="I57" s="1903"/>
      <c r="J57" s="1903"/>
      <c r="K57" s="1903"/>
      <c r="L57" s="1903"/>
      <c r="M57" s="1903"/>
      <c r="N57" s="1903"/>
      <c r="O57" s="1903"/>
      <c r="P57" s="1903"/>
      <c r="Q57" s="1903"/>
      <c r="R57" s="1903"/>
      <c r="S57" s="1903"/>
      <c r="T57" s="1903"/>
      <c r="U57" s="1903"/>
      <c r="V57" s="1903"/>
    </row>
    <row r="58" spans="1:23" ht="15" customHeight="1">
      <c r="A58" s="1903"/>
      <c r="B58" s="1903"/>
      <c r="C58" s="1903"/>
      <c r="D58" s="1903"/>
      <c r="E58" s="1903"/>
      <c r="F58" s="1903"/>
      <c r="G58" s="1903"/>
      <c r="H58" s="1903"/>
      <c r="I58" s="1903"/>
      <c r="J58" s="1903"/>
      <c r="K58" s="1903"/>
      <c r="L58" s="1903"/>
      <c r="M58" s="1903"/>
      <c r="N58" s="1903"/>
      <c r="O58" s="1903"/>
      <c r="P58" s="1903"/>
      <c r="Q58" s="1903"/>
      <c r="R58" s="1903"/>
      <c r="S58" s="1903"/>
      <c r="T58" s="1903"/>
      <c r="U58" s="1903"/>
      <c r="V58" s="1903"/>
    </row>
    <row r="59" spans="1:23" ht="15" customHeight="1">
      <c r="A59" s="1903" t="s">
        <v>1215</v>
      </c>
      <c r="B59" s="1903"/>
      <c r="C59" s="1903"/>
      <c r="D59" s="1903"/>
      <c r="E59" s="1903"/>
      <c r="F59" s="1903"/>
      <c r="G59" s="1903"/>
      <c r="H59" s="1903"/>
      <c r="I59" s="1903"/>
      <c r="J59" s="1903"/>
      <c r="K59" s="1903"/>
      <c r="L59" s="1903"/>
      <c r="M59" s="1903"/>
      <c r="N59" s="1903"/>
      <c r="O59" s="1903"/>
      <c r="P59" s="1903"/>
      <c r="Q59" s="1903"/>
      <c r="R59" s="1903"/>
      <c r="S59" s="1903"/>
      <c r="T59" s="1903"/>
      <c r="U59" s="1903"/>
      <c r="V59" s="1903"/>
    </row>
    <row r="60" spans="1:23" s="1151" customFormat="1" ht="15" customHeight="1">
      <c r="A60" s="1919" t="s">
        <v>1607</v>
      </c>
      <c r="B60" s="1919"/>
      <c r="C60" s="1919"/>
      <c r="D60" s="1919"/>
      <c r="E60" s="1919"/>
      <c r="F60" s="1919"/>
      <c r="G60" s="1919"/>
      <c r="H60" s="1919"/>
      <c r="I60" s="1919"/>
      <c r="J60" s="1919"/>
      <c r="K60" s="1919"/>
      <c r="L60" s="1919"/>
      <c r="M60" s="1919"/>
      <c r="N60" s="1919"/>
      <c r="O60" s="1919"/>
      <c r="P60" s="1919"/>
      <c r="Q60" s="1919"/>
      <c r="R60" s="1919"/>
      <c r="S60" s="1919"/>
      <c r="T60" s="1919"/>
      <c r="U60" s="1919"/>
      <c r="V60" s="1919"/>
    </row>
    <row r="61" spans="1:23" ht="14.25" customHeight="1">
      <c r="A61" s="1903" t="s">
        <v>1214</v>
      </c>
      <c r="B61" s="1903"/>
      <c r="C61" s="1903"/>
      <c r="D61" s="1903"/>
      <c r="E61" s="1903"/>
      <c r="F61" s="1903"/>
      <c r="G61" s="1903"/>
      <c r="H61" s="1903"/>
      <c r="I61" s="1903"/>
      <c r="J61" s="1903"/>
      <c r="K61" s="1903"/>
      <c r="L61" s="1903"/>
      <c r="M61" s="1903"/>
      <c r="N61" s="1903"/>
      <c r="O61" s="1903"/>
      <c r="P61" s="1903"/>
      <c r="Q61" s="1903"/>
      <c r="R61" s="1903"/>
      <c r="S61" s="1903"/>
      <c r="T61" s="1903"/>
      <c r="U61" s="1903"/>
      <c r="V61" s="1903"/>
    </row>
    <row r="62" spans="1:23" ht="14.25" customHeight="1">
      <c r="A62" s="1903" t="s">
        <v>1261</v>
      </c>
      <c r="B62" s="1903"/>
      <c r="C62" s="1903"/>
      <c r="D62" s="1903"/>
      <c r="E62" s="1903"/>
      <c r="F62" s="1903"/>
      <c r="G62" s="1903"/>
      <c r="H62" s="1903"/>
      <c r="I62" s="1903"/>
      <c r="J62" s="1903"/>
      <c r="K62" s="1903"/>
      <c r="L62" s="1903"/>
      <c r="M62" s="1903"/>
      <c r="N62" s="1903"/>
      <c r="O62" s="1903"/>
      <c r="P62" s="1903"/>
      <c r="Q62" s="1903"/>
      <c r="R62" s="1903"/>
      <c r="S62" s="1903"/>
      <c r="T62" s="1903"/>
      <c r="U62" s="1903"/>
      <c r="V62" s="1903"/>
    </row>
    <row r="63" spans="1:23" s="1151" customFormat="1" ht="14.25" customHeight="1">
      <c r="A63" s="1918" t="s">
        <v>1213</v>
      </c>
      <c r="B63" s="1918"/>
      <c r="C63" s="1918"/>
      <c r="D63" s="1918"/>
      <c r="E63" s="1918"/>
      <c r="F63" s="1918"/>
      <c r="G63" s="1918"/>
      <c r="H63" s="1918"/>
      <c r="I63" s="1918"/>
      <c r="J63" s="1918"/>
      <c r="K63" s="1918"/>
      <c r="L63" s="1918"/>
      <c r="M63" s="1918"/>
      <c r="N63" s="1918"/>
      <c r="O63" s="1918"/>
      <c r="P63" s="1918"/>
      <c r="Q63" s="1918"/>
      <c r="R63" s="1918"/>
      <c r="S63" s="1918"/>
      <c r="T63" s="1918"/>
      <c r="U63" s="1918"/>
      <c r="V63" s="1918"/>
    </row>
    <row r="64" spans="1:23" ht="15" customHeight="1">
      <c r="A64" s="1903" t="s">
        <v>1212</v>
      </c>
      <c r="B64" s="1903"/>
      <c r="C64" s="1903"/>
      <c r="D64" s="1903"/>
      <c r="E64" s="1903"/>
      <c r="F64" s="1903"/>
      <c r="G64" s="1903"/>
      <c r="H64" s="1903"/>
      <c r="I64" s="1903"/>
      <c r="J64" s="1903"/>
      <c r="K64" s="1903"/>
      <c r="L64" s="1903"/>
      <c r="M64" s="1903"/>
      <c r="N64" s="1903"/>
      <c r="O64" s="1903"/>
      <c r="P64" s="1903"/>
      <c r="Q64" s="1903"/>
      <c r="R64" s="1903"/>
      <c r="S64" s="1903"/>
      <c r="T64" s="1903"/>
      <c r="U64" s="1903"/>
      <c r="V64" s="1903"/>
    </row>
    <row r="65" spans="1:22" s="1151" customFormat="1" ht="15" customHeight="1">
      <c r="A65" s="1918" t="s">
        <v>1404</v>
      </c>
      <c r="B65" s="1918"/>
      <c r="C65" s="1918"/>
      <c r="D65" s="1918"/>
      <c r="E65" s="1918"/>
      <c r="F65" s="1918"/>
      <c r="G65" s="1918"/>
      <c r="H65" s="1918"/>
      <c r="I65" s="1918"/>
      <c r="J65" s="1918"/>
      <c r="K65" s="1918"/>
      <c r="L65" s="1918"/>
      <c r="M65" s="1918"/>
      <c r="N65" s="1918"/>
      <c r="O65" s="1918"/>
      <c r="P65" s="1918"/>
      <c r="Q65" s="1918"/>
      <c r="R65" s="1918"/>
      <c r="S65" s="1918"/>
      <c r="T65" s="1918"/>
      <c r="U65" s="1918"/>
      <c r="V65" s="1918"/>
    </row>
    <row r="66" spans="1:22" s="1151" customFormat="1" ht="15" customHeight="1">
      <c r="A66" s="1918" t="s">
        <v>1211</v>
      </c>
      <c r="B66" s="1918"/>
      <c r="C66" s="1918"/>
      <c r="D66" s="1918"/>
      <c r="E66" s="1918"/>
      <c r="F66" s="1918"/>
      <c r="G66" s="1918"/>
      <c r="H66" s="1918"/>
      <c r="I66" s="1918"/>
      <c r="J66" s="1918"/>
      <c r="K66" s="1918"/>
      <c r="L66" s="1918"/>
      <c r="M66" s="1918"/>
      <c r="N66" s="1918"/>
      <c r="O66" s="1918"/>
      <c r="P66" s="1918"/>
      <c r="Q66" s="1918"/>
      <c r="R66" s="1918"/>
      <c r="S66" s="1918"/>
      <c r="T66" s="1918"/>
      <c r="U66" s="1918"/>
      <c r="V66" s="1918"/>
    </row>
    <row r="67" spans="1:22" s="1151" customFormat="1" ht="15" customHeight="1">
      <c r="A67" s="1918"/>
      <c r="B67" s="1918"/>
      <c r="C67" s="1918"/>
      <c r="D67" s="1918"/>
      <c r="E67" s="1918"/>
      <c r="F67" s="1918"/>
      <c r="G67" s="1918"/>
      <c r="H67" s="1918"/>
      <c r="I67" s="1918"/>
      <c r="J67" s="1918"/>
      <c r="K67" s="1918"/>
      <c r="L67" s="1918"/>
      <c r="M67" s="1918"/>
      <c r="N67" s="1918"/>
      <c r="O67" s="1918"/>
      <c r="P67" s="1918"/>
      <c r="Q67" s="1918"/>
      <c r="R67" s="1918"/>
      <c r="S67" s="1918"/>
      <c r="T67" s="1918"/>
      <c r="U67" s="1918"/>
      <c r="V67" s="1918"/>
    </row>
    <row r="68" spans="1:22" s="1151" customFormat="1" ht="15" customHeight="1">
      <c r="A68" s="1918"/>
      <c r="B68" s="1918"/>
      <c r="C68" s="1918"/>
      <c r="D68" s="1918"/>
      <c r="E68" s="1918"/>
      <c r="F68" s="1918"/>
      <c r="G68" s="1918"/>
      <c r="H68" s="1918"/>
      <c r="I68" s="1918"/>
      <c r="J68" s="1918"/>
      <c r="K68" s="1918"/>
      <c r="L68" s="1918"/>
      <c r="M68" s="1918"/>
      <c r="N68" s="1918"/>
      <c r="O68" s="1918"/>
      <c r="P68" s="1918"/>
      <c r="Q68" s="1918"/>
      <c r="R68" s="1918"/>
      <c r="S68" s="1918"/>
      <c r="T68" s="1918"/>
      <c r="U68" s="1918"/>
      <c r="V68" s="1918"/>
    </row>
    <row r="69" spans="1:22" ht="15" customHeight="1">
      <c r="A69" s="1903" t="s">
        <v>1210</v>
      </c>
      <c r="B69" s="1903"/>
      <c r="C69" s="1903"/>
      <c r="D69" s="1903"/>
      <c r="E69" s="1903"/>
      <c r="F69" s="1903"/>
      <c r="G69" s="1903"/>
      <c r="H69" s="1903"/>
      <c r="I69" s="1903"/>
      <c r="J69" s="1903"/>
      <c r="K69" s="1903"/>
      <c r="L69" s="1903"/>
      <c r="M69" s="1903"/>
      <c r="N69" s="1903"/>
      <c r="O69" s="1903"/>
      <c r="P69" s="1903"/>
      <c r="Q69" s="1903"/>
      <c r="R69" s="1903"/>
      <c r="S69" s="1903"/>
      <c r="T69" s="1903"/>
      <c r="U69" s="1903"/>
      <c r="V69" s="1903"/>
    </row>
    <row r="70" spans="1:22" ht="15" customHeight="1">
      <c r="A70" s="1903" t="s">
        <v>1209</v>
      </c>
      <c r="B70" s="1903"/>
      <c r="C70" s="1903"/>
      <c r="D70" s="1903"/>
      <c r="E70" s="1903"/>
      <c r="F70" s="1903"/>
      <c r="G70" s="1903"/>
      <c r="H70" s="1903"/>
      <c r="I70" s="1903"/>
      <c r="J70" s="1903"/>
      <c r="K70" s="1903"/>
      <c r="L70" s="1903"/>
      <c r="M70" s="1903"/>
      <c r="N70" s="1903"/>
      <c r="O70" s="1903"/>
      <c r="P70" s="1903"/>
      <c r="Q70" s="1903"/>
      <c r="R70" s="1903"/>
      <c r="S70" s="1903"/>
      <c r="T70" s="1903"/>
      <c r="U70" s="1903"/>
      <c r="V70" s="1903"/>
    </row>
    <row r="71" spans="1:22" ht="15" customHeight="1">
      <c r="A71" s="1917" t="s">
        <v>1338</v>
      </c>
      <c r="B71" s="1917"/>
      <c r="C71" s="1917"/>
      <c r="D71" s="1917"/>
      <c r="E71" s="1917"/>
      <c r="F71" s="1917"/>
      <c r="G71" s="1917"/>
      <c r="H71" s="1917"/>
      <c r="I71" s="1917"/>
      <c r="J71" s="1917"/>
      <c r="K71" s="1917"/>
      <c r="L71" s="1917"/>
      <c r="M71" s="1917"/>
      <c r="N71" s="1917"/>
      <c r="O71" s="1917"/>
      <c r="P71" s="1917"/>
      <c r="Q71" s="1917"/>
      <c r="R71" s="1917"/>
      <c r="S71" s="1917"/>
      <c r="T71" s="1917"/>
      <c r="U71" s="1917"/>
      <c r="V71" s="1917"/>
    </row>
    <row r="72" spans="1:22" ht="15" customHeight="1">
      <c r="A72" s="1903" t="s">
        <v>1208</v>
      </c>
      <c r="B72" s="1903"/>
      <c r="C72" s="1903"/>
      <c r="D72" s="1903"/>
      <c r="E72" s="1903"/>
      <c r="F72" s="1903"/>
      <c r="G72" s="1903"/>
      <c r="H72" s="1903"/>
      <c r="I72" s="1903"/>
      <c r="J72" s="1903"/>
      <c r="K72" s="1903"/>
      <c r="L72" s="1903"/>
      <c r="M72" s="1903"/>
      <c r="N72" s="1903"/>
      <c r="O72" s="1903"/>
      <c r="P72" s="1903"/>
      <c r="Q72" s="1903"/>
      <c r="R72" s="1903"/>
      <c r="S72" s="1903"/>
      <c r="T72" s="1903"/>
      <c r="U72" s="1903"/>
      <c r="V72" s="1903"/>
    </row>
    <row r="73" spans="1:22" ht="15" customHeight="1">
      <c r="A73" s="1903" t="s">
        <v>1207</v>
      </c>
      <c r="B73" s="1903"/>
      <c r="C73" s="1903"/>
      <c r="D73" s="1903"/>
      <c r="E73" s="1903"/>
      <c r="F73" s="1903"/>
      <c r="G73" s="1903"/>
      <c r="H73" s="1903"/>
      <c r="I73" s="1903"/>
      <c r="J73" s="1903"/>
      <c r="K73" s="1903"/>
      <c r="L73" s="1903"/>
      <c r="M73" s="1903"/>
      <c r="N73" s="1903"/>
      <c r="O73" s="1903"/>
      <c r="P73" s="1903"/>
      <c r="Q73" s="1903"/>
      <c r="R73" s="1903"/>
      <c r="S73" s="1903"/>
      <c r="T73" s="1903"/>
      <c r="U73" s="1903"/>
      <c r="V73" s="1903"/>
    </row>
    <row r="74" spans="1:22" ht="15" customHeight="1">
      <c r="A74" s="1917" t="s">
        <v>1390</v>
      </c>
      <c r="B74" s="1917"/>
      <c r="C74" s="1917"/>
      <c r="D74" s="1917"/>
      <c r="E74" s="1917"/>
      <c r="F74" s="1917"/>
      <c r="G74" s="1917"/>
      <c r="H74" s="1917"/>
      <c r="I74" s="1917"/>
      <c r="J74" s="1917"/>
      <c r="K74" s="1917"/>
      <c r="L74" s="1917"/>
      <c r="M74" s="1917"/>
      <c r="N74" s="1917"/>
      <c r="O74" s="1917"/>
      <c r="P74" s="1917"/>
      <c r="Q74" s="1917"/>
      <c r="R74" s="1917"/>
      <c r="S74" s="1917"/>
      <c r="T74" s="1917"/>
      <c r="U74" s="1917"/>
      <c r="V74" s="1917"/>
    </row>
    <row r="75" spans="1:22" ht="15" customHeight="1">
      <c r="A75" s="1903" t="s">
        <v>1206</v>
      </c>
      <c r="B75" s="1903"/>
      <c r="C75" s="1903"/>
      <c r="D75" s="1903"/>
      <c r="E75" s="1903"/>
      <c r="F75" s="1903"/>
      <c r="G75" s="1903"/>
      <c r="H75" s="1903"/>
      <c r="I75" s="1903"/>
      <c r="J75" s="1903"/>
      <c r="K75" s="1903"/>
      <c r="L75" s="1903"/>
      <c r="M75" s="1903"/>
      <c r="N75" s="1903"/>
      <c r="O75" s="1903"/>
      <c r="P75" s="1903"/>
      <c r="Q75" s="1903"/>
      <c r="R75" s="1903"/>
      <c r="S75" s="1903"/>
      <c r="T75" s="1903"/>
      <c r="U75" s="1903"/>
      <c r="V75" s="1903"/>
    </row>
    <row r="76" spans="1:22" ht="15" customHeight="1">
      <c r="A76" s="1903" t="s">
        <v>1205</v>
      </c>
      <c r="B76" s="1903"/>
      <c r="C76" s="1903"/>
      <c r="D76" s="1903"/>
      <c r="E76" s="1903"/>
      <c r="F76" s="1903"/>
      <c r="G76" s="1903"/>
      <c r="H76" s="1903"/>
      <c r="I76" s="1903"/>
      <c r="J76" s="1903"/>
      <c r="K76" s="1903"/>
      <c r="L76" s="1903"/>
      <c r="M76" s="1903"/>
      <c r="N76" s="1903"/>
      <c r="O76" s="1903"/>
      <c r="P76" s="1903"/>
      <c r="Q76" s="1903"/>
      <c r="R76" s="1903"/>
      <c r="S76" s="1903"/>
      <c r="T76" s="1903"/>
      <c r="U76" s="1903"/>
      <c r="V76" s="1903"/>
    </row>
    <row r="77" spans="1:22" ht="15" customHeight="1">
      <c r="A77" s="1738" t="s">
        <v>1260</v>
      </c>
      <c r="B77" s="1738"/>
      <c r="C77" s="1738"/>
      <c r="D77" s="1738"/>
      <c r="E77" s="1738"/>
      <c r="F77" s="1738"/>
      <c r="G77" s="1738"/>
      <c r="H77" s="1738"/>
      <c r="I77" s="1738"/>
      <c r="J77" s="1738"/>
      <c r="K77" s="1738"/>
      <c r="L77" s="1738"/>
      <c r="M77" s="1738"/>
      <c r="N77" s="1738"/>
      <c r="O77" s="1738"/>
      <c r="P77" s="1738"/>
      <c r="Q77" s="1738"/>
      <c r="R77" s="1738"/>
      <c r="S77" s="1738"/>
      <c r="T77" s="1738"/>
      <c r="U77" s="1738"/>
      <c r="V77" s="1738"/>
    </row>
    <row r="78" spans="1:22" ht="15" customHeight="1">
      <c r="A78" s="1738"/>
      <c r="B78" s="1738"/>
      <c r="C78" s="1738"/>
      <c r="D78" s="1738"/>
      <c r="E78" s="1738"/>
      <c r="F78" s="1738"/>
      <c r="G78" s="1738"/>
      <c r="H78" s="1738"/>
      <c r="I78" s="1738"/>
      <c r="J78" s="1738"/>
      <c r="K78" s="1738"/>
      <c r="L78" s="1738"/>
      <c r="M78" s="1738"/>
      <c r="N78" s="1738"/>
      <c r="O78" s="1738"/>
      <c r="P78" s="1738"/>
      <c r="Q78" s="1738"/>
      <c r="R78" s="1738"/>
      <c r="S78" s="1738"/>
      <c r="T78" s="1738"/>
      <c r="U78" s="1738"/>
      <c r="V78" s="1738"/>
    </row>
    <row r="79" spans="1:22" ht="15" customHeight="1">
      <c r="A79" s="1917" t="s">
        <v>1259</v>
      </c>
      <c r="B79" s="1917"/>
      <c r="C79" s="1917"/>
      <c r="D79" s="1917"/>
      <c r="E79" s="1917"/>
      <c r="F79" s="1917"/>
      <c r="G79" s="1917"/>
      <c r="H79" s="1917"/>
      <c r="I79" s="1917"/>
      <c r="J79" s="1917"/>
      <c r="K79" s="1917"/>
      <c r="L79" s="1917"/>
      <c r="M79" s="1917"/>
      <c r="N79" s="1917"/>
      <c r="O79" s="1917"/>
      <c r="P79" s="1917"/>
      <c r="Q79" s="1917"/>
      <c r="R79" s="1917"/>
      <c r="S79" s="1917"/>
      <c r="T79" s="1917"/>
      <c r="U79" s="1917"/>
      <c r="V79" s="1917"/>
    </row>
    <row r="80" spans="1:22" ht="15" customHeight="1">
      <c r="A80" s="1738" t="s">
        <v>1204</v>
      </c>
      <c r="B80" s="1738"/>
      <c r="C80" s="1738"/>
      <c r="D80" s="1738"/>
      <c r="E80" s="1738"/>
      <c r="F80" s="1738"/>
      <c r="G80" s="1738"/>
      <c r="H80" s="1738"/>
      <c r="I80" s="1738"/>
      <c r="J80" s="1738"/>
      <c r="K80" s="1738"/>
      <c r="L80" s="1738"/>
      <c r="M80" s="1738"/>
      <c r="N80" s="1738"/>
      <c r="O80" s="1738"/>
      <c r="P80" s="1738"/>
      <c r="Q80" s="1738"/>
      <c r="R80" s="1738"/>
      <c r="S80" s="1738"/>
      <c r="T80" s="1738"/>
      <c r="U80" s="1738"/>
      <c r="V80" s="1738"/>
    </row>
    <row r="81" spans="1:22" ht="15" customHeight="1">
      <c r="A81" s="1738"/>
      <c r="B81" s="1738"/>
      <c r="C81" s="1738"/>
      <c r="D81" s="1738"/>
      <c r="E81" s="1738"/>
      <c r="F81" s="1738"/>
      <c r="G81" s="1738"/>
      <c r="H81" s="1738"/>
      <c r="I81" s="1738"/>
      <c r="J81" s="1738"/>
      <c r="K81" s="1738"/>
      <c r="L81" s="1738"/>
      <c r="M81" s="1738"/>
      <c r="N81" s="1738"/>
      <c r="O81" s="1738"/>
      <c r="P81" s="1738"/>
      <c r="Q81" s="1738"/>
      <c r="R81" s="1738"/>
      <c r="S81" s="1738"/>
      <c r="T81" s="1738"/>
      <c r="U81" s="1738"/>
      <c r="V81" s="1738"/>
    </row>
    <row r="82" spans="1:22" ht="15" customHeight="1">
      <c r="A82" s="1903" t="s">
        <v>1203</v>
      </c>
      <c r="B82" s="1903"/>
      <c r="C82" s="1903"/>
      <c r="D82" s="1903"/>
      <c r="E82" s="1903"/>
      <c r="F82" s="1903"/>
      <c r="G82" s="1903"/>
      <c r="H82" s="1903"/>
      <c r="I82" s="1903"/>
      <c r="J82" s="1903"/>
      <c r="K82" s="1903"/>
      <c r="L82" s="1903"/>
      <c r="M82" s="1903"/>
      <c r="N82" s="1903"/>
      <c r="O82" s="1903"/>
      <c r="P82" s="1903"/>
      <c r="Q82" s="1903"/>
      <c r="R82" s="1903"/>
      <c r="S82" s="1903"/>
      <c r="T82" s="1903"/>
      <c r="U82" s="1903"/>
      <c r="V82" s="1903"/>
    </row>
    <row r="83" spans="1:22" ht="15" customHeight="1">
      <c r="A83" s="1903" t="s">
        <v>1202</v>
      </c>
      <c r="B83" s="1903"/>
      <c r="C83" s="1903"/>
      <c r="D83" s="1903"/>
      <c r="E83" s="1903"/>
      <c r="F83" s="1903"/>
      <c r="G83" s="1903"/>
      <c r="H83" s="1903"/>
      <c r="I83" s="1903"/>
      <c r="J83" s="1903"/>
      <c r="K83" s="1903"/>
      <c r="L83" s="1903"/>
      <c r="M83" s="1903"/>
      <c r="N83" s="1903"/>
      <c r="O83" s="1903"/>
      <c r="P83" s="1903"/>
      <c r="Q83" s="1903"/>
      <c r="R83" s="1903"/>
      <c r="S83" s="1903"/>
      <c r="T83" s="1903"/>
      <c r="U83" s="1903"/>
      <c r="V83" s="1903"/>
    </row>
    <row r="84" spans="1:22" ht="15" customHeight="1">
      <c r="A84" s="1903" t="s">
        <v>1201</v>
      </c>
      <c r="B84" s="1903"/>
      <c r="C84" s="1903"/>
      <c r="D84" s="1903"/>
      <c r="E84" s="1903"/>
      <c r="F84" s="1903"/>
      <c r="G84" s="1903"/>
      <c r="H84" s="1903"/>
      <c r="I84" s="1903"/>
      <c r="J84" s="1903"/>
      <c r="K84" s="1903"/>
      <c r="L84" s="1903"/>
      <c r="M84" s="1903"/>
      <c r="N84" s="1903"/>
      <c r="O84" s="1903"/>
      <c r="P84" s="1903"/>
      <c r="Q84" s="1903"/>
      <c r="R84" s="1903"/>
      <c r="S84" s="1903"/>
      <c r="T84" s="1903"/>
      <c r="U84" s="1903"/>
      <c r="V84" s="1903"/>
    </row>
    <row r="85" spans="1:22" ht="15" customHeight="1">
      <c r="A85" s="1903" t="s">
        <v>1200</v>
      </c>
      <c r="B85" s="1903"/>
      <c r="C85" s="1903"/>
      <c r="D85" s="1903"/>
      <c r="E85" s="1903"/>
      <c r="F85" s="1903"/>
      <c r="G85" s="1903"/>
      <c r="H85" s="1903"/>
      <c r="I85" s="1903"/>
      <c r="J85" s="1903"/>
      <c r="K85" s="1903"/>
      <c r="L85" s="1903"/>
      <c r="M85" s="1903"/>
      <c r="N85" s="1903"/>
      <c r="O85" s="1903"/>
      <c r="P85" s="1903"/>
      <c r="Q85" s="1903"/>
      <c r="R85" s="1903"/>
      <c r="S85" s="1903"/>
      <c r="T85" s="1903"/>
      <c r="U85" s="1903"/>
      <c r="V85" s="1903"/>
    </row>
    <row r="86" spans="1:22" ht="15" customHeight="1">
      <c r="A86" s="1738" t="s">
        <v>1419</v>
      </c>
      <c r="B86" s="1738"/>
      <c r="C86" s="1738"/>
      <c r="D86" s="1738"/>
      <c r="E86" s="1738"/>
      <c r="F86" s="1738"/>
      <c r="G86" s="1738"/>
      <c r="H86" s="1738"/>
      <c r="I86" s="1738"/>
      <c r="J86" s="1738"/>
      <c r="K86" s="1738"/>
      <c r="L86" s="1738"/>
      <c r="M86" s="1738"/>
      <c r="N86" s="1738"/>
      <c r="O86" s="1738"/>
      <c r="P86" s="1738"/>
      <c r="Q86" s="1738"/>
      <c r="R86" s="1738"/>
      <c r="S86" s="1738"/>
      <c r="T86" s="1738"/>
      <c r="U86" s="1738"/>
      <c r="V86" s="1738"/>
    </row>
    <row r="87" spans="1:22" ht="15" customHeight="1">
      <c r="A87" s="1738"/>
      <c r="B87" s="1738"/>
      <c r="C87" s="1738"/>
      <c r="D87" s="1738"/>
      <c r="E87" s="1738"/>
      <c r="F87" s="1738"/>
      <c r="G87" s="1738"/>
      <c r="H87" s="1738"/>
      <c r="I87" s="1738"/>
      <c r="J87" s="1738"/>
      <c r="K87" s="1738"/>
      <c r="L87" s="1738"/>
      <c r="M87" s="1738"/>
      <c r="N87" s="1738"/>
      <c r="O87" s="1738"/>
      <c r="P87" s="1738"/>
      <c r="Q87" s="1738"/>
      <c r="R87" s="1738"/>
      <c r="S87" s="1738"/>
      <c r="T87" s="1738"/>
      <c r="U87" s="1738"/>
      <c r="V87" s="1738"/>
    </row>
    <row r="88" spans="1:22" ht="15" customHeight="1">
      <c r="A88" s="1917" t="s">
        <v>1199</v>
      </c>
      <c r="B88" s="1917"/>
      <c r="C88" s="1917"/>
      <c r="D88" s="1917"/>
      <c r="E88" s="1917"/>
      <c r="F88" s="1917"/>
      <c r="G88" s="1917"/>
      <c r="H88" s="1917"/>
      <c r="I88" s="1917"/>
      <c r="J88" s="1917"/>
      <c r="K88" s="1917"/>
      <c r="L88" s="1917"/>
      <c r="M88" s="1917"/>
      <c r="N88" s="1917"/>
      <c r="O88" s="1917"/>
      <c r="P88" s="1917"/>
      <c r="Q88" s="1917"/>
      <c r="R88" s="1917"/>
      <c r="S88" s="1917"/>
      <c r="T88" s="1917"/>
      <c r="U88" s="1917"/>
      <c r="V88" s="1917"/>
    </row>
    <row r="89" spans="1:22" ht="15" customHeight="1">
      <c r="A89" s="1738" t="s">
        <v>1198</v>
      </c>
      <c r="B89" s="1738"/>
      <c r="C89" s="1738"/>
      <c r="D89" s="1738"/>
      <c r="E89" s="1738"/>
      <c r="F89" s="1738"/>
      <c r="G89" s="1738"/>
      <c r="H89" s="1738"/>
      <c r="I89" s="1738"/>
      <c r="J89" s="1738"/>
      <c r="K89" s="1738"/>
      <c r="L89" s="1738"/>
      <c r="M89" s="1738"/>
      <c r="N89" s="1738"/>
      <c r="O89" s="1738"/>
      <c r="P89" s="1738"/>
      <c r="Q89" s="1738"/>
      <c r="R89" s="1738"/>
      <c r="S89" s="1738"/>
      <c r="T89" s="1738"/>
      <c r="U89" s="1738"/>
      <c r="V89" s="1738"/>
    </row>
    <row r="90" spans="1:22" ht="15" customHeight="1">
      <c r="A90" s="1738"/>
      <c r="B90" s="1738"/>
      <c r="C90" s="1738"/>
      <c r="D90" s="1738"/>
      <c r="E90" s="1738"/>
      <c r="F90" s="1738"/>
      <c r="G90" s="1738"/>
      <c r="H90" s="1738"/>
      <c r="I90" s="1738"/>
      <c r="J90" s="1738"/>
      <c r="K90" s="1738"/>
      <c r="L90" s="1738"/>
      <c r="M90" s="1738"/>
      <c r="N90" s="1738"/>
      <c r="O90" s="1738"/>
      <c r="P90" s="1738"/>
      <c r="Q90" s="1738"/>
      <c r="R90" s="1738"/>
      <c r="S90" s="1738"/>
      <c r="T90" s="1738"/>
      <c r="U90" s="1738"/>
      <c r="V90" s="1738"/>
    </row>
    <row r="91" spans="1:22" ht="15" customHeight="1">
      <c r="A91" s="1739" t="s">
        <v>1262</v>
      </c>
      <c r="B91" s="1739"/>
      <c r="C91" s="1739"/>
      <c r="D91" s="1739"/>
      <c r="E91" s="1739"/>
      <c r="F91" s="1739"/>
      <c r="G91" s="1739"/>
      <c r="H91" s="1739"/>
      <c r="I91" s="1739"/>
      <c r="J91" s="1739"/>
      <c r="K91" s="1739"/>
      <c r="L91" s="1739"/>
      <c r="M91" s="1739"/>
      <c r="N91" s="1739"/>
      <c r="O91" s="1739"/>
      <c r="P91" s="1739"/>
      <c r="Q91" s="1739"/>
      <c r="R91" s="1739"/>
      <c r="S91" s="1739"/>
      <c r="T91" s="1739"/>
      <c r="U91" s="1739"/>
      <c r="V91" s="1739"/>
    </row>
    <row r="92" spans="1:22" ht="15" customHeight="1">
      <c r="A92" s="1740" t="s">
        <v>1406</v>
      </c>
      <c r="B92" s="1740"/>
      <c r="C92" s="1740"/>
      <c r="D92" s="1740"/>
      <c r="E92" s="1740"/>
      <c r="F92" s="1740"/>
      <c r="G92" s="1740"/>
      <c r="H92" s="1740"/>
      <c r="I92" s="1740"/>
      <c r="J92" s="1740"/>
      <c r="K92" s="1740"/>
      <c r="L92" s="1740"/>
      <c r="M92" s="1740"/>
      <c r="N92" s="1740"/>
      <c r="O92" s="1740"/>
      <c r="P92" s="1740"/>
      <c r="Q92" s="1740"/>
      <c r="R92" s="1740"/>
      <c r="S92" s="1740"/>
      <c r="T92" s="1740"/>
      <c r="U92" s="1740"/>
      <c r="V92" s="1740"/>
    </row>
    <row r="93" spans="1:22" ht="14.25" customHeight="1">
      <c r="A93" s="1740"/>
      <c r="B93" s="1740"/>
      <c r="C93" s="1740"/>
      <c r="D93" s="1740"/>
      <c r="E93" s="1740"/>
      <c r="F93" s="1740"/>
      <c r="G93" s="1740"/>
      <c r="H93" s="1740"/>
      <c r="I93" s="1740"/>
      <c r="J93" s="1740"/>
      <c r="K93" s="1740"/>
      <c r="L93" s="1740"/>
      <c r="M93" s="1740"/>
      <c r="N93" s="1740"/>
      <c r="O93" s="1740"/>
      <c r="P93" s="1740"/>
      <c r="Q93" s="1740"/>
      <c r="R93" s="1740"/>
      <c r="S93" s="1740"/>
      <c r="T93" s="1740"/>
      <c r="U93" s="1740"/>
      <c r="V93" s="1740"/>
    </row>
    <row r="94" spans="1:22" ht="15" customHeight="1">
      <c r="A94" s="1692" t="s">
        <v>1611</v>
      </c>
      <c r="B94" s="1692"/>
      <c r="C94" s="1692"/>
      <c r="D94" s="1692"/>
      <c r="E94" s="1692"/>
      <c r="F94" s="1692"/>
      <c r="G94" s="1692"/>
      <c r="H94" s="1692"/>
      <c r="I94" s="1692"/>
      <c r="J94" s="1692"/>
      <c r="K94" s="1692"/>
      <c r="L94" s="1692"/>
      <c r="M94" s="1692"/>
      <c r="N94" s="1692"/>
      <c r="O94" s="1692"/>
      <c r="P94" s="1692"/>
      <c r="Q94" s="1692"/>
      <c r="R94" s="1692"/>
      <c r="S94" s="1692"/>
      <c r="T94" s="1692"/>
      <c r="U94" s="1692"/>
      <c r="V94" s="1692"/>
    </row>
    <row r="95" spans="1:22" ht="15" customHeight="1">
      <c r="A95" s="1692" t="s">
        <v>1337</v>
      </c>
      <c r="B95" s="1692"/>
      <c r="C95" s="1692"/>
      <c r="D95" s="1692"/>
      <c r="E95" s="1692"/>
      <c r="F95" s="1692"/>
      <c r="G95" s="1692"/>
      <c r="H95" s="1692"/>
      <c r="I95" s="1692"/>
      <c r="J95" s="1692"/>
      <c r="K95" s="1692"/>
      <c r="L95" s="1692"/>
      <c r="M95" s="1692"/>
      <c r="N95" s="1692"/>
      <c r="O95" s="1692"/>
      <c r="P95" s="1692"/>
      <c r="Q95" s="1692"/>
      <c r="R95" s="1692"/>
      <c r="S95" s="1692"/>
      <c r="T95" s="1692"/>
      <c r="U95" s="1692"/>
      <c r="V95" s="1692"/>
    </row>
    <row r="96" spans="1:22" ht="15" customHeight="1">
      <c r="A96" s="1693" t="s">
        <v>1394</v>
      </c>
      <c r="B96" s="1693"/>
      <c r="C96" s="1693"/>
      <c r="D96" s="1693"/>
      <c r="E96" s="1693"/>
      <c r="F96" s="1693"/>
      <c r="G96" s="1693"/>
      <c r="H96" s="1693"/>
      <c r="I96" s="1693"/>
      <c r="J96" s="1693"/>
      <c r="K96" s="1693"/>
      <c r="L96" s="1693"/>
      <c r="M96" s="1693"/>
      <c r="N96" s="1693"/>
      <c r="O96" s="1693"/>
      <c r="P96" s="1693"/>
      <c r="Q96" s="1693"/>
      <c r="R96" s="1693"/>
      <c r="S96" s="1693"/>
      <c r="T96" s="1693"/>
      <c r="U96" s="1693"/>
      <c r="V96" s="1693"/>
    </row>
    <row r="97" spans="1:22" ht="15" customHeight="1">
      <c r="A97" s="1693"/>
      <c r="B97" s="1693"/>
      <c r="C97" s="1693"/>
      <c r="D97" s="1693"/>
      <c r="E97" s="1693"/>
      <c r="F97" s="1693"/>
      <c r="G97" s="1693"/>
      <c r="H97" s="1693"/>
      <c r="I97" s="1693"/>
      <c r="J97" s="1693"/>
      <c r="K97" s="1693"/>
      <c r="L97" s="1693"/>
      <c r="M97" s="1693"/>
      <c r="N97" s="1693"/>
      <c r="O97" s="1693"/>
      <c r="P97" s="1693"/>
      <c r="Q97" s="1693"/>
      <c r="R97" s="1693"/>
      <c r="S97" s="1693"/>
      <c r="T97" s="1693"/>
      <c r="U97" s="1693"/>
      <c r="V97" s="1693"/>
    </row>
    <row r="98" spans="1:22" ht="15" customHeight="1">
      <c r="A98" s="1693" t="s">
        <v>1606</v>
      </c>
      <c r="B98" s="1693"/>
      <c r="C98" s="1693"/>
      <c r="D98" s="1693"/>
      <c r="E98" s="1693"/>
      <c r="F98" s="1693"/>
      <c r="G98" s="1693"/>
      <c r="H98" s="1693"/>
      <c r="I98" s="1693"/>
      <c r="J98" s="1693"/>
      <c r="K98" s="1693"/>
      <c r="L98" s="1693"/>
      <c r="M98" s="1693"/>
      <c r="N98" s="1693"/>
      <c r="O98" s="1693"/>
      <c r="P98" s="1693"/>
      <c r="Q98" s="1693"/>
      <c r="R98" s="1693"/>
      <c r="S98" s="1693"/>
      <c r="T98" s="1693"/>
      <c r="U98" s="1693"/>
      <c r="V98" s="1693"/>
    </row>
    <row r="99" spans="1:22" ht="15" customHeight="1">
      <c r="A99" s="1693" t="s">
        <v>1612</v>
      </c>
      <c r="B99" s="1693"/>
      <c r="C99" s="1693"/>
      <c r="D99" s="1693"/>
      <c r="E99" s="1693"/>
      <c r="F99" s="1693"/>
      <c r="G99" s="1693"/>
      <c r="H99" s="1693"/>
      <c r="I99" s="1693"/>
      <c r="J99" s="1693"/>
      <c r="K99" s="1693"/>
      <c r="L99" s="1693"/>
      <c r="M99" s="1693"/>
      <c r="N99" s="1693"/>
      <c r="O99" s="1693"/>
      <c r="P99" s="1693"/>
      <c r="Q99" s="1693"/>
      <c r="R99" s="1693"/>
      <c r="S99" s="1693"/>
      <c r="T99" s="1693"/>
      <c r="U99" s="1693"/>
      <c r="V99" s="1693"/>
    </row>
    <row r="100" spans="1:22" ht="15" customHeight="1">
      <c r="A100" s="1693"/>
      <c r="B100" s="1693"/>
      <c r="C100" s="1693"/>
      <c r="D100" s="1693"/>
      <c r="E100" s="1693"/>
      <c r="F100" s="1693"/>
      <c r="G100" s="1693"/>
      <c r="H100" s="1693"/>
      <c r="I100" s="1693"/>
      <c r="J100" s="1693"/>
      <c r="K100" s="1693"/>
      <c r="L100" s="1693"/>
      <c r="M100" s="1693"/>
      <c r="N100" s="1693"/>
      <c r="O100" s="1693"/>
      <c r="P100" s="1693"/>
      <c r="Q100" s="1693"/>
      <c r="R100" s="1693"/>
      <c r="S100" s="1693"/>
      <c r="T100" s="1693"/>
      <c r="U100" s="1693"/>
      <c r="V100" s="1693"/>
    </row>
    <row r="101" spans="1:22" ht="15" customHeight="1">
      <c r="A101" s="1693" t="s">
        <v>1613</v>
      </c>
      <c r="B101" s="1693"/>
      <c r="C101" s="1693"/>
      <c r="D101" s="1693"/>
      <c r="E101" s="1693"/>
      <c r="F101" s="1693"/>
      <c r="G101" s="1693"/>
      <c r="H101" s="1693"/>
      <c r="I101" s="1693"/>
      <c r="J101" s="1693"/>
      <c r="K101" s="1693"/>
      <c r="L101" s="1693"/>
      <c r="M101" s="1693"/>
      <c r="N101" s="1693"/>
      <c r="O101" s="1693"/>
      <c r="P101" s="1693"/>
      <c r="Q101" s="1693"/>
      <c r="R101" s="1693"/>
      <c r="S101" s="1693"/>
      <c r="T101" s="1693"/>
      <c r="U101" s="1693"/>
      <c r="V101" s="1693"/>
    </row>
    <row r="102" spans="1:22" ht="15" customHeight="1">
      <c r="A102" s="1693" t="s">
        <v>1640</v>
      </c>
      <c r="B102" s="1693"/>
      <c r="C102" s="1693"/>
      <c r="D102" s="1693"/>
      <c r="E102" s="1693"/>
      <c r="F102" s="1693"/>
      <c r="G102" s="1693"/>
      <c r="H102" s="1693"/>
      <c r="I102" s="1693"/>
      <c r="J102" s="1693"/>
      <c r="K102" s="1693"/>
      <c r="L102" s="1693"/>
      <c r="M102" s="1693"/>
      <c r="N102" s="1693"/>
      <c r="O102" s="1693"/>
      <c r="P102" s="1693"/>
      <c r="Q102" s="1693"/>
      <c r="R102" s="1693"/>
      <c r="S102" s="1693"/>
      <c r="T102" s="1693"/>
      <c r="U102" s="1693"/>
      <c r="V102" s="1693"/>
    </row>
    <row r="103" spans="1:22" ht="15" customHeight="1">
      <c r="A103" s="1693" t="s">
        <v>1641</v>
      </c>
      <c r="B103" s="1693"/>
      <c r="C103" s="1693"/>
      <c r="D103" s="1693"/>
      <c r="E103" s="1693"/>
      <c r="F103" s="1693"/>
      <c r="G103" s="1693"/>
      <c r="H103" s="1693"/>
      <c r="I103" s="1693"/>
      <c r="J103" s="1693"/>
      <c r="K103" s="1693"/>
      <c r="L103" s="1693"/>
      <c r="M103" s="1693"/>
      <c r="N103" s="1693"/>
      <c r="O103" s="1693"/>
      <c r="P103" s="1693"/>
      <c r="Q103" s="1693"/>
      <c r="R103" s="1693"/>
      <c r="S103" s="1693"/>
      <c r="T103" s="1693"/>
      <c r="U103" s="1693"/>
      <c r="V103" s="1693"/>
    </row>
    <row r="104" spans="1:22" ht="15" customHeight="1">
      <c r="A104" s="1693"/>
      <c r="B104" s="1693"/>
      <c r="C104" s="1693"/>
      <c r="D104" s="1693"/>
      <c r="E104" s="1693"/>
      <c r="F104" s="1693"/>
      <c r="G104" s="1693"/>
      <c r="H104" s="1693"/>
      <c r="I104" s="1693"/>
      <c r="J104" s="1693"/>
      <c r="K104" s="1693"/>
      <c r="L104" s="1693"/>
      <c r="M104" s="1693"/>
      <c r="N104" s="1693"/>
      <c r="O104" s="1693"/>
      <c r="P104" s="1693"/>
      <c r="Q104" s="1693"/>
      <c r="R104" s="1693"/>
      <c r="S104" s="1693"/>
      <c r="T104" s="1693"/>
      <c r="U104" s="1693"/>
      <c r="V104" s="1693"/>
    </row>
    <row r="105" spans="1:22" ht="15" customHeight="1">
      <c r="A105" s="1740" t="s">
        <v>1982</v>
      </c>
      <c r="B105" s="1740"/>
      <c r="C105" s="1740"/>
      <c r="D105" s="1740"/>
      <c r="E105" s="1740"/>
      <c r="F105" s="1740"/>
      <c r="G105" s="1740"/>
      <c r="H105" s="1740"/>
      <c r="I105" s="1740"/>
      <c r="J105" s="1740"/>
      <c r="K105" s="1740"/>
      <c r="L105" s="1740"/>
      <c r="M105" s="1740"/>
      <c r="N105" s="1740"/>
      <c r="O105" s="1740"/>
      <c r="P105" s="1740"/>
      <c r="Q105" s="1740"/>
      <c r="R105" s="1740"/>
      <c r="S105" s="1740"/>
      <c r="T105" s="1740"/>
      <c r="U105" s="1740"/>
      <c r="V105" s="1740"/>
    </row>
    <row r="106" spans="1:22" ht="15" customHeight="1">
      <c r="A106" s="1740"/>
      <c r="B106" s="1740"/>
      <c r="C106" s="1740"/>
      <c r="D106" s="1740"/>
      <c r="E106" s="1740"/>
      <c r="F106" s="1740"/>
      <c r="G106" s="1740"/>
      <c r="H106" s="1740"/>
      <c r="I106" s="1740"/>
      <c r="J106" s="1740"/>
      <c r="K106" s="1740"/>
      <c r="L106" s="1740"/>
      <c r="M106" s="1740"/>
      <c r="N106" s="1740"/>
      <c r="O106" s="1740"/>
      <c r="P106" s="1740"/>
      <c r="Q106" s="1740"/>
      <c r="R106" s="1740"/>
      <c r="S106" s="1740"/>
      <c r="T106" s="1740"/>
      <c r="U106" s="1740"/>
      <c r="V106" s="1740"/>
    </row>
    <row r="107" spans="1:22" ht="15" customHeight="1">
      <c r="A107" s="1740" t="s">
        <v>1934</v>
      </c>
      <c r="B107" s="1740"/>
      <c r="C107" s="1740"/>
      <c r="D107" s="1740"/>
      <c r="E107" s="1740"/>
      <c r="F107" s="1740"/>
      <c r="G107" s="1740"/>
      <c r="H107" s="1740"/>
      <c r="I107" s="1740"/>
      <c r="J107" s="1740"/>
      <c r="K107" s="1740"/>
      <c r="L107" s="1740"/>
      <c r="M107" s="1740"/>
      <c r="N107" s="1740"/>
      <c r="O107" s="1740"/>
      <c r="P107" s="1740"/>
      <c r="Q107" s="1740"/>
      <c r="R107" s="1740"/>
      <c r="S107" s="1740"/>
      <c r="T107" s="1740"/>
      <c r="U107" s="1740"/>
      <c r="V107" s="1740"/>
    </row>
    <row r="108" spans="1:22" ht="15" customHeight="1">
      <c r="A108" s="1740"/>
      <c r="B108" s="1740"/>
      <c r="C108" s="1740"/>
      <c r="D108" s="1740"/>
      <c r="E108" s="1740"/>
      <c r="F108" s="1740"/>
      <c r="G108" s="1740"/>
      <c r="H108" s="1740"/>
      <c r="I108" s="1740"/>
      <c r="J108" s="1740"/>
      <c r="K108" s="1740"/>
      <c r="L108" s="1740"/>
      <c r="M108" s="1740"/>
      <c r="N108" s="1740"/>
      <c r="O108" s="1740"/>
      <c r="P108" s="1740"/>
      <c r="Q108" s="1740"/>
      <c r="R108" s="1740"/>
      <c r="S108" s="1740"/>
      <c r="T108" s="1740"/>
      <c r="U108" s="1740"/>
      <c r="V108" s="1740"/>
    </row>
    <row r="109" spans="1:22" ht="15" customHeight="1">
      <c r="A109" s="1740"/>
      <c r="B109" s="1740"/>
      <c r="C109" s="1740"/>
      <c r="D109" s="1740"/>
      <c r="E109" s="1740"/>
      <c r="F109" s="1740"/>
      <c r="G109" s="1740"/>
      <c r="H109" s="1740"/>
      <c r="I109" s="1740"/>
      <c r="J109" s="1740"/>
      <c r="K109" s="1740"/>
      <c r="L109" s="1740"/>
      <c r="M109" s="1740"/>
      <c r="N109" s="1740"/>
      <c r="O109" s="1740"/>
      <c r="P109" s="1740"/>
      <c r="Q109" s="1740"/>
      <c r="R109" s="1740"/>
      <c r="S109" s="1740"/>
      <c r="T109" s="1740"/>
      <c r="U109" s="1740"/>
      <c r="V109" s="1740"/>
    </row>
    <row r="110" spans="1:22" ht="15" customHeight="1">
      <c r="A110" s="1693" t="s">
        <v>1866</v>
      </c>
      <c r="B110" s="1693"/>
      <c r="C110" s="1693"/>
      <c r="D110" s="1693"/>
      <c r="E110" s="1693"/>
      <c r="F110" s="1693"/>
      <c r="G110" s="1693"/>
      <c r="H110" s="1693"/>
      <c r="I110" s="1693"/>
      <c r="J110" s="1693"/>
      <c r="K110" s="1693"/>
      <c r="L110" s="1693"/>
      <c r="M110" s="1693"/>
      <c r="N110" s="1693"/>
      <c r="O110" s="1693"/>
      <c r="P110" s="1693"/>
      <c r="Q110" s="1693"/>
      <c r="R110" s="1693"/>
      <c r="S110" s="1693"/>
      <c r="T110" s="1693"/>
      <c r="U110" s="1693"/>
      <c r="V110" s="1693"/>
    </row>
    <row r="111" spans="1:22" ht="15" customHeight="1">
      <c r="A111" s="1693" t="s">
        <v>1969</v>
      </c>
      <c r="B111" s="1693"/>
      <c r="C111" s="1693"/>
      <c r="D111" s="1693"/>
      <c r="E111" s="1693"/>
      <c r="F111" s="1693"/>
      <c r="G111" s="1693"/>
      <c r="H111" s="1693"/>
      <c r="I111" s="1693"/>
      <c r="J111" s="1693"/>
      <c r="K111" s="1693"/>
      <c r="L111" s="1693"/>
      <c r="M111" s="1693"/>
      <c r="N111" s="1693"/>
      <c r="O111" s="1693"/>
      <c r="P111" s="1693"/>
      <c r="Q111" s="1693"/>
      <c r="R111" s="1693"/>
      <c r="S111" s="1693"/>
      <c r="T111" s="1693"/>
      <c r="U111" s="1693"/>
      <c r="V111" s="1693"/>
    </row>
    <row r="112" spans="1:22" ht="15" customHeight="1">
      <c r="A112" s="1740" t="s">
        <v>2277</v>
      </c>
      <c r="B112" s="1740"/>
      <c r="C112" s="1740"/>
      <c r="D112" s="1740"/>
      <c r="E112" s="1740"/>
      <c r="F112" s="1740"/>
      <c r="G112" s="1740"/>
      <c r="H112" s="1740"/>
      <c r="I112" s="1740"/>
      <c r="J112" s="1740"/>
      <c r="K112" s="1740"/>
      <c r="L112" s="1740"/>
      <c r="M112" s="1740"/>
      <c r="N112" s="1740"/>
      <c r="O112" s="1740"/>
      <c r="P112" s="1740"/>
      <c r="Q112" s="1740"/>
      <c r="R112" s="1740"/>
      <c r="S112" s="1740"/>
      <c r="T112" s="1740"/>
      <c r="U112" s="1740"/>
      <c r="V112" s="1740"/>
    </row>
    <row r="113" spans="1:22" ht="15" customHeight="1">
      <c r="A113" s="1107"/>
      <c r="B113" s="1107"/>
      <c r="C113" s="1107"/>
      <c r="D113" s="1107"/>
      <c r="E113" s="1107"/>
      <c r="F113" s="1107"/>
      <c r="G113" s="1107"/>
      <c r="H113" s="1107"/>
      <c r="I113" s="1107"/>
      <c r="J113" s="1107"/>
      <c r="K113" s="1107"/>
      <c r="L113" s="1107"/>
      <c r="M113" s="1107"/>
      <c r="N113" s="1107"/>
      <c r="O113" s="1107"/>
      <c r="P113" s="1107"/>
      <c r="Q113" s="1107"/>
      <c r="R113" s="1107"/>
      <c r="S113" s="1107"/>
      <c r="T113" s="1107"/>
      <c r="U113" s="1107"/>
      <c r="V113" s="1107"/>
    </row>
    <row r="114" spans="1:22">
      <c r="A114" s="1107"/>
      <c r="B114" s="1107"/>
      <c r="C114" s="1107"/>
      <c r="D114" s="1107"/>
      <c r="E114" s="1107"/>
      <c r="F114" s="1107"/>
      <c r="G114" s="1107"/>
      <c r="H114" s="1107"/>
      <c r="I114" s="1107"/>
      <c r="J114" s="1107"/>
      <c r="K114" s="1107"/>
      <c r="L114" s="1107"/>
      <c r="M114" s="1107"/>
      <c r="N114" s="1107"/>
      <c r="O114" s="1107"/>
      <c r="P114" s="1107"/>
      <c r="Q114" s="1107"/>
      <c r="R114" s="1107"/>
      <c r="S114" s="1107"/>
      <c r="T114" s="1107"/>
      <c r="U114" s="1107"/>
      <c r="V114" s="1107"/>
    </row>
    <row r="115" spans="1:22" ht="15">
      <c r="A115" s="1867" t="s">
        <v>197</v>
      </c>
      <c r="B115" s="1867"/>
      <c r="C115" s="1867"/>
      <c r="D115" s="1867"/>
      <c r="E115" s="1867"/>
      <c r="F115" s="1867"/>
      <c r="G115" s="1867"/>
      <c r="H115" s="1867"/>
      <c r="I115" s="1867"/>
      <c r="J115" s="1867"/>
      <c r="K115" s="1867"/>
      <c r="L115" s="1867"/>
      <c r="M115" s="1867"/>
      <c r="N115" s="1867"/>
      <c r="O115" s="1867"/>
      <c r="P115" s="1867"/>
      <c r="Q115" s="1867"/>
      <c r="R115" s="1867"/>
      <c r="S115" s="1867"/>
      <c r="T115" s="1867"/>
      <c r="U115" s="1867"/>
    </row>
    <row r="116" spans="1:22" ht="15" customHeight="1" thickBot="1">
      <c r="B116" s="637"/>
      <c r="C116" s="637"/>
      <c r="D116" s="637"/>
      <c r="E116" s="637"/>
      <c r="F116" s="638"/>
      <c r="G116" s="637"/>
      <c r="H116" s="637"/>
      <c r="I116" s="1146"/>
      <c r="J116" s="1146"/>
    </row>
    <row r="117" spans="1:22" ht="30.75" customHeight="1" thickBot="1">
      <c r="A117" s="1920" t="s">
        <v>680</v>
      </c>
      <c r="B117" s="1922" t="s">
        <v>2</v>
      </c>
      <c r="C117" s="1924" t="s">
        <v>327</v>
      </c>
      <c r="D117" s="1925"/>
      <c r="E117" s="1925"/>
      <c r="F117" s="1926"/>
      <c r="G117" s="1927" t="s">
        <v>328</v>
      </c>
      <c r="H117" s="1928" t="s">
        <v>1008</v>
      </c>
      <c r="I117" s="1929"/>
      <c r="J117" s="1927" t="s">
        <v>1011</v>
      </c>
      <c r="K117" s="1928" t="s">
        <v>10</v>
      </c>
      <c r="L117" s="1930"/>
      <c r="M117" s="1933" t="s">
        <v>256</v>
      </c>
      <c r="N117" s="1934"/>
      <c r="O117" s="1934"/>
      <c r="P117" s="1934"/>
      <c r="Q117" s="1934"/>
      <c r="R117" s="1935" t="s">
        <v>1373</v>
      </c>
      <c r="S117" s="1936"/>
      <c r="T117" s="1936"/>
      <c r="U117" s="1937"/>
    </row>
    <row r="118" spans="1:22" ht="28.5" customHeight="1" thickBot="1">
      <c r="A118" s="1921"/>
      <c r="B118" s="1923"/>
      <c r="C118" s="1938" t="s">
        <v>329</v>
      </c>
      <c r="D118" s="1939"/>
      <c r="E118" s="13" t="s">
        <v>330</v>
      </c>
      <c r="F118" s="13" t="s">
        <v>331</v>
      </c>
      <c r="G118" s="1899"/>
      <c r="H118" s="1813"/>
      <c r="I118" s="1845"/>
      <c r="J118" s="1899"/>
      <c r="K118" s="1931"/>
      <c r="L118" s="1932"/>
      <c r="M118" s="1940" t="s">
        <v>257</v>
      </c>
      <c r="N118" s="1941"/>
      <c r="O118" s="1141" t="s">
        <v>185</v>
      </c>
      <c r="P118" s="1942" t="s">
        <v>1374</v>
      </c>
      <c r="Q118" s="1943"/>
      <c r="R118" s="230" t="s">
        <v>2</v>
      </c>
      <c r="S118" s="231" t="s">
        <v>1245</v>
      </c>
      <c r="T118" s="234" t="s">
        <v>1010</v>
      </c>
      <c r="U118" s="232" t="s">
        <v>1249</v>
      </c>
    </row>
    <row r="119" spans="1:22" ht="28.5" customHeight="1">
      <c r="A119" s="1734">
        <v>1</v>
      </c>
      <c r="B119" s="1735">
        <v>39912</v>
      </c>
      <c r="C119" s="1944" t="s">
        <v>259</v>
      </c>
      <c r="D119" s="1944"/>
      <c r="E119" s="1945" t="s">
        <v>880</v>
      </c>
      <c r="F119" s="1946" t="s">
        <v>881</v>
      </c>
      <c r="G119" s="1947" t="s">
        <v>86</v>
      </c>
      <c r="H119" s="1944" t="s">
        <v>336</v>
      </c>
      <c r="I119" s="1944"/>
      <c r="J119" s="1710">
        <v>3500000000</v>
      </c>
      <c r="K119" s="1948" t="s">
        <v>334</v>
      </c>
      <c r="L119" s="1949"/>
      <c r="M119" s="1950">
        <v>40002</v>
      </c>
      <c r="N119" s="1952">
        <v>3</v>
      </c>
      <c r="O119" s="1710">
        <v>-1000000000</v>
      </c>
      <c r="P119" s="1710">
        <f>O119+J119</f>
        <v>2500000000</v>
      </c>
      <c r="Q119" s="1713"/>
      <c r="R119" s="639">
        <v>40137</v>
      </c>
      <c r="S119" s="640" t="s">
        <v>1228</v>
      </c>
      <c r="T119" s="640" t="s">
        <v>336</v>
      </c>
      <c r="U119" s="641">
        <v>140000000</v>
      </c>
    </row>
    <row r="120" spans="1:22" ht="27.75" customHeight="1">
      <c r="A120" s="1715"/>
      <c r="B120" s="1717"/>
      <c r="C120" s="1719"/>
      <c r="D120" s="1719"/>
      <c r="E120" s="1721"/>
      <c r="F120" s="1723"/>
      <c r="G120" s="1725"/>
      <c r="H120" s="1719"/>
      <c r="I120" s="1719"/>
      <c r="J120" s="1711"/>
      <c r="K120" s="1728"/>
      <c r="L120" s="1729"/>
      <c r="M120" s="1951"/>
      <c r="N120" s="1953"/>
      <c r="O120" s="1711"/>
      <c r="P120" s="1711"/>
      <c r="Q120" s="1714"/>
      <c r="R120" s="642">
        <v>40220</v>
      </c>
      <c r="S120" s="643" t="s">
        <v>1228</v>
      </c>
      <c r="T120" s="643" t="s">
        <v>336</v>
      </c>
      <c r="U120" s="644">
        <v>100000000</v>
      </c>
    </row>
    <row r="121" spans="1:22" ht="27.75" customHeight="1">
      <c r="A121" s="1715"/>
      <c r="B121" s="1717"/>
      <c r="C121" s="1719"/>
      <c r="D121" s="1719"/>
      <c r="E121" s="1721"/>
      <c r="F121" s="1723"/>
      <c r="G121" s="1725"/>
      <c r="H121" s="1719"/>
      <c r="I121" s="1719"/>
      <c r="J121" s="1711"/>
      <c r="K121" s="1728"/>
      <c r="L121" s="1729"/>
      <c r="M121" s="1951"/>
      <c r="N121" s="1953"/>
      <c r="O121" s="1711"/>
      <c r="P121" s="1711"/>
      <c r="Q121" s="1714"/>
      <c r="R121" s="642">
        <v>40241</v>
      </c>
      <c r="S121" s="643" t="s">
        <v>1356</v>
      </c>
      <c r="T121" s="643" t="s">
        <v>1222</v>
      </c>
      <c r="U121" s="644">
        <v>50000000</v>
      </c>
    </row>
    <row r="122" spans="1:22" ht="30" customHeight="1">
      <c r="A122" s="1715"/>
      <c r="B122" s="1717"/>
      <c r="C122" s="1719"/>
      <c r="D122" s="1719"/>
      <c r="E122" s="1721"/>
      <c r="F122" s="1723"/>
      <c r="G122" s="1725"/>
      <c r="H122" s="1719"/>
      <c r="I122" s="1719"/>
      <c r="J122" s="1711"/>
      <c r="K122" s="1728"/>
      <c r="L122" s="1729"/>
      <c r="M122" s="1153"/>
      <c r="N122" s="1154">
        <v>6</v>
      </c>
      <c r="O122" s="1096"/>
      <c r="P122" s="1711">
        <v>290000000</v>
      </c>
      <c r="Q122" s="1714"/>
      <c r="R122" s="642">
        <v>40273</v>
      </c>
      <c r="S122" s="643" t="s">
        <v>1378</v>
      </c>
      <c r="T122" s="643" t="s">
        <v>1227</v>
      </c>
      <c r="U122" s="644">
        <v>56541893</v>
      </c>
    </row>
    <row r="123" spans="1:22" s="199" customFormat="1" ht="30" customHeight="1">
      <c r="A123" s="1715">
        <v>2</v>
      </c>
      <c r="B123" s="1717">
        <v>39912</v>
      </c>
      <c r="C123" s="1719" t="s">
        <v>1041</v>
      </c>
      <c r="D123" s="1719"/>
      <c r="E123" s="1721" t="s">
        <v>880</v>
      </c>
      <c r="F123" s="1723" t="s">
        <v>881</v>
      </c>
      <c r="G123" s="1725" t="s">
        <v>86</v>
      </c>
      <c r="H123" s="1719" t="s">
        <v>336</v>
      </c>
      <c r="I123" s="1719"/>
      <c r="J123" s="1711">
        <v>1500000000</v>
      </c>
      <c r="K123" s="1728" t="s">
        <v>334</v>
      </c>
      <c r="L123" s="1729"/>
      <c r="M123" s="645">
        <v>40002</v>
      </c>
      <c r="N123" s="1154">
        <v>3</v>
      </c>
      <c r="O123" s="235">
        <v>-500000000</v>
      </c>
      <c r="P123" s="1736">
        <f>O123+J123</f>
        <v>1000000000</v>
      </c>
      <c r="Q123" s="1737"/>
      <c r="R123" s="642">
        <v>40246</v>
      </c>
      <c r="S123" s="643" t="s">
        <v>1356</v>
      </c>
      <c r="T123" s="643" t="s">
        <v>1222</v>
      </c>
      <c r="U123" s="644">
        <v>123076734.86</v>
      </c>
      <c r="V123" s="100"/>
    </row>
    <row r="124" spans="1:22" s="199" customFormat="1" ht="15" customHeight="1" thickBot="1">
      <c r="A124" s="1716"/>
      <c r="B124" s="1718"/>
      <c r="C124" s="1720"/>
      <c r="D124" s="1720"/>
      <c r="E124" s="1722"/>
      <c r="F124" s="1724"/>
      <c r="G124" s="1726"/>
      <c r="H124" s="1720"/>
      <c r="I124" s="1720"/>
      <c r="J124" s="1727"/>
      <c r="K124" s="1730"/>
      <c r="L124" s="1731"/>
      <c r="M124" s="646"/>
      <c r="N124" s="647">
        <v>7</v>
      </c>
      <c r="O124" s="177"/>
      <c r="P124" s="1732">
        <v>123076734.86</v>
      </c>
      <c r="Q124" s="1733"/>
      <c r="R124" s="648">
        <v>40275</v>
      </c>
      <c r="S124" s="649" t="s">
        <v>1379</v>
      </c>
      <c r="T124" s="649" t="s">
        <v>1227</v>
      </c>
      <c r="U124" s="650">
        <v>44533053.82</v>
      </c>
      <c r="V124" s="100"/>
    </row>
    <row r="125" spans="1:22" ht="15.75" customHeight="1">
      <c r="B125" s="651"/>
      <c r="C125" s="652"/>
      <c r="D125" s="1106"/>
      <c r="E125" s="1106"/>
      <c r="F125" s="5"/>
      <c r="G125" s="1106"/>
      <c r="H125" s="653"/>
      <c r="I125" s="1083"/>
      <c r="J125" s="1083"/>
      <c r="R125" s="654"/>
      <c r="S125" s="654"/>
      <c r="T125" s="655"/>
      <c r="U125" s="655"/>
    </row>
    <row r="126" spans="1:22" ht="15.75" customHeight="1" thickBot="1">
      <c r="A126" s="1954" t="s">
        <v>187</v>
      </c>
      <c r="B126" s="1954"/>
      <c r="C126" s="1954"/>
      <c r="D126" s="1158">
        <f>SUM(J119:J123)</f>
        <v>5000000000</v>
      </c>
      <c r="E126" s="1106"/>
      <c r="F126" s="5"/>
      <c r="G126" s="1955" t="s">
        <v>186</v>
      </c>
      <c r="H126" s="1955"/>
      <c r="I126" s="1956">
        <v>413076735</v>
      </c>
      <c r="J126" s="1956"/>
      <c r="L126" s="1957" t="s">
        <v>1375</v>
      </c>
      <c r="M126" s="1957"/>
      <c r="N126" s="1958">
        <f>SUM(U119:U121,U123)</f>
        <v>413076734.86000001</v>
      </c>
      <c r="O126" s="1958"/>
      <c r="R126" s="1959" t="s">
        <v>1376</v>
      </c>
      <c r="S126" s="1959"/>
      <c r="T126" s="1959"/>
      <c r="U126" s="1156">
        <f>U122+U124</f>
        <v>101074946.81999999</v>
      </c>
    </row>
    <row r="127" spans="1:22" ht="15.75" thickTop="1">
      <c r="B127" s="1106"/>
      <c r="C127" s="1093"/>
      <c r="D127" s="1106"/>
      <c r="E127" s="1106"/>
      <c r="F127" s="5"/>
      <c r="G127" s="1155"/>
      <c r="H127" s="7"/>
      <c r="J127" s="6"/>
    </row>
    <row r="128" spans="1:22" ht="14.25" customHeight="1">
      <c r="B128" s="1106"/>
      <c r="C128" s="1093"/>
      <c r="D128" s="1106"/>
      <c r="E128" s="1106"/>
      <c r="F128" s="5"/>
      <c r="G128" s="9"/>
      <c r="H128" s="10"/>
      <c r="J128" s="6"/>
    </row>
    <row r="129" spans="1:22" ht="14.25" customHeight="1">
      <c r="A129" s="1693" t="s">
        <v>1178</v>
      </c>
      <c r="B129" s="1693"/>
      <c r="C129" s="1693"/>
      <c r="D129" s="1693"/>
      <c r="E129" s="1693"/>
      <c r="F129" s="1693"/>
      <c r="G129" s="1693"/>
      <c r="H129" s="1693"/>
      <c r="I129" s="1693"/>
      <c r="J129" s="1693"/>
      <c r="K129" s="1693"/>
      <c r="L129" s="1693"/>
      <c r="M129" s="1693"/>
      <c r="N129" s="1693"/>
      <c r="O129" s="1693"/>
      <c r="P129" s="1693"/>
      <c r="Q129" s="1693"/>
      <c r="R129" s="1693"/>
      <c r="S129" s="1693"/>
      <c r="T129" s="1693"/>
      <c r="U129" s="1693"/>
    </row>
    <row r="130" spans="1:22" ht="14.25" customHeight="1">
      <c r="A130" s="1693" t="s">
        <v>1377</v>
      </c>
      <c r="B130" s="1693"/>
      <c r="C130" s="1693"/>
      <c r="D130" s="1693"/>
      <c r="E130" s="1693"/>
      <c r="F130" s="1693"/>
      <c r="G130" s="1693"/>
      <c r="H130" s="1693"/>
      <c r="I130" s="1693"/>
      <c r="J130" s="1693"/>
      <c r="K130" s="1693"/>
      <c r="L130" s="1693"/>
      <c r="M130" s="1693"/>
      <c r="N130" s="1693"/>
      <c r="O130" s="1693"/>
      <c r="P130" s="1693"/>
      <c r="Q130" s="1693"/>
      <c r="R130" s="1693"/>
      <c r="S130" s="1693"/>
      <c r="T130" s="1693"/>
      <c r="U130" s="1693"/>
    </row>
    <row r="131" spans="1:22">
      <c r="A131" s="1712" t="s">
        <v>189</v>
      </c>
      <c r="B131" s="1712"/>
      <c r="C131" s="1712"/>
      <c r="D131" s="1712"/>
      <c r="E131" s="1712"/>
      <c r="F131" s="1712"/>
      <c r="G131" s="1712"/>
      <c r="H131" s="1712"/>
      <c r="I131" s="1712"/>
      <c r="J131" s="1712"/>
      <c r="K131" s="1712"/>
      <c r="L131" s="1712"/>
      <c r="M131" s="1712"/>
      <c r="N131" s="1712"/>
      <c r="O131" s="1712"/>
      <c r="P131" s="1712"/>
      <c r="Q131" s="1712"/>
      <c r="R131" s="1712"/>
      <c r="S131" s="1712"/>
      <c r="T131" s="1712"/>
      <c r="U131" s="1712"/>
    </row>
    <row r="132" spans="1:22" ht="15" customHeight="1">
      <c r="A132" s="1918" t="s">
        <v>1275</v>
      </c>
      <c r="B132" s="1918"/>
      <c r="C132" s="1918"/>
      <c r="D132" s="1918"/>
      <c r="E132" s="1918"/>
      <c r="F132" s="1918"/>
      <c r="G132" s="1918"/>
      <c r="H132" s="1918"/>
      <c r="I132" s="1918"/>
      <c r="J132" s="1918"/>
      <c r="K132" s="1918"/>
      <c r="L132" s="1918"/>
      <c r="M132" s="1918"/>
      <c r="N132" s="1918"/>
      <c r="O132" s="1918"/>
      <c r="P132" s="1918"/>
      <c r="Q132" s="1918"/>
      <c r="R132" s="1918"/>
      <c r="S132" s="1918"/>
      <c r="T132" s="1918"/>
      <c r="U132" s="1918"/>
      <c r="V132" s="1151"/>
    </row>
    <row r="133" spans="1:22" ht="14.25" customHeight="1">
      <c r="A133" s="1692" t="s">
        <v>1357</v>
      </c>
      <c r="B133" s="1692"/>
      <c r="C133" s="1692"/>
      <c r="D133" s="1692"/>
      <c r="E133" s="1692"/>
      <c r="F133" s="1692"/>
      <c r="G133" s="1692"/>
      <c r="H133" s="1692"/>
      <c r="I133" s="1692"/>
      <c r="J133" s="1692"/>
      <c r="K133" s="1692"/>
      <c r="L133" s="1692"/>
      <c r="M133" s="1692"/>
      <c r="N133" s="1692"/>
      <c r="O133" s="1692"/>
      <c r="P133" s="1692"/>
      <c r="Q133" s="1692"/>
      <c r="R133" s="1692"/>
      <c r="S133" s="1692"/>
      <c r="T133" s="1692"/>
      <c r="U133" s="1692"/>
    </row>
    <row r="134" spans="1:22" ht="15" customHeight="1">
      <c r="A134" s="1712" t="s">
        <v>1424</v>
      </c>
      <c r="B134" s="1712"/>
      <c r="C134" s="1712"/>
      <c r="D134" s="1712"/>
      <c r="E134" s="1712"/>
      <c r="F134" s="1712"/>
      <c r="G134" s="1712"/>
      <c r="H134" s="1712"/>
      <c r="I134" s="1712"/>
      <c r="J134" s="1712"/>
      <c r="K134" s="1712"/>
      <c r="L134" s="1712"/>
      <c r="M134" s="1712"/>
      <c r="N134" s="1712"/>
      <c r="O134" s="1712"/>
      <c r="P134" s="1712"/>
      <c r="Q134" s="1712"/>
      <c r="R134" s="1712"/>
      <c r="S134" s="1712"/>
      <c r="T134" s="1712"/>
      <c r="U134" s="1712"/>
    </row>
    <row r="135" spans="1:22" ht="15" customHeight="1">
      <c r="A135" s="1712" t="s">
        <v>1423</v>
      </c>
      <c r="B135" s="1712"/>
      <c r="C135" s="1712"/>
      <c r="D135" s="1712"/>
      <c r="E135" s="1712"/>
      <c r="F135" s="1712"/>
      <c r="G135" s="1712"/>
      <c r="H135" s="1712"/>
      <c r="I135" s="1712"/>
      <c r="J135" s="1712"/>
      <c r="K135" s="1712"/>
      <c r="L135" s="1712"/>
      <c r="M135" s="1712"/>
      <c r="N135" s="1712"/>
      <c r="O135" s="1712"/>
      <c r="P135" s="1712"/>
      <c r="Q135" s="1712"/>
      <c r="R135" s="1712"/>
      <c r="S135" s="1712"/>
      <c r="T135" s="1712"/>
      <c r="U135" s="1712"/>
    </row>
    <row r="136" spans="1:22" ht="15" customHeight="1">
      <c r="A136" s="1097"/>
      <c r="B136" s="1097"/>
      <c r="C136" s="1097"/>
      <c r="D136" s="1097"/>
      <c r="E136" s="1097"/>
      <c r="F136" s="1097"/>
      <c r="G136" s="1097"/>
      <c r="H136" s="1097"/>
      <c r="I136" s="1097"/>
      <c r="J136" s="1097"/>
      <c r="K136" s="1097"/>
      <c r="L136" s="1097"/>
      <c r="M136" s="1097"/>
      <c r="N136" s="1097"/>
      <c r="O136" s="1097"/>
      <c r="P136" s="1097"/>
      <c r="Q136" s="1097"/>
      <c r="R136" s="1097"/>
      <c r="S136" s="1097"/>
      <c r="T136" s="1097"/>
      <c r="U136" s="1097"/>
    </row>
    <row r="137" spans="1:22">
      <c r="A137" s="1106"/>
      <c r="B137" s="1106"/>
      <c r="C137" s="1106"/>
      <c r="D137" s="1106"/>
      <c r="E137" s="1106"/>
      <c r="F137" s="1106"/>
      <c r="G137" s="1106"/>
      <c r="H137" s="1106"/>
      <c r="I137" s="1106"/>
      <c r="J137" s="1106"/>
      <c r="K137" s="1106"/>
      <c r="L137" s="1106"/>
      <c r="M137" s="1106"/>
      <c r="N137" s="1106"/>
      <c r="O137" s="1106"/>
      <c r="P137" s="1106"/>
      <c r="Q137" s="1106"/>
      <c r="R137" s="1106"/>
      <c r="S137" s="1106"/>
      <c r="T137" s="1106"/>
      <c r="U137" s="1106"/>
    </row>
    <row r="138" spans="1:22" ht="15">
      <c r="A138" s="1106"/>
      <c r="B138" s="1106"/>
      <c r="C138" s="1106"/>
      <c r="D138" s="5"/>
      <c r="E138" s="5"/>
      <c r="F138" s="1155"/>
      <c r="G138" s="17"/>
      <c r="H138" s="17"/>
      <c r="I138" s="17"/>
      <c r="J138" s="17"/>
      <c r="K138" s="16"/>
      <c r="L138" s="16"/>
      <c r="M138" s="1157"/>
      <c r="N138" s="1157"/>
      <c r="O138" s="1157"/>
      <c r="P138" s="1157"/>
      <c r="Q138" s="1157"/>
      <c r="R138" s="1157"/>
      <c r="S138" s="1157"/>
      <c r="T138" s="1157"/>
    </row>
    <row r="139" spans="1:22" ht="15">
      <c r="A139" s="1106"/>
      <c r="B139" s="1106"/>
      <c r="C139" s="1106"/>
      <c r="D139" s="5"/>
      <c r="E139" s="5"/>
      <c r="F139" s="1155"/>
      <c r="G139" s="17"/>
      <c r="H139" s="17"/>
      <c r="I139" s="17"/>
      <c r="J139" s="17"/>
      <c r="K139" s="16"/>
      <c r="L139" s="16"/>
      <c r="M139" s="1157"/>
      <c r="N139" s="1157"/>
      <c r="O139" s="1157"/>
      <c r="P139" s="1157"/>
      <c r="Q139" s="1157"/>
      <c r="R139" s="1157"/>
      <c r="S139" s="1157"/>
      <c r="T139" s="1157"/>
    </row>
    <row r="140" spans="1:22" ht="15">
      <c r="A140" s="1106"/>
      <c r="B140" s="1106"/>
      <c r="C140" s="1106"/>
      <c r="D140" s="5"/>
      <c r="E140" s="5"/>
      <c r="F140" s="1155"/>
      <c r="G140" s="17"/>
      <c r="H140" s="17"/>
      <c r="I140" s="17"/>
      <c r="J140" s="17"/>
      <c r="K140" s="16"/>
      <c r="L140" s="16"/>
      <c r="M140" s="1157"/>
      <c r="N140" s="1157"/>
      <c r="O140" s="1157"/>
      <c r="P140" s="1157"/>
      <c r="Q140" s="1157"/>
      <c r="R140" s="1157"/>
      <c r="S140" s="1157"/>
      <c r="T140" s="1157"/>
    </row>
    <row r="141" spans="1:22" ht="15">
      <c r="A141" s="1106"/>
      <c r="B141" s="1106"/>
      <c r="C141" s="1106"/>
      <c r="D141" s="5"/>
      <c r="E141" s="5"/>
      <c r="F141" s="1155"/>
      <c r="G141" s="17"/>
      <c r="H141" s="17"/>
      <c r="I141" s="17"/>
      <c r="J141" s="17"/>
      <c r="K141" s="16"/>
      <c r="L141" s="16"/>
      <c r="M141" s="1157"/>
      <c r="N141" s="1157"/>
      <c r="O141" s="1157"/>
      <c r="P141" s="1157"/>
      <c r="Q141" s="1157"/>
      <c r="R141" s="1157"/>
      <c r="S141" s="1157"/>
      <c r="T141" s="1157"/>
    </row>
    <row r="142" spans="1:22" ht="15">
      <c r="A142" s="1106"/>
      <c r="B142" s="1106"/>
      <c r="C142" s="1106"/>
      <c r="D142" s="5"/>
      <c r="E142" s="5"/>
      <c r="F142" s="1155"/>
      <c r="G142" s="17"/>
      <c r="H142" s="17"/>
      <c r="I142" s="17"/>
      <c r="J142" s="17"/>
      <c r="K142" s="16"/>
      <c r="L142" s="16"/>
      <c r="M142" s="1157"/>
      <c r="N142" s="1157"/>
      <c r="O142" s="1157"/>
      <c r="P142" s="1157"/>
      <c r="Q142" s="1157"/>
      <c r="R142" s="1157"/>
      <c r="S142" s="1157"/>
      <c r="T142" s="1157"/>
    </row>
    <row r="143" spans="1:22" ht="15">
      <c r="A143" s="1106"/>
      <c r="B143" s="1106"/>
      <c r="C143" s="1106"/>
      <c r="D143" s="5"/>
      <c r="E143" s="5"/>
      <c r="F143" s="1155"/>
      <c r="G143" s="17"/>
      <c r="H143" s="17"/>
      <c r="I143" s="17"/>
      <c r="J143" s="17"/>
      <c r="K143" s="16"/>
      <c r="L143" s="16"/>
      <c r="M143" s="1157"/>
      <c r="N143" s="1157"/>
      <c r="O143" s="1157"/>
      <c r="P143" s="1157"/>
      <c r="Q143" s="1157"/>
      <c r="R143" s="1157"/>
      <c r="S143" s="1157"/>
      <c r="T143" s="1157"/>
    </row>
    <row r="144" spans="1:22" ht="15">
      <c r="A144" s="1106"/>
      <c r="B144" s="1106"/>
      <c r="C144" s="1106"/>
      <c r="D144" s="5"/>
      <c r="E144" s="5"/>
      <c r="F144" s="1155"/>
      <c r="G144" s="17"/>
      <c r="H144" s="17"/>
      <c r="I144" s="17"/>
      <c r="J144" s="17"/>
      <c r="K144" s="16"/>
      <c r="L144" s="16"/>
      <c r="M144" s="1157"/>
      <c r="N144" s="1157"/>
      <c r="O144" s="1157"/>
      <c r="P144" s="1157"/>
      <c r="Q144" s="1157"/>
      <c r="R144" s="1157"/>
      <c r="S144" s="1157"/>
      <c r="T144" s="1157"/>
    </row>
    <row r="145" spans="1:20" ht="15">
      <c r="A145" s="1106"/>
      <c r="B145" s="1106"/>
      <c r="C145" s="1106"/>
      <c r="D145" s="5"/>
      <c r="E145" s="5"/>
      <c r="F145" s="1155"/>
      <c r="G145" s="17"/>
      <c r="H145" s="17"/>
      <c r="I145" s="17"/>
      <c r="J145" s="17"/>
      <c r="K145" s="16"/>
      <c r="L145" s="16"/>
      <c r="M145" s="1157"/>
      <c r="N145" s="1157"/>
      <c r="O145" s="1157"/>
      <c r="P145" s="1157"/>
      <c r="Q145" s="1157"/>
      <c r="R145" s="1157"/>
      <c r="S145" s="1157"/>
      <c r="T145" s="1157"/>
    </row>
    <row r="146" spans="1:20" ht="15">
      <c r="A146" s="1106"/>
      <c r="B146" s="1106"/>
      <c r="C146" s="1106"/>
      <c r="D146" s="5"/>
      <c r="E146" s="5"/>
      <c r="F146" s="1155"/>
      <c r="G146" s="17"/>
      <c r="H146" s="17"/>
      <c r="I146" s="17"/>
      <c r="J146" s="17"/>
      <c r="K146" s="16"/>
      <c r="L146" s="16"/>
      <c r="M146" s="1157"/>
      <c r="N146" s="1157"/>
      <c r="O146" s="1157"/>
      <c r="P146" s="1157"/>
      <c r="Q146" s="1157"/>
      <c r="R146" s="1157"/>
      <c r="S146" s="1157"/>
      <c r="T146" s="1157"/>
    </row>
    <row r="147" spans="1:20" ht="15">
      <c r="A147" s="1106"/>
      <c r="B147" s="1106"/>
      <c r="C147" s="1106"/>
      <c r="D147" s="5"/>
      <c r="E147" s="5"/>
      <c r="F147" s="1155"/>
      <c r="G147" s="17"/>
      <c r="H147" s="17"/>
      <c r="I147" s="17"/>
      <c r="J147" s="17"/>
      <c r="K147" s="16"/>
      <c r="L147" s="16"/>
      <c r="M147" s="1157"/>
      <c r="N147" s="1157"/>
      <c r="O147" s="1157"/>
      <c r="P147" s="1157"/>
      <c r="Q147" s="1157"/>
      <c r="R147" s="1157"/>
      <c r="S147" s="1157"/>
      <c r="T147" s="1157"/>
    </row>
    <row r="148" spans="1:20" ht="15">
      <c r="A148" s="1106"/>
      <c r="B148" s="1106"/>
      <c r="C148" s="1106"/>
      <c r="D148" s="5"/>
      <c r="E148" s="5"/>
      <c r="F148" s="1155"/>
      <c r="G148" s="17"/>
      <c r="H148" s="17"/>
      <c r="I148" s="17"/>
      <c r="J148" s="17"/>
      <c r="K148" s="16"/>
      <c r="L148" s="16"/>
      <c r="M148" s="1157"/>
      <c r="N148" s="1157"/>
      <c r="O148" s="1157"/>
      <c r="P148" s="1157"/>
      <c r="Q148" s="1157"/>
      <c r="R148" s="1157"/>
      <c r="S148" s="1157"/>
      <c r="T148" s="1157"/>
    </row>
    <row r="149" spans="1:20" ht="15">
      <c r="A149" s="1106"/>
      <c r="B149" s="1106"/>
      <c r="C149" s="1106"/>
      <c r="D149" s="5"/>
      <c r="E149" s="5"/>
      <c r="F149" s="1155"/>
      <c r="G149" s="17"/>
      <c r="H149" s="17"/>
      <c r="I149" s="17"/>
      <c r="J149" s="17"/>
      <c r="K149" s="16"/>
      <c r="L149" s="16"/>
      <c r="M149" s="1157"/>
      <c r="N149" s="1157"/>
      <c r="O149" s="1157"/>
      <c r="P149" s="1157"/>
      <c r="Q149" s="1157"/>
      <c r="R149" s="1157"/>
      <c r="S149" s="1157"/>
      <c r="T149" s="1157"/>
    </row>
    <row r="150" spans="1:20" ht="15">
      <c r="A150" s="1106"/>
      <c r="B150" s="1106"/>
      <c r="C150" s="1106"/>
      <c r="D150" s="5"/>
      <c r="E150" s="5"/>
      <c r="F150" s="1155"/>
      <c r="G150" s="17"/>
      <c r="H150" s="17"/>
      <c r="I150" s="17"/>
      <c r="J150" s="17"/>
      <c r="K150" s="16"/>
      <c r="L150" s="16"/>
      <c r="M150" s="1157"/>
      <c r="N150" s="1157"/>
      <c r="O150" s="1157"/>
      <c r="P150" s="1157"/>
      <c r="Q150" s="1157"/>
      <c r="R150" s="1157"/>
      <c r="S150" s="1157"/>
      <c r="T150" s="1157"/>
    </row>
    <row r="151" spans="1:20" ht="15">
      <c r="A151" s="1106"/>
      <c r="B151" s="1106"/>
      <c r="C151" s="1106"/>
      <c r="D151" s="5"/>
      <c r="E151" s="5"/>
      <c r="F151" s="1155"/>
      <c r="G151" s="17"/>
      <c r="H151" s="17"/>
      <c r="I151" s="17"/>
      <c r="J151" s="17"/>
      <c r="K151" s="16"/>
      <c r="L151" s="16"/>
      <c r="M151" s="1157"/>
      <c r="N151" s="1157"/>
      <c r="O151" s="1157"/>
      <c r="P151" s="1157"/>
      <c r="Q151" s="1157"/>
      <c r="R151" s="1157"/>
      <c r="S151" s="1157"/>
      <c r="T151" s="1157"/>
    </row>
    <row r="152" spans="1:20" ht="15">
      <c r="A152" s="1106"/>
      <c r="B152" s="1106"/>
      <c r="C152" s="1106"/>
      <c r="D152" s="5"/>
      <c r="E152" s="5"/>
      <c r="F152" s="1155"/>
      <c r="G152" s="17"/>
      <c r="H152" s="17"/>
      <c r="I152" s="17"/>
      <c r="J152" s="17"/>
      <c r="K152" s="16"/>
      <c r="L152" s="16"/>
      <c r="M152" s="1157"/>
      <c r="N152" s="1157"/>
      <c r="O152" s="1157"/>
      <c r="P152" s="1157"/>
      <c r="Q152" s="1157"/>
      <c r="R152" s="1157"/>
      <c r="S152" s="1157"/>
      <c r="T152" s="1157"/>
    </row>
    <row r="153" spans="1:20" ht="15">
      <c r="A153" s="1106"/>
      <c r="B153" s="1106"/>
      <c r="C153" s="1106"/>
      <c r="D153" s="5"/>
      <c r="E153" s="5"/>
      <c r="F153" s="1155"/>
      <c r="G153" s="17"/>
      <c r="H153" s="17"/>
      <c r="I153" s="17"/>
      <c r="J153" s="17"/>
      <c r="K153" s="16"/>
      <c r="L153" s="16"/>
      <c r="M153" s="1157"/>
      <c r="N153" s="1157"/>
      <c r="O153" s="1157"/>
      <c r="P153" s="1157"/>
      <c r="Q153" s="1157"/>
      <c r="R153" s="1157"/>
      <c r="S153" s="1157"/>
      <c r="T153" s="1157"/>
    </row>
    <row r="154" spans="1:20" ht="15">
      <c r="A154" s="1106"/>
      <c r="B154" s="1106"/>
      <c r="C154" s="1106"/>
      <c r="D154" s="5"/>
      <c r="E154" s="5"/>
      <c r="F154" s="1155"/>
      <c r="G154" s="17"/>
      <c r="H154" s="17"/>
      <c r="I154" s="17"/>
      <c r="J154" s="17"/>
      <c r="K154" s="16"/>
      <c r="L154" s="16"/>
      <c r="M154" s="1157"/>
      <c r="N154" s="1157"/>
      <c r="O154" s="1157"/>
      <c r="P154" s="1157"/>
      <c r="Q154" s="1157"/>
      <c r="R154" s="1157"/>
      <c r="S154" s="1157"/>
      <c r="T154" s="1157"/>
    </row>
    <row r="155" spans="1:20" ht="15">
      <c r="A155" s="1106"/>
      <c r="B155" s="1106"/>
      <c r="C155" s="1106"/>
      <c r="D155" s="5"/>
      <c r="E155" s="5"/>
      <c r="F155" s="1155"/>
      <c r="G155" s="17"/>
      <c r="H155" s="17"/>
      <c r="I155" s="17"/>
      <c r="J155" s="17"/>
      <c r="K155" s="16"/>
      <c r="L155" s="16"/>
      <c r="M155" s="1157"/>
      <c r="N155" s="1157"/>
      <c r="O155" s="1157"/>
      <c r="P155" s="1157"/>
      <c r="Q155" s="1157"/>
      <c r="R155" s="1157"/>
      <c r="S155" s="1157"/>
      <c r="T155" s="1157"/>
    </row>
    <row r="156" spans="1:20" ht="15">
      <c r="A156" s="1106"/>
      <c r="B156" s="1106"/>
      <c r="C156" s="1106"/>
      <c r="D156" s="5"/>
      <c r="E156" s="5"/>
      <c r="F156" s="1155"/>
      <c r="G156" s="17"/>
      <c r="H156" s="17"/>
      <c r="I156" s="17"/>
      <c r="J156" s="17"/>
      <c r="K156" s="16"/>
      <c r="L156" s="16"/>
      <c r="M156" s="1157"/>
      <c r="N156" s="1157"/>
      <c r="O156" s="1157"/>
      <c r="P156" s="1157"/>
      <c r="Q156" s="1157"/>
      <c r="R156" s="1157"/>
      <c r="S156" s="1157"/>
      <c r="T156" s="1157"/>
    </row>
    <row r="157" spans="1:20" ht="15">
      <c r="A157" s="1106"/>
      <c r="B157" s="1106"/>
      <c r="C157" s="1106"/>
      <c r="D157" s="5"/>
      <c r="E157" s="5"/>
      <c r="F157" s="1155"/>
      <c r="G157" s="17"/>
      <c r="H157" s="17"/>
      <c r="I157" s="17"/>
      <c r="J157" s="17"/>
      <c r="K157" s="16"/>
      <c r="L157" s="16"/>
      <c r="M157" s="1157"/>
      <c r="N157" s="1157"/>
      <c r="O157" s="1157"/>
      <c r="P157" s="1157"/>
      <c r="Q157" s="1157"/>
      <c r="R157" s="1157"/>
      <c r="S157" s="1157"/>
      <c r="T157" s="1157"/>
    </row>
    <row r="158" spans="1:20" ht="15">
      <c r="A158" s="1106"/>
      <c r="B158" s="1106"/>
      <c r="C158" s="1106"/>
      <c r="D158" s="5"/>
      <c r="E158" s="5"/>
      <c r="F158" s="1155"/>
      <c r="G158" s="17"/>
      <c r="H158" s="17"/>
      <c r="I158" s="17"/>
      <c r="J158" s="17"/>
      <c r="K158" s="16"/>
      <c r="L158" s="16"/>
      <c r="M158" s="1157"/>
      <c r="N158" s="1157"/>
      <c r="O158" s="1157"/>
      <c r="P158" s="1157"/>
      <c r="Q158" s="1157"/>
      <c r="R158" s="1157"/>
      <c r="S158" s="1157"/>
      <c r="T158" s="1157"/>
    </row>
    <row r="159" spans="1:20" ht="15">
      <c r="A159" s="1106"/>
      <c r="B159" s="1106"/>
      <c r="C159" s="1106"/>
      <c r="D159" s="5"/>
      <c r="E159" s="5"/>
      <c r="F159" s="1155"/>
      <c r="G159" s="17"/>
      <c r="H159" s="17"/>
      <c r="I159" s="17"/>
      <c r="J159" s="17"/>
      <c r="K159" s="16"/>
      <c r="L159" s="16"/>
      <c r="M159" s="1157"/>
      <c r="N159" s="1157"/>
      <c r="O159" s="1157"/>
      <c r="P159" s="1157"/>
      <c r="Q159" s="1157"/>
      <c r="R159" s="1157"/>
      <c r="S159" s="1157"/>
      <c r="T159" s="1157"/>
    </row>
    <row r="160" spans="1:20" ht="15">
      <c r="A160" s="1106"/>
      <c r="B160" s="1106"/>
      <c r="C160" s="1106"/>
      <c r="D160" s="5"/>
      <c r="E160" s="5"/>
      <c r="F160" s="1155"/>
      <c r="G160" s="17"/>
      <c r="H160" s="17"/>
      <c r="I160" s="17"/>
      <c r="J160" s="17"/>
      <c r="K160" s="16"/>
      <c r="L160" s="16"/>
      <c r="M160" s="1157"/>
      <c r="N160" s="1157"/>
      <c r="O160" s="1157"/>
      <c r="P160" s="1157"/>
      <c r="Q160" s="1157"/>
      <c r="R160" s="1157"/>
      <c r="S160" s="1157"/>
      <c r="T160" s="1157"/>
    </row>
    <row r="161" spans="1:22" ht="15">
      <c r="A161" s="1106"/>
      <c r="B161" s="1106"/>
      <c r="C161" s="1106"/>
      <c r="D161" s="5"/>
      <c r="E161" s="5"/>
      <c r="F161" s="1155"/>
      <c r="G161" s="17"/>
      <c r="H161" s="17"/>
      <c r="I161" s="17"/>
      <c r="J161" s="17"/>
      <c r="K161" s="16"/>
      <c r="L161" s="16"/>
      <c r="M161" s="1157"/>
      <c r="N161" s="1157"/>
      <c r="O161" s="1157"/>
      <c r="P161" s="1157"/>
      <c r="Q161" s="1157"/>
      <c r="R161" s="1157"/>
      <c r="S161" s="1157"/>
      <c r="T161" s="1157"/>
    </row>
    <row r="162" spans="1:22" ht="15">
      <c r="A162" s="1106"/>
      <c r="B162" s="1106"/>
      <c r="C162" s="1106"/>
      <c r="D162" s="5"/>
      <c r="E162" s="5"/>
      <c r="F162" s="1155"/>
      <c r="G162" s="17"/>
      <c r="H162" s="17"/>
      <c r="I162" s="17"/>
      <c r="J162" s="17"/>
      <c r="K162" s="16"/>
      <c r="L162" s="16"/>
      <c r="M162" s="1157"/>
      <c r="N162" s="1157"/>
      <c r="O162" s="1157"/>
      <c r="P162" s="1157"/>
      <c r="Q162" s="1157"/>
      <c r="R162" s="1157"/>
      <c r="S162" s="1157"/>
      <c r="T162" s="1157"/>
    </row>
    <row r="163" spans="1:22" ht="15">
      <c r="A163" s="1106"/>
      <c r="B163" s="1106"/>
      <c r="C163" s="1106"/>
      <c r="D163" s="5"/>
      <c r="E163" s="5"/>
      <c r="F163" s="1155"/>
      <c r="G163" s="17"/>
      <c r="H163" s="17"/>
      <c r="I163" s="17"/>
      <c r="J163" s="17"/>
      <c r="K163" s="16"/>
      <c r="L163" s="16"/>
      <c r="M163" s="1157"/>
      <c r="N163" s="1157"/>
      <c r="O163" s="1157"/>
      <c r="P163" s="1157"/>
      <c r="Q163" s="1157"/>
      <c r="R163" s="1157"/>
      <c r="S163" s="1157"/>
      <c r="T163" s="1157"/>
    </row>
    <row r="164" spans="1:22" ht="15">
      <c r="A164" s="1106"/>
      <c r="B164" s="1106"/>
      <c r="C164" s="1106"/>
      <c r="D164" s="5"/>
      <c r="E164" s="5"/>
      <c r="F164" s="1155"/>
      <c r="G164" s="17"/>
      <c r="H164" s="17"/>
      <c r="I164" s="17"/>
      <c r="J164" s="17"/>
      <c r="K164" s="16"/>
      <c r="L164" s="16"/>
      <c r="M164" s="1157"/>
      <c r="N164" s="1157"/>
      <c r="O164" s="1157"/>
      <c r="P164" s="1157"/>
      <c r="Q164" s="1157"/>
      <c r="R164" s="1157"/>
      <c r="S164" s="1157"/>
      <c r="T164" s="1157"/>
    </row>
    <row r="165" spans="1:22" ht="15">
      <c r="A165" s="1106"/>
      <c r="B165" s="1106"/>
      <c r="C165" s="1106"/>
      <c r="D165" s="5"/>
      <c r="E165" s="5"/>
      <c r="F165" s="1155"/>
      <c r="G165" s="17"/>
      <c r="H165" s="17"/>
      <c r="I165" s="17"/>
      <c r="J165" s="17"/>
      <c r="K165" s="16"/>
      <c r="L165" s="16"/>
      <c r="M165" s="1157"/>
      <c r="N165" s="1157"/>
      <c r="O165" s="1157"/>
      <c r="P165" s="1157"/>
      <c r="Q165" s="1157"/>
      <c r="R165" s="1157"/>
      <c r="S165" s="1157"/>
      <c r="T165" s="1157"/>
    </row>
    <row r="166" spans="1:22" ht="15">
      <c r="A166" s="1106"/>
      <c r="B166" s="1106"/>
      <c r="C166" s="1106"/>
      <c r="D166" s="5"/>
      <c r="E166" s="5"/>
      <c r="F166" s="1155"/>
      <c r="G166" s="17"/>
      <c r="H166" s="17"/>
      <c r="I166" s="17"/>
      <c r="J166" s="17"/>
      <c r="K166" s="16"/>
      <c r="L166" s="16"/>
      <c r="M166" s="1157"/>
      <c r="N166" s="1157"/>
      <c r="O166" s="1157"/>
      <c r="P166" s="1157"/>
      <c r="Q166" s="1157"/>
      <c r="R166" s="1157"/>
      <c r="S166" s="1157"/>
      <c r="T166" s="1157"/>
    </row>
    <row r="167" spans="1:22" ht="15">
      <c r="A167" s="1106"/>
      <c r="B167" s="1106"/>
      <c r="C167" s="1106"/>
      <c r="D167" s="5"/>
      <c r="E167" s="5"/>
      <c r="F167" s="1155"/>
      <c r="G167" s="17"/>
      <c r="H167" s="17"/>
      <c r="I167" s="17"/>
      <c r="J167" s="17"/>
      <c r="K167" s="16"/>
      <c r="L167" s="16"/>
      <c r="M167" s="1157"/>
      <c r="N167" s="1157"/>
      <c r="O167" s="1157"/>
      <c r="P167" s="1157"/>
      <c r="Q167" s="1157"/>
      <c r="R167" s="1157"/>
      <c r="S167" s="1157"/>
      <c r="T167" s="1157"/>
    </row>
    <row r="169" spans="1:22">
      <c r="A169" s="1712"/>
      <c r="B169" s="1712"/>
      <c r="C169" s="1712"/>
      <c r="D169" s="1712"/>
      <c r="E169" s="1712"/>
      <c r="F169" s="1712"/>
      <c r="G169" s="1712"/>
      <c r="H169" s="1712"/>
      <c r="I169" s="1712"/>
      <c r="J169" s="1712"/>
      <c r="K169" s="1712"/>
      <c r="L169" s="1712"/>
      <c r="M169" s="1712"/>
      <c r="N169" s="1712"/>
      <c r="O169" s="1712"/>
      <c r="P169" s="1712"/>
      <c r="Q169" s="1712"/>
      <c r="R169" s="1712"/>
      <c r="S169" s="1712"/>
      <c r="T169" s="1712"/>
      <c r="U169" s="1712"/>
      <c r="V169" s="1712"/>
    </row>
    <row r="170" spans="1:22">
      <c r="A170" s="1094"/>
      <c r="B170" s="1094"/>
      <c r="C170" s="1094"/>
      <c r="D170" s="1094"/>
      <c r="E170" s="1094"/>
      <c r="F170" s="1094"/>
      <c r="G170" s="1094"/>
      <c r="H170" s="1094"/>
      <c r="I170" s="1094"/>
      <c r="J170" s="1094"/>
      <c r="K170" s="1094"/>
      <c r="L170" s="1094"/>
      <c r="M170" s="1107"/>
      <c r="N170" s="1094"/>
      <c r="O170" s="1094"/>
      <c r="P170" s="1094"/>
      <c r="Q170" s="1094"/>
      <c r="R170" s="1094"/>
      <c r="S170" s="1094"/>
      <c r="T170" s="1094"/>
      <c r="U170" s="1094"/>
      <c r="V170" s="1094"/>
    </row>
    <row r="171" spans="1:22">
      <c r="A171" s="1712"/>
      <c r="B171" s="1712"/>
      <c r="C171" s="1712"/>
      <c r="D171" s="1712"/>
      <c r="E171" s="1712"/>
      <c r="F171" s="1712"/>
      <c r="G171" s="1712"/>
      <c r="H171" s="1712"/>
      <c r="I171" s="1712"/>
      <c r="J171" s="1712"/>
      <c r="K171" s="1712"/>
      <c r="L171" s="1712"/>
      <c r="M171" s="1712"/>
      <c r="N171" s="1712"/>
      <c r="O171" s="1712"/>
      <c r="P171" s="1712"/>
      <c r="Q171" s="1712"/>
      <c r="R171" s="1712"/>
      <c r="S171" s="1712"/>
      <c r="T171" s="1712"/>
      <c r="U171" s="1712"/>
      <c r="V171" s="1712"/>
    </row>
    <row r="172" spans="1:22">
      <c r="A172" s="1097"/>
      <c r="B172" s="1097"/>
      <c r="C172" s="1097"/>
      <c r="D172" s="1097"/>
      <c r="E172" s="1097"/>
      <c r="F172" s="1097"/>
      <c r="G172" s="1097"/>
      <c r="H172" s="1097"/>
      <c r="I172" s="1097"/>
      <c r="J172" s="1097"/>
      <c r="K172" s="1097"/>
      <c r="L172" s="1097"/>
      <c r="M172" s="25"/>
      <c r="N172" s="1097"/>
      <c r="O172" s="1097"/>
      <c r="P172" s="1097"/>
      <c r="Q172" s="1097"/>
      <c r="R172" s="1097"/>
      <c r="S172" s="1097"/>
      <c r="T172" s="1097"/>
      <c r="U172" s="1097"/>
      <c r="V172" s="1097"/>
    </row>
    <row r="173" spans="1:22">
      <c r="A173" s="1712"/>
      <c r="B173" s="1712"/>
      <c r="C173" s="1712"/>
      <c r="D173" s="1712"/>
      <c r="E173" s="1712"/>
      <c r="F173" s="1712"/>
      <c r="G173" s="1712"/>
      <c r="H173" s="1712"/>
      <c r="I173" s="1712"/>
      <c r="J173" s="1712"/>
      <c r="K173" s="1712"/>
      <c r="L173" s="1712"/>
      <c r="M173" s="1712"/>
      <c r="N173" s="1712"/>
      <c r="O173" s="1712"/>
      <c r="P173" s="1712"/>
      <c r="Q173" s="1712"/>
      <c r="R173" s="1712"/>
      <c r="S173" s="1712"/>
      <c r="T173" s="1712"/>
      <c r="U173" s="1712"/>
      <c r="V173" s="1712"/>
    </row>
    <row r="174" spans="1:22">
      <c r="A174" s="1693"/>
      <c r="B174" s="1693"/>
      <c r="C174" s="1693"/>
      <c r="D174" s="1693"/>
      <c r="E174" s="1693"/>
      <c r="F174" s="1693"/>
      <c r="G174" s="1693"/>
      <c r="H174" s="1693"/>
      <c r="I174" s="1693"/>
      <c r="J174" s="1693"/>
      <c r="K174" s="1693"/>
      <c r="L174" s="1693"/>
      <c r="M174" s="1693"/>
      <c r="N174" s="1693"/>
      <c r="O174" s="1693"/>
      <c r="P174" s="1693"/>
      <c r="Q174" s="1693"/>
      <c r="R174" s="1693"/>
      <c r="S174" s="1693"/>
      <c r="T174" s="1693"/>
      <c r="U174" s="1693"/>
      <c r="V174" s="1693"/>
    </row>
    <row r="175" spans="1:22">
      <c r="A175" s="1693"/>
      <c r="B175" s="1693"/>
      <c r="C175" s="1693"/>
      <c r="D175" s="1693"/>
      <c r="E175" s="1693"/>
      <c r="F175" s="1693"/>
      <c r="G175" s="1693"/>
      <c r="H175" s="1693"/>
      <c r="I175" s="1693"/>
      <c r="J175" s="1693"/>
      <c r="K175" s="1693"/>
      <c r="L175" s="1693"/>
      <c r="M175" s="1693"/>
      <c r="N175" s="1693"/>
      <c r="O175" s="1693"/>
      <c r="P175" s="1693"/>
      <c r="Q175" s="1693"/>
      <c r="R175" s="1693"/>
      <c r="S175" s="1693"/>
      <c r="T175" s="1693"/>
      <c r="U175" s="1693"/>
      <c r="V175" s="1693"/>
    </row>
    <row r="176" spans="1:22">
      <c r="A176" s="1693"/>
      <c r="B176" s="1693"/>
      <c r="C176" s="1693"/>
      <c r="D176" s="1693"/>
      <c r="E176" s="1693"/>
      <c r="F176" s="1693"/>
      <c r="G176" s="1693"/>
      <c r="H176" s="1693"/>
      <c r="I176" s="1693"/>
      <c r="J176" s="1693"/>
      <c r="K176" s="1693"/>
      <c r="L176" s="1693"/>
      <c r="M176" s="1693"/>
      <c r="N176" s="1693"/>
      <c r="O176" s="1693"/>
      <c r="P176" s="1693"/>
      <c r="Q176" s="1693"/>
      <c r="R176" s="1693"/>
      <c r="S176" s="1693"/>
      <c r="T176" s="1693"/>
      <c r="U176" s="1693"/>
      <c r="V176" s="1693"/>
    </row>
    <row r="177" spans="1:22">
      <c r="A177" s="1094"/>
      <c r="B177" s="1094"/>
      <c r="C177" s="1094"/>
      <c r="D177" s="1094"/>
      <c r="E177" s="1094"/>
      <c r="F177" s="1094"/>
      <c r="G177" s="1094"/>
      <c r="H177" s="1094"/>
      <c r="I177" s="1094"/>
      <c r="J177" s="1094"/>
      <c r="K177" s="1094"/>
      <c r="L177" s="1094"/>
      <c r="M177" s="1107"/>
      <c r="N177" s="1094"/>
      <c r="O177" s="1094"/>
      <c r="P177" s="1094"/>
      <c r="Q177" s="1094"/>
      <c r="R177" s="1094"/>
      <c r="S177" s="1094"/>
      <c r="T177" s="1094"/>
      <c r="U177" s="1094"/>
      <c r="V177" s="1094"/>
    </row>
    <row r="178" spans="1:22">
      <c r="A178" s="1693"/>
      <c r="B178" s="1693"/>
      <c r="C178" s="1693"/>
      <c r="D178" s="1693"/>
      <c r="E178" s="1693"/>
      <c r="F178" s="1693"/>
      <c r="G178" s="1693"/>
      <c r="H178" s="1693"/>
      <c r="I178" s="1693"/>
      <c r="J178" s="1693"/>
      <c r="K178" s="1693"/>
      <c r="L178" s="1693"/>
      <c r="M178" s="1693"/>
      <c r="N178" s="1693"/>
      <c r="O178" s="1693"/>
      <c r="P178" s="1693"/>
      <c r="Q178" s="1693"/>
      <c r="R178" s="1693"/>
      <c r="S178" s="1693"/>
      <c r="T178" s="1693"/>
      <c r="U178" s="1693"/>
      <c r="V178" s="1693"/>
    </row>
    <row r="179" spans="1:22">
      <c r="A179" s="1693"/>
      <c r="B179" s="1693"/>
      <c r="C179" s="1693"/>
      <c r="D179" s="1693"/>
      <c r="E179" s="1693"/>
      <c r="F179" s="1693"/>
      <c r="G179" s="1693"/>
      <c r="H179" s="1693"/>
      <c r="I179" s="1693"/>
      <c r="J179" s="1693"/>
      <c r="K179" s="1693"/>
      <c r="L179" s="1693"/>
      <c r="M179" s="1693"/>
      <c r="N179" s="1693"/>
      <c r="O179" s="1693"/>
      <c r="P179" s="1693"/>
      <c r="Q179" s="1693"/>
      <c r="R179" s="1693"/>
      <c r="S179" s="1693"/>
      <c r="T179" s="1693"/>
      <c r="U179" s="1693"/>
      <c r="V179" s="1693"/>
    </row>
    <row r="180" spans="1:22">
      <c r="A180" s="1693"/>
      <c r="B180" s="1693"/>
      <c r="C180" s="1693"/>
      <c r="D180" s="1693"/>
      <c r="E180" s="1693"/>
      <c r="F180" s="1693"/>
      <c r="G180" s="1693"/>
      <c r="H180" s="1693"/>
      <c r="I180" s="1693"/>
      <c r="J180" s="1693"/>
      <c r="K180" s="1693"/>
      <c r="L180" s="1693"/>
      <c r="M180" s="1693"/>
      <c r="N180" s="1693"/>
      <c r="O180" s="1693"/>
      <c r="P180" s="1693"/>
      <c r="Q180" s="1693"/>
      <c r="R180" s="1693"/>
      <c r="S180" s="1693"/>
      <c r="T180" s="1693"/>
      <c r="U180" s="1693"/>
      <c r="V180" s="1693"/>
    </row>
    <row r="181" spans="1:22">
      <c r="A181" s="1097"/>
      <c r="B181" s="1097"/>
      <c r="C181" s="1097"/>
      <c r="D181" s="1097"/>
      <c r="E181" s="1097"/>
      <c r="F181" s="1097"/>
      <c r="G181" s="1097"/>
      <c r="H181" s="1097"/>
      <c r="I181" s="1097"/>
      <c r="J181" s="1097"/>
      <c r="K181" s="1097"/>
      <c r="L181" s="1097"/>
      <c r="M181" s="25"/>
      <c r="N181" s="1097"/>
      <c r="O181" s="1097"/>
      <c r="P181" s="1097"/>
      <c r="Q181" s="1097"/>
      <c r="R181" s="1097"/>
      <c r="S181" s="1097"/>
      <c r="T181" s="1097"/>
      <c r="U181" s="1097"/>
      <c r="V181" s="1097"/>
    </row>
    <row r="182" spans="1:22">
      <c r="A182" s="1712"/>
      <c r="B182" s="1712"/>
      <c r="C182" s="1712"/>
      <c r="D182" s="1712"/>
      <c r="E182" s="1712"/>
      <c r="F182" s="1712"/>
      <c r="G182" s="1712"/>
      <c r="H182" s="1712"/>
      <c r="I182" s="1712"/>
      <c r="J182" s="1712"/>
      <c r="K182" s="1712"/>
      <c r="L182" s="1712"/>
      <c r="M182" s="1712"/>
      <c r="N182" s="1712"/>
      <c r="O182" s="1712"/>
      <c r="P182" s="1712"/>
      <c r="Q182" s="1712"/>
      <c r="R182" s="1712"/>
      <c r="S182" s="1712"/>
      <c r="T182" s="1712"/>
      <c r="U182" s="1712"/>
      <c r="V182" s="1712"/>
    </row>
    <row r="183" spans="1:22">
      <c r="A183" s="1693"/>
      <c r="B183" s="1693"/>
      <c r="C183" s="1693"/>
      <c r="D183" s="1693"/>
      <c r="E183" s="1693"/>
      <c r="F183" s="1693"/>
      <c r="G183" s="1693"/>
      <c r="H183" s="1693"/>
      <c r="I183" s="1693"/>
      <c r="J183" s="1693"/>
      <c r="K183" s="1693"/>
      <c r="L183" s="1693"/>
      <c r="M183" s="1693"/>
      <c r="N183" s="1693"/>
      <c r="O183" s="1693"/>
      <c r="P183" s="1693"/>
      <c r="Q183" s="1693"/>
      <c r="R183" s="1693"/>
      <c r="S183" s="1693"/>
      <c r="T183" s="1693"/>
      <c r="U183" s="1693"/>
      <c r="V183" s="1693"/>
    </row>
    <row r="184" spans="1:22">
      <c r="A184" s="1693"/>
      <c r="B184" s="1693"/>
      <c r="C184" s="1693"/>
      <c r="D184" s="1693"/>
      <c r="E184" s="1693"/>
      <c r="F184" s="1693"/>
      <c r="G184" s="1693"/>
      <c r="H184" s="1693"/>
      <c r="I184" s="1693"/>
      <c r="J184" s="1693"/>
      <c r="K184" s="1693"/>
      <c r="L184" s="1693"/>
      <c r="M184" s="1693"/>
      <c r="N184" s="1693"/>
      <c r="O184" s="1693"/>
      <c r="P184" s="1693"/>
      <c r="Q184" s="1693"/>
      <c r="R184" s="1693"/>
      <c r="S184" s="1693"/>
      <c r="T184" s="1693"/>
      <c r="U184" s="1693"/>
      <c r="V184" s="1693"/>
    </row>
    <row r="185" spans="1:22">
      <c r="A185" s="1094"/>
      <c r="B185" s="1094"/>
      <c r="C185" s="1094"/>
      <c r="D185" s="1094"/>
      <c r="E185" s="1094"/>
      <c r="F185" s="1094"/>
      <c r="G185" s="1094"/>
      <c r="H185" s="1094"/>
      <c r="I185" s="1094"/>
      <c r="J185" s="1094"/>
      <c r="K185" s="1094"/>
      <c r="L185" s="1094"/>
      <c r="M185" s="1107"/>
      <c r="N185" s="1094"/>
      <c r="O185" s="1094"/>
      <c r="P185" s="1094"/>
      <c r="Q185" s="1094"/>
      <c r="R185" s="1094"/>
      <c r="S185" s="1094"/>
      <c r="T185" s="1094"/>
      <c r="U185" s="1094"/>
      <c r="V185" s="1094"/>
    </row>
    <row r="186" spans="1:22">
      <c r="A186" s="1693"/>
      <c r="B186" s="1693"/>
      <c r="C186" s="1693"/>
      <c r="D186" s="1693"/>
      <c r="E186" s="1693"/>
      <c r="F186" s="1693"/>
      <c r="G186" s="1693"/>
      <c r="H186" s="1693"/>
      <c r="I186" s="1693"/>
      <c r="J186" s="1693"/>
      <c r="K186" s="1693"/>
      <c r="L186" s="1693"/>
      <c r="M186" s="1693"/>
      <c r="N186" s="1693"/>
      <c r="O186" s="1693"/>
      <c r="P186" s="1693"/>
      <c r="Q186" s="1693"/>
      <c r="R186" s="1693"/>
      <c r="S186" s="1693"/>
      <c r="T186" s="1693"/>
      <c r="U186" s="1693"/>
      <c r="V186" s="1693"/>
    </row>
    <row r="187" spans="1:22">
      <c r="A187" s="1094"/>
      <c r="B187" s="1094"/>
      <c r="C187" s="1094"/>
      <c r="D187" s="1094"/>
      <c r="E187" s="1094"/>
      <c r="F187" s="1094"/>
      <c r="G187" s="1094"/>
      <c r="H187" s="1094"/>
      <c r="I187" s="1094"/>
      <c r="J187" s="1094"/>
      <c r="K187" s="1094"/>
      <c r="L187" s="1094"/>
      <c r="M187" s="1107"/>
      <c r="N187" s="1094"/>
      <c r="O187" s="1094"/>
      <c r="P187" s="1094"/>
      <c r="Q187" s="1094"/>
      <c r="R187" s="1094"/>
      <c r="S187" s="1094"/>
      <c r="T187" s="1094"/>
      <c r="U187" s="1094"/>
      <c r="V187" s="1094"/>
    </row>
    <row r="188" spans="1:22">
      <c r="A188" s="1693"/>
      <c r="B188" s="1693"/>
      <c r="C188" s="1693"/>
      <c r="D188" s="1693"/>
      <c r="E188" s="1693"/>
      <c r="F188" s="1693"/>
      <c r="G188" s="1693"/>
      <c r="H188" s="1693"/>
      <c r="I188" s="1693"/>
      <c r="J188" s="1693"/>
      <c r="K188" s="1693"/>
      <c r="L188" s="1693"/>
      <c r="M188" s="1693"/>
      <c r="N188" s="1693"/>
      <c r="O188" s="1693"/>
      <c r="P188" s="1693"/>
      <c r="Q188" s="1693"/>
      <c r="R188" s="1693"/>
      <c r="S188" s="1693"/>
      <c r="T188" s="1693"/>
      <c r="U188" s="1693"/>
      <c r="V188" s="1693"/>
    </row>
    <row r="189" spans="1:22">
      <c r="A189" s="1693"/>
      <c r="B189" s="1693"/>
      <c r="C189" s="1693"/>
      <c r="D189" s="1693"/>
      <c r="E189" s="1693"/>
      <c r="F189" s="1693"/>
      <c r="G189" s="1693"/>
      <c r="H189" s="1693"/>
      <c r="I189" s="1693"/>
      <c r="J189" s="1693"/>
      <c r="K189" s="1693"/>
      <c r="L189" s="1693"/>
      <c r="M189" s="1693"/>
      <c r="N189" s="1693"/>
      <c r="O189" s="1693"/>
      <c r="P189" s="1693"/>
      <c r="Q189" s="1693"/>
      <c r="R189" s="1693"/>
      <c r="S189" s="1693"/>
      <c r="T189" s="1693"/>
      <c r="U189" s="1693"/>
      <c r="V189" s="1693"/>
    </row>
    <row r="190" spans="1:22">
      <c r="A190" s="1094"/>
      <c r="B190" s="1094"/>
      <c r="C190" s="1094"/>
      <c r="D190" s="1094"/>
      <c r="E190" s="1094"/>
      <c r="F190" s="1094"/>
      <c r="G190" s="1094"/>
      <c r="H190" s="1094"/>
      <c r="I190" s="1094"/>
      <c r="J190" s="1094"/>
      <c r="K190" s="1094"/>
      <c r="L190" s="1094"/>
      <c r="M190" s="1107"/>
      <c r="N190" s="1094"/>
      <c r="O190" s="1094"/>
      <c r="P190" s="1094"/>
      <c r="Q190" s="1094"/>
      <c r="R190" s="1094"/>
      <c r="S190" s="1094"/>
      <c r="T190" s="1094"/>
      <c r="U190" s="1094"/>
      <c r="V190" s="1094"/>
    </row>
    <row r="191" spans="1:22">
      <c r="A191" s="1693"/>
      <c r="B191" s="1693"/>
      <c r="C191" s="1693"/>
      <c r="D191" s="1693"/>
      <c r="E191" s="1693"/>
      <c r="F191" s="1693"/>
      <c r="G191" s="1693"/>
      <c r="H191" s="1693"/>
      <c r="I191" s="1693"/>
      <c r="J191" s="1693"/>
      <c r="K191" s="1693"/>
      <c r="L191" s="1693"/>
      <c r="M191" s="1693"/>
      <c r="N191" s="1693"/>
      <c r="O191" s="1693"/>
      <c r="P191" s="1693"/>
      <c r="Q191" s="1693"/>
      <c r="R191" s="1693"/>
      <c r="S191" s="1693"/>
      <c r="T191" s="1693"/>
      <c r="U191" s="1693"/>
      <c r="V191" s="1693"/>
    </row>
    <row r="791" spans="4:9">
      <c r="D791" s="1147"/>
      <c r="E791" s="1147"/>
      <c r="F791" s="1147" t="s">
        <v>1386</v>
      </c>
      <c r="H791" s="1147"/>
      <c r="I791" s="1147"/>
    </row>
  </sheetData>
  <mergeCells count="226">
    <mergeCell ref="R18:R20"/>
    <mergeCell ref="A112:V112"/>
    <mergeCell ref="I18:I20"/>
    <mergeCell ref="J18:J20"/>
    <mergeCell ref="K18:K20"/>
    <mergeCell ref="L18:L20"/>
    <mergeCell ref="M18:M20"/>
    <mergeCell ref="N18:N20"/>
    <mergeCell ref="O18:O20"/>
    <mergeCell ref="P18:P20"/>
    <mergeCell ref="Q18:Q20"/>
    <mergeCell ref="A102:V102"/>
    <mergeCell ref="A103:V104"/>
    <mergeCell ref="A105:V106"/>
    <mergeCell ref="A107:V109"/>
    <mergeCell ref="A111:V111"/>
    <mergeCell ref="A110:V110"/>
    <mergeCell ref="S55:T55"/>
    <mergeCell ref="O56:P56"/>
    <mergeCell ref="A76:V76"/>
    <mergeCell ref="A77:V78"/>
    <mergeCell ref="A79:V79"/>
    <mergeCell ref="A80:V81"/>
    <mergeCell ref="A85:V85"/>
    <mergeCell ref="A191:V191"/>
    <mergeCell ref="A126:C126"/>
    <mergeCell ref="G126:H126"/>
    <mergeCell ref="I126:J126"/>
    <mergeCell ref="L126:M126"/>
    <mergeCell ref="N126:O126"/>
    <mergeCell ref="R126:T126"/>
    <mergeCell ref="A135:U135"/>
    <mergeCell ref="A169:V169"/>
    <mergeCell ref="A171:V171"/>
    <mergeCell ref="A129:U129"/>
    <mergeCell ref="A130:U130"/>
    <mergeCell ref="A131:U131"/>
    <mergeCell ref="A132:U132"/>
    <mergeCell ref="A183:V184"/>
    <mergeCell ref="A186:V186"/>
    <mergeCell ref="A188:V189"/>
    <mergeCell ref="C119:D122"/>
    <mergeCell ref="E119:E122"/>
    <mergeCell ref="F119:F122"/>
    <mergeCell ref="G119:G122"/>
    <mergeCell ref="H119:I122"/>
    <mergeCell ref="J119:J122"/>
    <mergeCell ref="K119:L122"/>
    <mergeCell ref="M119:M121"/>
    <mergeCell ref="N119:N121"/>
    <mergeCell ref="A115:U115"/>
    <mergeCell ref="A117:A118"/>
    <mergeCell ref="B117:B118"/>
    <mergeCell ref="C117:F117"/>
    <mergeCell ref="G117:G118"/>
    <mergeCell ref="H117:I118"/>
    <mergeCell ref="J117:J118"/>
    <mergeCell ref="K117:L118"/>
    <mergeCell ref="M117:Q117"/>
    <mergeCell ref="R117:U117"/>
    <mergeCell ref="C118:D118"/>
    <mergeCell ref="M118:N118"/>
    <mergeCell ref="P118:Q118"/>
    <mergeCell ref="A86:V87"/>
    <mergeCell ref="A88:V88"/>
    <mergeCell ref="A66:V66"/>
    <mergeCell ref="A67:V67"/>
    <mergeCell ref="A68:V68"/>
    <mergeCell ref="A69:V69"/>
    <mergeCell ref="A70:V70"/>
    <mergeCell ref="A71:V71"/>
    <mergeCell ref="A60:V60"/>
    <mergeCell ref="A61:V61"/>
    <mergeCell ref="A62:V62"/>
    <mergeCell ref="A63:V63"/>
    <mergeCell ref="A64:V64"/>
    <mergeCell ref="A65:V65"/>
    <mergeCell ref="A82:V82"/>
    <mergeCell ref="A83:V83"/>
    <mergeCell ref="A84:V84"/>
    <mergeCell ref="A72:V72"/>
    <mergeCell ref="A73:V73"/>
    <mergeCell ref="A74:V74"/>
    <mergeCell ref="A75:V75"/>
    <mergeCell ref="A57:V57"/>
    <mergeCell ref="A58:V58"/>
    <mergeCell ref="A59:V59"/>
    <mergeCell ref="A35:A40"/>
    <mergeCell ref="B35:B40"/>
    <mergeCell ref="A41:A52"/>
    <mergeCell ref="B41:B52"/>
    <mergeCell ref="T41:T42"/>
    <mergeCell ref="K44:K45"/>
    <mergeCell ref="O45:P45"/>
    <mergeCell ref="V48:V51"/>
    <mergeCell ref="W48:W51"/>
    <mergeCell ref="W6:W8"/>
    <mergeCell ref="S4:W5"/>
    <mergeCell ref="A1:V1"/>
    <mergeCell ref="A2:V2"/>
    <mergeCell ref="A3:XFD3"/>
    <mergeCell ref="A4:A8"/>
    <mergeCell ref="B4:I5"/>
    <mergeCell ref="J4:N5"/>
    <mergeCell ref="O4:R5"/>
    <mergeCell ref="B6:B8"/>
    <mergeCell ref="C6:C8"/>
    <mergeCell ref="R6:R8"/>
    <mergeCell ref="S6:S8"/>
    <mergeCell ref="T6:T8"/>
    <mergeCell ref="U6:U8"/>
    <mergeCell ref="V6:V8"/>
    <mergeCell ref="K6:K8"/>
    <mergeCell ref="L6:L8"/>
    <mergeCell ref="M6:N8"/>
    <mergeCell ref="D6:D8"/>
    <mergeCell ref="E6:E8"/>
    <mergeCell ref="F6:F8"/>
    <mergeCell ref="G6:G8"/>
    <mergeCell ref="H6:I8"/>
    <mergeCell ref="J6:J8"/>
    <mergeCell ref="A9:A13"/>
    <mergeCell ref="B9:B13"/>
    <mergeCell ref="V11:V12"/>
    <mergeCell ref="L10:L11"/>
    <mergeCell ref="M10:M11"/>
    <mergeCell ref="N10:N11"/>
    <mergeCell ref="O11:O12"/>
    <mergeCell ref="P11:P12"/>
    <mergeCell ref="Q11:Q12"/>
    <mergeCell ref="S9:S10"/>
    <mergeCell ref="T9:T10"/>
    <mergeCell ref="U9:U10"/>
    <mergeCell ref="V9:V10"/>
    <mergeCell ref="P9:P10"/>
    <mergeCell ref="Q9:Q10"/>
    <mergeCell ref="O6:O8"/>
    <mergeCell ref="P6:P8"/>
    <mergeCell ref="Q6:Q8"/>
    <mergeCell ref="O9:O10"/>
    <mergeCell ref="R11:R12"/>
    <mergeCell ref="S11:S12"/>
    <mergeCell ref="T11:T12"/>
    <mergeCell ref="U11:U12"/>
    <mergeCell ref="C10:C11"/>
    <mergeCell ref="D10:D11"/>
    <mergeCell ref="E10:E11"/>
    <mergeCell ref="F10:F11"/>
    <mergeCell ref="G10:G11"/>
    <mergeCell ref="R9:R10"/>
    <mergeCell ref="H10:H11"/>
    <mergeCell ref="I10:I11"/>
    <mergeCell ref="J10:J11"/>
    <mergeCell ref="K10:K11"/>
    <mergeCell ref="V15:V16"/>
    <mergeCell ref="G15:G16"/>
    <mergeCell ref="H15:H16"/>
    <mergeCell ref="I15:I16"/>
    <mergeCell ref="O15:O16"/>
    <mergeCell ref="P15:P16"/>
    <mergeCell ref="Q15:Q16"/>
    <mergeCell ref="R15:R16"/>
    <mergeCell ref="S15:S16"/>
    <mergeCell ref="T15:T16"/>
    <mergeCell ref="U15:U16"/>
    <mergeCell ref="O21:O25"/>
    <mergeCell ref="P21:P25"/>
    <mergeCell ref="Q21:Q25"/>
    <mergeCell ref="R21:R25"/>
    <mergeCell ref="I21:I25"/>
    <mergeCell ref="J21:J25"/>
    <mergeCell ref="K21:K25"/>
    <mergeCell ref="L21:L25"/>
    <mergeCell ref="M21:M25"/>
    <mergeCell ref="N21:N25"/>
    <mergeCell ref="C21:C25"/>
    <mergeCell ref="D21:D25"/>
    <mergeCell ref="E21:E25"/>
    <mergeCell ref="F21:F25"/>
    <mergeCell ref="G21:G25"/>
    <mergeCell ref="H21:H25"/>
    <mergeCell ref="A14:A28"/>
    <mergeCell ref="B14:B28"/>
    <mergeCell ref="C15:C16"/>
    <mergeCell ref="D15:D16"/>
    <mergeCell ref="E15:E16"/>
    <mergeCell ref="F15:F16"/>
    <mergeCell ref="C18:C20"/>
    <mergeCell ref="D18:D20"/>
    <mergeCell ref="E18:E20"/>
    <mergeCell ref="F18:F20"/>
    <mergeCell ref="H18:H20"/>
    <mergeCell ref="G18:G20"/>
    <mergeCell ref="A94:V94"/>
    <mergeCell ref="A101:V101"/>
    <mergeCell ref="A89:V90"/>
    <mergeCell ref="A91:V91"/>
    <mergeCell ref="A92:V93"/>
    <mergeCell ref="A95:V95"/>
    <mergeCell ref="A96:V97"/>
    <mergeCell ref="A98:V98"/>
    <mergeCell ref="A99:V100"/>
    <mergeCell ref="O119:O121"/>
    <mergeCell ref="A133:U133"/>
    <mergeCell ref="A134:U134"/>
    <mergeCell ref="A173:V173"/>
    <mergeCell ref="A174:V174"/>
    <mergeCell ref="A175:V176"/>
    <mergeCell ref="A178:V178"/>
    <mergeCell ref="A179:V180"/>
    <mergeCell ref="A182:V182"/>
    <mergeCell ref="P119:Q121"/>
    <mergeCell ref="A123:A124"/>
    <mergeCell ref="B123:B124"/>
    <mergeCell ref="C123:D124"/>
    <mergeCell ref="E123:E124"/>
    <mergeCell ref="F123:F124"/>
    <mergeCell ref="G123:G124"/>
    <mergeCell ref="H123:I124"/>
    <mergeCell ref="J123:J124"/>
    <mergeCell ref="K123:L124"/>
    <mergeCell ref="P124:Q124"/>
    <mergeCell ref="A119:A122"/>
    <mergeCell ref="B119:B122"/>
    <mergeCell ref="P122:Q122"/>
    <mergeCell ref="P123:Q123"/>
  </mergeCells>
  <printOptions horizontalCentered="1"/>
  <pageMargins left="0.25" right="0.25" top="0.5" bottom="0.5" header="0" footer="0"/>
  <pageSetup paperSize="5" scale="36" fitToHeight="5" orientation="landscape" r:id="rId1"/>
  <headerFooter>
    <oddFooter>&amp;RPage &amp;P of &amp;N</oddFooter>
  </headerFooter>
  <rowBreaks count="1" manualBreakCount="1">
    <brk id="57" max="22" man="1"/>
  </rowBreaks>
</worksheet>
</file>

<file path=xl/worksheets/sheet6.xml><?xml version="1.0" encoding="utf-8"?>
<worksheet xmlns="http://schemas.openxmlformats.org/spreadsheetml/2006/main" xmlns:r="http://schemas.openxmlformats.org/officeDocument/2006/relationships">
  <sheetPr codeName="Sheet7">
    <pageSetUpPr fitToPage="1"/>
  </sheetPr>
  <dimension ref="A1:AA762"/>
  <sheetViews>
    <sheetView view="pageBreakPreview" zoomScale="75" zoomScaleNormal="100" zoomScaleSheetLayoutView="75" workbookViewId="0">
      <selection activeCell="G26" sqref="G26"/>
    </sheetView>
  </sheetViews>
  <sheetFormatPr defaultColWidth="9.140625" defaultRowHeight="14.25"/>
  <cols>
    <col min="1" max="1" width="11.42578125" style="1226" customWidth="1"/>
    <col min="2" max="2" width="12" style="1226" bestFit="1" customWidth="1"/>
    <col min="3" max="3" width="25.140625" style="1226" bestFit="1" customWidth="1"/>
    <col min="4" max="4" width="9.85546875" style="1226" bestFit="1" customWidth="1"/>
    <col min="5" max="5" width="6.28515625" style="1226" bestFit="1" customWidth="1"/>
    <col min="6" max="6" width="16.7109375" style="1226" bestFit="1" customWidth="1"/>
    <col min="7" max="7" width="24.28515625" style="1226" customWidth="1"/>
    <col min="8" max="8" width="23.85546875" style="1226" bestFit="1" customWidth="1"/>
    <col min="9" max="9" width="15.42578125" style="1226" customWidth="1"/>
    <col min="10" max="10" width="17.85546875" style="1226" customWidth="1"/>
    <col min="11" max="11" width="2.28515625" style="1226" bestFit="1" customWidth="1"/>
    <col min="12" max="12" width="20.28515625" style="1226" customWidth="1"/>
    <col min="13" max="13" width="18.5703125" style="1226" bestFit="1" customWidth="1"/>
    <col min="14" max="14" width="26.7109375" style="1226" customWidth="1"/>
    <col min="15" max="15" width="23.28515625" style="1226" customWidth="1"/>
    <col min="16" max="16" width="2.5703125" style="1226" bestFit="1" customWidth="1"/>
    <col min="17" max="17" width="17.140625" style="1226" bestFit="1" customWidth="1"/>
    <col min="18" max="18" width="20.140625" style="1226" bestFit="1" customWidth="1"/>
    <col min="19" max="19" width="11.5703125" style="1226" bestFit="1" customWidth="1"/>
    <col min="20" max="20" width="27.5703125" style="1226" customWidth="1"/>
    <col min="21" max="21" width="18" style="1226" bestFit="1" customWidth="1"/>
    <col min="22" max="22" width="22.42578125" style="1226" customWidth="1"/>
    <col min="23" max="23" width="16.5703125" style="1226" bestFit="1" customWidth="1"/>
    <col min="24" max="24" width="9.140625" style="1226"/>
    <col min="25" max="25" width="20" style="1226" bestFit="1" customWidth="1"/>
    <col min="26" max="26" width="17.85546875" style="1226" bestFit="1" customWidth="1"/>
    <col min="27" max="27" width="20" style="1226" bestFit="1" customWidth="1"/>
    <col min="28" max="16384" width="9.140625" style="1226"/>
  </cols>
  <sheetData>
    <row r="1" spans="1:27" s="1236" customFormat="1" ht="15">
      <c r="A1" s="1993" t="s">
        <v>326</v>
      </c>
      <c r="B1" s="1993"/>
      <c r="C1" s="1993"/>
      <c r="D1" s="1993"/>
      <c r="E1" s="1993"/>
      <c r="F1" s="1993"/>
      <c r="G1" s="1993"/>
      <c r="H1" s="1993"/>
      <c r="I1" s="1993"/>
      <c r="J1" s="1993"/>
      <c r="K1" s="1993"/>
      <c r="L1" s="1993"/>
      <c r="M1" s="1993"/>
      <c r="N1" s="1993"/>
      <c r="O1" s="1993"/>
      <c r="P1" s="1993"/>
      <c r="Q1" s="1993"/>
      <c r="R1" s="1993"/>
    </row>
    <row r="2" spans="1:27" s="1236" customFormat="1" ht="15" thickBot="1"/>
    <row r="3" spans="1:27" s="1236" customFormat="1" ht="30" customHeight="1" thickBot="1">
      <c r="A3" s="1704" t="s">
        <v>680</v>
      </c>
      <c r="B3" s="1995" t="s">
        <v>327</v>
      </c>
      <c r="C3" s="1706"/>
      <c r="D3" s="1706"/>
      <c r="E3" s="1707"/>
      <c r="F3" s="1995" t="s">
        <v>328</v>
      </c>
      <c r="G3" s="1706" t="s">
        <v>1064</v>
      </c>
      <c r="H3" s="1706" t="s">
        <v>1011</v>
      </c>
      <c r="I3" s="1707" t="s">
        <v>10</v>
      </c>
      <c r="J3" s="1999" t="s">
        <v>1012</v>
      </c>
      <c r="K3" s="2000"/>
      <c r="L3" s="2001"/>
      <c r="M3" s="1999" t="s">
        <v>1308</v>
      </c>
      <c r="N3" s="2001"/>
      <c r="O3" s="1999" t="s">
        <v>1015</v>
      </c>
      <c r="P3" s="2000"/>
      <c r="Q3" s="2000"/>
      <c r="R3" s="2001"/>
    </row>
    <row r="4" spans="1:27" s="1236" customFormat="1" ht="45.75" thickBot="1">
      <c r="A4" s="1994"/>
      <c r="B4" s="1231" t="s">
        <v>2</v>
      </c>
      <c r="C4" s="1230" t="s">
        <v>329</v>
      </c>
      <c r="D4" s="1230" t="s">
        <v>330</v>
      </c>
      <c r="E4" s="675" t="s">
        <v>331</v>
      </c>
      <c r="F4" s="1996"/>
      <c r="G4" s="1997"/>
      <c r="H4" s="1997"/>
      <c r="I4" s="1998"/>
      <c r="J4" s="1237" t="s">
        <v>1013</v>
      </c>
      <c r="K4" s="456"/>
      <c r="L4" s="675" t="s">
        <v>1290</v>
      </c>
      <c r="M4" s="1234" t="s">
        <v>1014</v>
      </c>
      <c r="N4" s="1233" t="s">
        <v>1291</v>
      </c>
      <c r="O4" s="1231" t="s">
        <v>1016</v>
      </c>
      <c r="P4" s="457">
        <v>3</v>
      </c>
      <c r="Q4" s="1229" t="s">
        <v>1307</v>
      </c>
      <c r="R4" s="675" t="s">
        <v>1051</v>
      </c>
      <c r="T4" s="671"/>
      <c r="U4" s="672"/>
    </row>
    <row r="5" spans="1:27" ht="28.5">
      <c r="A5" s="458">
        <v>1</v>
      </c>
      <c r="B5" s="459">
        <v>39813</v>
      </c>
      <c r="C5" s="371" t="s">
        <v>494</v>
      </c>
      <c r="D5" s="31" t="s">
        <v>84</v>
      </c>
      <c r="E5" s="130" t="s">
        <v>85</v>
      </c>
      <c r="F5" s="460" t="s">
        <v>86</v>
      </c>
      <c r="G5" s="371" t="s">
        <v>1193</v>
      </c>
      <c r="H5" s="461">
        <v>20000000000</v>
      </c>
      <c r="I5" s="130" t="s">
        <v>322</v>
      </c>
      <c r="J5" s="462">
        <v>40170</v>
      </c>
      <c r="K5" s="463">
        <v>2</v>
      </c>
      <c r="L5" s="464">
        <v>20000000000</v>
      </c>
      <c r="M5" s="29">
        <v>0</v>
      </c>
      <c r="N5" s="465" t="s">
        <v>1018</v>
      </c>
      <c r="O5" s="223">
        <v>40568</v>
      </c>
      <c r="P5" s="676" t="s">
        <v>1279</v>
      </c>
      <c r="Q5" s="674" t="s">
        <v>1018</v>
      </c>
      <c r="R5" s="677">
        <v>190386428.13999999</v>
      </c>
      <c r="T5" s="670"/>
      <c r="U5" s="673"/>
    </row>
    <row r="6" spans="1:27" ht="29.25" thickBot="1">
      <c r="A6" s="467"/>
      <c r="B6" s="468">
        <v>39829</v>
      </c>
      <c r="C6" s="143" t="s">
        <v>497</v>
      </c>
      <c r="D6" s="469" t="s">
        <v>419</v>
      </c>
      <c r="E6" s="147" t="s">
        <v>445</v>
      </c>
      <c r="F6" s="470" t="s">
        <v>86</v>
      </c>
      <c r="G6" s="143" t="s">
        <v>190</v>
      </c>
      <c r="H6" s="471">
        <v>20000000000</v>
      </c>
      <c r="I6" s="147" t="s">
        <v>322</v>
      </c>
      <c r="J6" s="472">
        <v>40156</v>
      </c>
      <c r="K6" s="473">
        <v>2</v>
      </c>
      <c r="L6" s="474">
        <v>20000000000</v>
      </c>
      <c r="M6" s="28">
        <v>0</v>
      </c>
      <c r="N6" s="475" t="s">
        <v>1018</v>
      </c>
      <c r="O6" s="476">
        <v>40240</v>
      </c>
      <c r="P6" s="477" t="s">
        <v>1279</v>
      </c>
      <c r="Q6" s="148" t="s">
        <v>1018</v>
      </c>
      <c r="R6" s="474">
        <v>1236804512.51</v>
      </c>
      <c r="U6" s="670"/>
      <c r="Y6" s="937"/>
      <c r="Z6" s="937"/>
      <c r="AA6" s="937"/>
    </row>
    <row r="7" spans="1:27">
      <c r="H7" s="478"/>
    </row>
    <row r="8" spans="1:27" ht="15.75" thickBot="1">
      <c r="G8" s="1235" t="s">
        <v>82</v>
      </c>
      <c r="H8" s="427">
        <f>SUM(H5:H6)</f>
        <v>40000000000</v>
      </c>
      <c r="I8" s="1993" t="s">
        <v>1322</v>
      </c>
      <c r="J8" s="1993"/>
      <c r="K8" s="1993"/>
      <c r="L8" s="427">
        <f>L5+L6</f>
        <v>40000000000</v>
      </c>
      <c r="O8" s="1993" t="s">
        <v>1280</v>
      </c>
      <c r="P8" s="1993"/>
      <c r="Q8" s="1993"/>
      <c r="R8" s="957">
        <f>SUM(R5:R6)</f>
        <v>1427190940.6500001</v>
      </c>
    </row>
    <row r="9" spans="1:27" ht="15" thickTop="1"/>
    <row r="10" spans="1:27" ht="15.75" thickBot="1">
      <c r="H10" s="1975" t="s">
        <v>1293</v>
      </c>
      <c r="I10" s="1975"/>
      <c r="J10" s="1975"/>
      <c r="K10" s="479"/>
      <c r="L10" s="30">
        <v>0</v>
      </c>
    </row>
    <row r="11" spans="1:27" ht="15" thickTop="1"/>
    <row r="12" spans="1:27" ht="12.75" customHeight="1">
      <c r="A12" s="1917" t="s">
        <v>1319</v>
      </c>
      <c r="B12" s="1917"/>
      <c r="C12" s="1917"/>
      <c r="D12" s="1917"/>
      <c r="E12" s="1917"/>
      <c r="F12" s="1917"/>
      <c r="G12" s="1917"/>
      <c r="H12" s="1917"/>
      <c r="I12" s="1917"/>
      <c r="J12" s="1917"/>
      <c r="K12" s="1917"/>
      <c r="L12" s="1917"/>
      <c r="M12" s="1917"/>
      <c r="N12" s="1917"/>
      <c r="O12" s="1917"/>
      <c r="P12" s="1917"/>
      <c r="Q12" s="1917"/>
      <c r="R12" s="1917"/>
    </row>
    <row r="13" spans="1:27" ht="12.75" customHeight="1">
      <c r="A13" s="1917"/>
      <c r="B13" s="1917"/>
      <c r="C13" s="1917"/>
      <c r="D13" s="1917"/>
      <c r="E13" s="1917"/>
      <c r="F13" s="1917"/>
      <c r="G13" s="1917"/>
      <c r="H13" s="1917"/>
      <c r="I13" s="1917"/>
      <c r="J13" s="1917"/>
      <c r="K13" s="1917"/>
      <c r="L13" s="1917"/>
      <c r="M13" s="1917"/>
      <c r="N13" s="1917"/>
      <c r="O13" s="1917"/>
      <c r="P13" s="1917"/>
      <c r="Q13" s="1917"/>
      <c r="R13" s="1917"/>
    </row>
    <row r="14" spans="1:27">
      <c r="A14" s="1595" t="s">
        <v>1320</v>
      </c>
      <c r="B14" s="1595"/>
      <c r="C14" s="1595"/>
      <c r="D14" s="1595"/>
      <c r="E14" s="1595"/>
      <c r="F14" s="1595"/>
      <c r="G14" s="1595"/>
      <c r="H14" s="1595"/>
      <c r="I14" s="1595"/>
      <c r="J14" s="1595"/>
      <c r="K14" s="1595"/>
      <c r="L14" s="1595"/>
      <c r="M14" s="1595"/>
      <c r="N14" s="1595"/>
      <c r="O14" s="1595"/>
      <c r="P14" s="1595"/>
      <c r="Q14" s="1595"/>
      <c r="R14" s="1595"/>
      <c r="S14" s="1595"/>
      <c r="T14" s="1225"/>
      <c r="U14" s="1225"/>
      <c r="V14" s="1225"/>
    </row>
    <row r="15" spans="1:27">
      <c r="A15" s="1595" t="s">
        <v>2040</v>
      </c>
      <c r="B15" s="1575"/>
      <c r="C15" s="1575"/>
      <c r="D15" s="1575"/>
      <c r="E15" s="1575"/>
      <c r="F15" s="1575"/>
      <c r="G15" s="1575"/>
      <c r="H15" s="1575"/>
      <c r="I15" s="1575"/>
      <c r="J15" s="1575"/>
      <c r="K15" s="1575"/>
      <c r="L15" s="1575"/>
      <c r="M15" s="1575"/>
      <c r="N15" s="1575"/>
      <c r="O15" s="1575"/>
      <c r="P15" s="1575"/>
      <c r="Q15" s="1575"/>
      <c r="R15" s="1575"/>
      <c r="S15" s="1575"/>
    </row>
    <row r="17" spans="1:23" ht="15">
      <c r="A17" s="1993" t="s">
        <v>1318</v>
      </c>
      <c r="B17" s="2003"/>
      <c r="C17" s="2003"/>
      <c r="D17" s="2003"/>
      <c r="E17" s="2003"/>
      <c r="F17" s="2003"/>
      <c r="G17" s="2003"/>
      <c r="H17" s="2003"/>
      <c r="I17" s="2003"/>
      <c r="J17" s="2003"/>
      <c r="K17" s="2003"/>
      <c r="L17" s="2003"/>
      <c r="M17" s="2003"/>
      <c r="N17" s="2003"/>
      <c r="O17" s="2003"/>
      <c r="P17" s="2003"/>
      <c r="Q17" s="2003"/>
      <c r="R17" s="2003"/>
      <c r="S17" s="2003"/>
      <c r="T17" s="2003"/>
      <c r="U17" s="2003"/>
      <c r="V17" s="2003"/>
      <c r="W17" s="2003"/>
    </row>
    <row r="18" spans="1:23" ht="15" thickBot="1"/>
    <row r="19" spans="1:23" ht="13.5" customHeight="1" thickBot="1">
      <c r="A19" s="2004" t="s">
        <v>680</v>
      </c>
      <c r="B19" s="1999" t="s">
        <v>1255</v>
      </c>
      <c r="C19" s="2000"/>
      <c r="D19" s="2000"/>
      <c r="E19" s="2000"/>
      <c r="F19" s="2000"/>
      <c r="G19" s="2000"/>
      <c r="H19" s="2000"/>
      <c r="I19" s="1999" t="s">
        <v>1310</v>
      </c>
      <c r="J19" s="2000"/>
      <c r="K19" s="2001"/>
      <c r="L19" s="1999" t="s">
        <v>1254</v>
      </c>
      <c r="M19" s="2000"/>
      <c r="N19" s="2000"/>
      <c r="O19" s="2000"/>
      <c r="P19" s="2000"/>
      <c r="Q19" s="2001"/>
      <c r="R19" s="1999" t="s">
        <v>1316</v>
      </c>
      <c r="S19" s="2000"/>
      <c r="T19" s="2000"/>
      <c r="U19" s="2000"/>
      <c r="V19" s="2000"/>
      <c r="W19" s="2001"/>
    </row>
    <row r="20" spans="1:23" ht="13.5" customHeight="1" thickBot="1">
      <c r="A20" s="2005"/>
      <c r="B20" s="1999" t="s">
        <v>327</v>
      </c>
      <c r="C20" s="2000"/>
      <c r="D20" s="2000"/>
      <c r="E20" s="2007"/>
      <c r="F20" s="1927" t="s">
        <v>1245</v>
      </c>
      <c r="G20" s="1927" t="s">
        <v>1247</v>
      </c>
      <c r="H20" s="1980" t="s">
        <v>496</v>
      </c>
      <c r="I20" s="1989" t="s">
        <v>1247</v>
      </c>
      <c r="J20" s="1922" t="s">
        <v>1249</v>
      </c>
      <c r="K20" s="1987"/>
      <c r="L20" s="1989" t="s">
        <v>680</v>
      </c>
      <c r="M20" s="1705" t="s">
        <v>2</v>
      </c>
      <c r="N20" s="1705" t="s">
        <v>1245</v>
      </c>
      <c r="O20" s="1705" t="s">
        <v>1247</v>
      </c>
      <c r="P20" s="1922" t="s">
        <v>1249</v>
      </c>
      <c r="Q20" s="1987"/>
      <c r="R20" s="1704" t="s">
        <v>680</v>
      </c>
      <c r="S20" s="1706" t="s">
        <v>2</v>
      </c>
      <c r="T20" s="1706" t="s">
        <v>1245</v>
      </c>
      <c r="U20" s="1706" t="s">
        <v>1249</v>
      </c>
      <c r="V20" s="1706" t="s">
        <v>1314</v>
      </c>
      <c r="W20" s="1707" t="s">
        <v>1315</v>
      </c>
    </row>
    <row r="21" spans="1:23" ht="15" customHeight="1" thickBot="1">
      <c r="A21" s="2006"/>
      <c r="B21" s="1231" t="s">
        <v>2</v>
      </c>
      <c r="C21" s="1230" t="s">
        <v>329</v>
      </c>
      <c r="D21" s="1230" t="s">
        <v>330</v>
      </c>
      <c r="E21" s="1238" t="s">
        <v>331</v>
      </c>
      <c r="F21" s="1899"/>
      <c r="G21" s="1899"/>
      <c r="H21" s="1981"/>
      <c r="I21" s="1990"/>
      <c r="J21" s="1923"/>
      <c r="K21" s="1988"/>
      <c r="L21" s="1991"/>
      <c r="M21" s="1895"/>
      <c r="N21" s="1895"/>
      <c r="O21" s="1895"/>
      <c r="P21" s="1923"/>
      <c r="Q21" s="1988"/>
      <c r="R21" s="2002"/>
      <c r="S21" s="1897"/>
      <c r="T21" s="1897"/>
      <c r="U21" s="1897"/>
      <c r="V21" s="1897"/>
      <c r="W21" s="1986"/>
    </row>
    <row r="22" spans="1:23" ht="42.75">
      <c r="A22" s="2016">
        <v>1</v>
      </c>
      <c r="B22" s="2019">
        <v>39829</v>
      </c>
      <c r="C22" s="1839" t="s">
        <v>494</v>
      </c>
      <c r="D22" s="1992" t="s">
        <v>84</v>
      </c>
      <c r="E22" s="1992" t="s">
        <v>85</v>
      </c>
      <c r="F22" s="1992" t="s">
        <v>495</v>
      </c>
      <c r="G22" s="1839" t="s">
        <v>1312</v>
      </c>
      <c r="H22" s="2026">
        <v>5000000000</v>
      </c>
      <c r="I22" s="2029" t="s">
        <v>190</v>
      </c>
      <c r="J22" s="2022">
        <v>4034000000</v>
      </c>
      <c r="K22" s="2023"/>
      <c r="L22" s="1250">
        <v>2</v>
      </c>
      <c r="M22" s="1251">
        <v>39973</v>
      </c>
      <c r="N22" s="1227" t="s">
        <v>1311</v>
      </c>
      <c r="O22" s="1227" t="s">
        <v>1193</v>
      </c>
      <c r="P22" s="1982">
        <v>4034000000</v>
      </c>
      <c r="Q22" s="1983"/>
      <c r="R22" s="1250">
        <v>3</v>
      </c>
      <c r="S22" s="1251">
        <v>40170</v>
      </c>
      <c r="T22" s="1227" t="s">
        <v>1323</v>
      </c>
      <c r="U22" s="1252">
        <v>-1800000000</v>
      </c>
      <c r="V22" s="1227" t="s">
        <v>1193</v>
      </c>
      <c r="W22" s="1253">
        <v>2234000000</v>
      </c>
    </row>
    <row r="23" spans="1:23" ht="42.75" customHeight="1">
      <c r="A23" s="2017"/>
      <c r="B23" s="2020"/>
      <c r="C23" s="1437"/>
      <c r="D23" s="1745"/>
      <c r="E23" s="1745"/>
      <c r="F23" s="1745"/>
      <c r="G23" s="1437"/>
      <c r="H23" s="2027"/>
      <c r="I23" s="2030"/>
      <c r="J23" s="2024"/>
      <c r="K23" s="2025"/>
      <c r="L23" s="2010">
        <v>4</v>
      </c>
      <c r="M23" s="2008">
        <v>40450</v>
      </c>
      <c r="N23" s="1581" t="s">
        <v>1573</v>
      </c>
      <c r="O23" s="1581" t="s">
        <v>1193</v>
      </c>
      <c r="P23" s="2012">
        <v>2246000000</v>
      </c>
      <c r="Q23" s="2013"/>
      <c r="R23" s="1254">
        <v>5</v>
      </c>
      <c r="S23" s="1255">
        <v>40451</v>
      </c>
      <c r="T23" s="1256" t="s">
        <v>1576</v>
      </c>
      <c r="U23" s="1257">
        <v>2246000000</v>
      </c>
      <c r="V23" s="1258" t="s">
        <v>1018</v>
      </c>
      <c r="W23" s="1259">
        <v>0</v>
      </c>
    </row>
    <row r="24" spans="1:23" ht="29.25" customHeight="1">
      <c r="A24" s="2018"/>
      <c r="B24" s="2021"/>
      <c r="C24" s="1438"/>
      <c r="D24" s="1746"/>
      <c r="E24" s="1746"/>
      <c r="F24" s="1746"/>
      <c r="G24" s="1438"/>
      <c r="H24" s="2028"/>
      <c r="I24" s="2031"/>
      <c r="J24" s="2014"/>
      <c r="K24" s="2015"/>
      <c r="L24" s="2011"/>
      <c r="M24" s="2009"/>
      <c r="N24" s="1582"/>
      <c r="O24" s="1582"/>
      <c r="P24" s="2014"/>
      <c r="Q24" s="2015"/>
      <c r="R24" s="1260"/>
      <c r="S24" s="1261">
        <v>40568</v>
      </c>
      <c r="T24" s="1262" t="s">
        <v>1633</v>
      </c>
      <c r="U24" s="1263">
        <v>67197045.280000001</v>
      </c>
      <c r="V24" s="1264" t="s">
        <v>1227</v>
      </c>
      <c r="W24" s="1265">
        <v>0</v>
      </c>
    </row>
    <row r="25" spans="1:23" ht="28.5" customHeight="1">
      <c r="A25" s="1767">
        <v>3</v>
      </c>
      <c r="B25" s="1246">
        <v>40170</v>
      </c>
      <c r="C25" s="1224" t="s">
        <v>494</v>
      </c>
      <c r="D25" s="1232" t="s">
        <v>84</v>
      </c>
      <c r="E25" s="1232" t="s">
        <v>85</v>
      </c>
      <c r="F25" s="1247" t="s">
        <v>1309</v>
      </c>
      <c r="G25" s="1224" t="s">
        <v>1313</v>
      </c>
      <c r="H25" s="1248">
        <v>-5000000000</v>
      </c>
      <c r="I25" s="1249"/>
      <c r="J25" s="1984"/>
      <c r="K25" s="1985"/>
      <c r="L25" s="1249"/>
      <c r="M25" s="1224"/>
      <c r="N25" s="1224"/>
      <c r="O25" s="1224"/>
      <c r="P25" s="1984"/>
      <c r="Q25" s="1985"/>
      <c r="R25" s="1249"/>
      <c r="S25" s="1224"/>
      <c r="T25" s="1224"/>
      <c r="U25" s="1266"/>
      <c r="V25" s="1224"/>
      <c r="W25" s="1267"/>
    </row>
    <row r="26" spans="1:23" ht="28.5">
      <c r="A26" s="1768"/>
      <c r="B26" s="1244"/>
      <c r="C26" s="77"/>
      <c r="D26" s="77"/>
      <c r="E26" s="77"/>
      <c r="F26" s="77"/>
      <c r="G26" s="77"/>
      <c r="H26" s="200"/>
      <c r="I26" s="1244"/>
      <c r="J26" s="12"/>
      <c r="K26" s="1245"/>
      <c r="L26" s="185">
        <v>6</v>
      </c>
      <c r="M26" s="356">
        <v>41271</v>
      </c>
      <c r="N26" s="1228" t="s">
        <v>2278</v>
      </c>
      <c r="O26" s="1228" t="s">
        <v>1638</v>
      </c>
      <c r="P26" s="1978">
        <v>800000000</v>
      </c>
      <c r="Q26" s="1979"/>
      <c r="R26" s="1268"/>
      <c r="S26" s="182"/>
      <c r="T26" s="1228"/>
      <c r="U26" s="1228"/>
      <c r="V26" s="1228"/>
      <c r="W26" s="1269"/>
    </row>
    <row r="27" spans="1:23" ht="45" customHeight="1" thickBot="1">
      <c r="A27" s="1768"/>
      <c r="B27" s="1239"/>
      <c r="C27" s="1240"/>
      <c r="D27" s="1240"/>
      <c r="E27" s="1240"/>
      <c r="F27" s="1240"/>
      <c r="G27" s="1240"/>
      <c r="H27" s="1241"/>
      <c r="I27" s="1239"/>
      <c r="J27" s="1242"/>
      <c r="K27" s="1243"/>
      <c r="L27" s="1274">
        <v>7</v>
      </c>
      <c r="M27" s="1275">
        <v>41309</v>
      </c>
      <c r="N27" s="559" t="s">
        <v>2299</v>
      </c>
      <c r="O27" s="559" t="s">
        <v>2300</v>
      </c>
      <c r="P27" s="1976">
        <v>894000000</v>
      </c>
      <c r="Q27" s="1977"/>
      <c r="R27" s="1274">
        <v>8</v>
      </c>
      <c r="S27" s="560">
        <v>41313</v>
      </c>
      <c r="T27" s="559" t="s">
        <v>1576</v>
      </c>
      <c r="U27" s="1276">
        <v>894000000</v>
      </c>
      <c r="V27" s="559" t="s">
        <v>1227</v>
      </c>
      <c r="W27" s="1277">
        <v>0</v>
      </c>
    </row>
    <row r="28" spans="1:23">
      <c r="A28" s="262"/>
    </row>
    <row r="29" spans="1:23" ht="15.75" thickBot="1">
      <c r="G29" s="1235" t="s">
        <v>82</v>
      </c>
      <c r="H29" s="27">
        <v>0</v>
      </c>
      <c r="T29" s="481" t="s">
        <v>1577</v>
      </c>
      <c r="U29" s="482">
        <f>U23+U24+U27</f>
        <v>3207197045.2800002</v>
      </c>
    </row>
    <row r="30" spans="1:23" ht="15" thickTop="1"/>
    <row r="31" spans="1:23">
      <c r="A31" s="1918" t="s">
        <v>1139</v>
      </c>
      <c r="B31" s="1918"/>
      <c r="C31" s="1918"/>
      <c r="D31" s="1918"/>
      <c r="E31" s="1918"/>
      <c r="F31" s="1918"/>
      <c r="G31" s="1918"/>
      <c r="H31" s="1918"/>
      <c r="I31" s="1918"/>
      <c r="J31" s="1918"/>
      <c r="K31" s="1918"/>
      <c r="L31" s="1918"/>
      <c r="M31" s="1918"/>
      <c r="N31" s="1918"/>
      <c r="O31" s="1918"/>
      <c r="P31" s="1918"/>
      <c r="Q31" s="1918"/>
      <c r="R31" s="1918"/>
      <c r="S31" s="1918"/>
      <c r="T31" s="1918"/>
      <c r="U31" s="1918"/>
      <c r="V31" s="1918"/>
    </row>
    <row r="32" spans="1:23" ht="14.25" customHeight="1">
      <c r="A32" s="1917" t="s">
        <v>1317</v>
      </c>
      <c r="B32" s="1917"/>
      <c r="C32" s="1917"/>
      <c r="D32" s="1917"/>
      <c r="E32" s="1917"/>
      <c r="F32" s="1917"/>
      <c r="G32" s="1917"/>
      <c r="H32" s="1917"/>
      <c r="I32" s="1917"/>
      <c r="J32" s="1917"/>
      <c r="K32" s="1917"/>
      <c r="L32" s="1917"/>
      <c r="M32" s="1917"/>
      <c r="N32" s="1917"/>
      <c r="O32" s="1917"/>
      <c r="P32" s="1917"/>
      <c r="Q32" s="1917"/>
      <c r="R32" s="1917"/>
      <c r="S32" s="1917"/>
      <c r="T32" s="1917"/>
      <c r="U32" s="1917"/>
      <c r="V32" s="1917"/>
      <c r="W32" s="1917"/>
    </row>
    <row r="33" spans="1:23" ht="14.25" customHeight="1">
      <c r="A33" s="1917"/>
      <c r="B33" s="1917"/>
      <c r="C33" s="1917"/>
      <c r="D33" s="1917"/>
      <c r="E33" s="1917"/>
      <c r="F33" s="1917"/>
      <c r="G33" s="1917"/>
      <c r="H33" s="1917"/>
      <c r="I33" s="1917"/>
      <c r="J33" s="1917"/>
      <c r="K33" s="1917"/>
      <c r="L33" s="1917"/>
      <c r="M33" s="1917"/>
      <c r="N33" s="1917"/>
      <c r="O33" s="1917"/>
      <c r="P33" s="1917"/>
      <c r="Q33" s="1917"/>
      <c r="R33" s="1917"/>
      <c r="S33" s="1917"/>
      <c r="T33" s="1917"/>
      <c r="U33" s="1917"/>
      <c r="V33" s="1917"/>
      <c r="W33" s="1917"/>
    </row>
    <row r="34" spans="1:23" ht="14.25" customHeight="1">
      <c r="A34" s="1917" t="s">
        <v>1324</v>
      </c>
      <c r="B34" s="1917"/>
      <c r="C34" s="1917"/>
      <c r="D34" s="1917"/>
      <c r="E34" s="1917"/>
      <c r="F34" s="1917"/>
      <c r="G34" s="1917"/>
      <c r="H34" s="1917"/>
      <c r="I34" s="1917"/>
      <c r="J34" s="1917"/>
      <c r="K34" s="1917"/>
      <c r="L34" s="1917"/>
      <c r="M34" s="1917"/>
      <c r="N34" s="1917"/>
      <c r="O34" s="1917"/>
      <c r="P34" s="1917"/>
      <c r="Q34" s="1917"/>
      <c r="R34" s="1917"/>
      <c r="S34" s="1917"/>
      <c r="T34" s="1917"/>
      <c r="U34" s="1917"/>
      <c r="V34" s="1917"/>
      <c r="W34" s="1917"/>
    </row>
    <row r="35" spans="1:23">
      <c r="A35" s="1917"/>
      <c r="B35" s="1917"/>
      <c r="C35" s="1917"/>
      <c r="D35" s="1917"/>
      <c r="E35" s="1917"/>
      <c r="F35" s="1917"/>
      <c r="G35" s="1917"/>
      <c r="H35" s="1917"/>
      <c r="I35" s="1917"/>
      <c r="J35" s="1917"/>
      <c r="K35" s="1917"/>
      <c r="L35" s="1917"/>
      <c r="M35" s="1917"/>
      <c r="N35" s="1917"/>
      <c r="O35" s="1917"/>
      <c r="P35" s="1917"/>
      <c r="Q35" s="1917"/>
      <c r="R35" s="1917"/>
      <c r="S35" s="1917"/>
      <c r="T35" s="1917"/>
      <c r="U35" s="1917"/>
      <c r="V35" s="1917"/>
      <c r="W35" s="1917"/>
    </row>
    <row r="36" spans="1:23">
      <c r="A36" s="1738" t="s">
        <v>1585</v>
      </c>
      <c r="B36" s="1738"/>
      <c r="C36" s="1738"/>
      <c r="D36" s="1738"/>
      <c r="E36" s="1738"/>
      <c r="F36" s="1738"/>
      <c r="G36" s="1738"/>
      <c r="H36" s="1738"/>
      <c r="I36" s="1738"/>
      <c r="J36" s="1738"/>
      <c r="K36" s="1738"/>
      <c r="L36" s="1738"/>
      <c r="M36" s="1738"/>
      <c r="N36" s="1738"/>
      <c r="O36" s="1738"/>
      <c r="P36" s="1738"/>
      <c r="Q36" s="1738"/>
      <c r="R36" s="1738"/>
      <c r="S36" s="1738"/>
      <c r="T36" s="1738"/>
      <c r="U36" s="1738"/>
      <c r="V36" s="1738"/>
      <c r="W36" s="1738"/>
    </row>
    <row r="37" spans="1:23">
      <c r="A37" s="1919" t="s">
        <v>1583</v>
      </c>
      <c r="B37" s="1919"/>
      <c r="C37" s="1919"/>
      <c r="D37" s="1919"/>
      <c r="E37" s="1919"/>
      <c r="F37" s="1919"/>
      <c r="G37" s="1919"/>
      <c r="H37" s="1919"/>
      <c r="I37" s="1919"/>
      <c r="J37" s="1919"/>
      <c r="K37" s="1919"/>
      <c r="L37" s="1919"/>
      <c r="M37" s="1919"/>
      <c r="N37" s="1919"/>
      <c r="O37" s="1919"/>
      <c r="P37" s="1919"/>
      <c r="Q37" s="1919"/>
      <c r="R37" s="1919"/>
      <c r="S37" s="1919"/>
      <c r="T37" s="1919"/>
      <c r="U37" s="1919"/>
      <c r="V37" s="1919"/>
      <c r="W37" s="1919"/>
    </row>
    <row r="38" spans="1:23">
      <c r="A38" s="1917" t="s">
        <v>2279</v>
      </c>
      <c r="B38" s="1917"/>
      <c r="C38" s="1917"/>
      <c r="D38" s="1917"/>
      <c r="E38" s="1917"/>
      <c r="F38" s="1917"/>
      <c r="G38" s="1917"/>
      <c r="H38" s="1917"/>
      <c r="I38" s="1917"/>
      <c r="J38" s="1917"/>
      <c r="K38" s="1917"/>
      <c r="L38" s="1917"/>
      <c r="M38" s="1917"/>
      <c r="N38" s="1917"/>
      <c r="O38" s="1917"/>
      <c r="P38" s="1917"/>
      <c r="Q38" s="1917"/>
      <c r="R38" s="1917"/>
      <c r="S38" s="1917"/>
      <c r="T38" s="1917"/>
      <c r="U38" s="1917"/>
      <c r="V38" s="1917"/>
      <c r="W38" s="1917"/>
    </row>
    <row r="39" spans="1:23">
      <c r="A39" s="1917" t="s">
        <v>2301</v>
      </c>
      <c r="B39" s="1917"/>
      <c r="C39" s="1917"/>
      <c r="D39" s="1917"/>
      <c r="E39" s="1917"/>
      <c r="F39" s="1917"/>
      <c r="G39" s="1917"/>
      <c r="H39" s="1917"/>
      <c r="I39" s="1917"/>
      <c r="J39" s="1917"/>
      <c r="K39" s="1917"/>
      <c r="L39" s="1917"/>
      <c r="M39" s="1917"/>
      <c r="N39" s="1917"/>
      <c r="O39" s="1917"/>
      <c r="P39" s="1917"/>
      <c r="Q39" s="1917"/>
      <c r="R39" s="1917"/>
      <c r="S39" s="1917"/>
      <c r="T39" s="1917"/>
      <c r="U39" s="1917"/>
      <c r="V39" s="1917"/>
      <c r="W39" s="1917"/>
    </row>
    <row r="40" spans="1:23">
      <c r="A40" s="1917" t="s">
        <v>2302</v>
      </c>
      <c r="B40" s="1917"/>
      <c r="C40" s="1917"/>
      <c r="D40" s="1917"/>
      <c r="E40" s="1917"/>
      <c r="F40" s="1917"/>
      <c r="G40" s="1917"/>
      <c r="H40" s="1917"/>
      <c r="I40" s="1917"/>
      <c r="J40" s="1917"/>
      <c r="K40" s="1917"/>
      <c r="L40" s="1917"/>
      <c r="M40" s="1917"/>
      <c r="N40" s="1917"/>
      <c r="O40" s="1917"/>
      <c r="P40" s="1917"/>
      <c r="Q40" s="1917"/>
      <c r="R40" s="1917"/>
      <c r="S40" s="1917"/>
      <c r="T40" s="1917"/>
      <c r="U40" s="1917"/>
      <c r="V40" s="1917"/>
      <c r="W40" s="1917"/>
    </row>
    <row r="762" spans="6:6" ht="28.5">
      <c r="F762" s="1226" t="s">
        <v>1386</v>
      </c>
    </row>
  </sheetData>
  <protectedRanges>
    <protectedRange sqref="H29 M5:M6 L10" name="Range1"/>
  </protectedRanges>
  <mergeCells count="68">
    <mergeCell ref="N23:N24"/>
    <mergeCell ref="M23:M24"/>
    <mergeCell ref="L23:L24"/>
    <mergeCell ref="P23:Q24"/>
    <mergeCell ref="A22:A24"/>
    <mergeCell ref="B22:B24"/>
    <mergeCell ref="C22:C24"/>
    <mergeCell ref="J22:K24"/>
    <mergeCell ref="O23:O24"/>
    <mergeCell ref="D22:D24"/>
    <mergeCell ref="E22:E24"/>
    <mergeCell ref="G22:G24"/>
    <mergeCell ref="H22:H24"/>
    <mergeCell ref="I22:I24"/>
    <mergeCell ref="I8:K8"/>
    <mergeCell ref="O8:Q8"/>
    <mergeCell ref="H10:J10"/>
    <mergeCell ref="A12:R13"/>
    <mergeCell ref="R20:R21"/>
    <mergeCell ref="A14:S14"/>
    <mergeCell ref="O20:O21"/>
    <mergeCell ref="A17:W17"/>
    <mergeCell ref="A19:A21"/>
    <mergeCell ref="B19:H19"/>
    <mergeCell ref="I19:K19"/>
    <mergeCell ref="L19:Q19"/>
    <mergeCell ref="R19:W19"/>
    <mergeCell ref="B20:E20"/>
    <mergeCell ref="F20:F21"/>
    <mergeCell ref="G20:G21"/>
    <mergeCell ref="A1:R1"/>
    <mergeCell ref="A3:A4"/>
    <mergeCell ref="B3:E3"/>
    <mergeCell ref="F3:F4"/>
    <mergeCell ref="G3:G4"/>
    <mergeCell ref="H3:H4"/>
    <mergeCell ref="I3:I4"/>
    <mergeCell ref="J3:L3"/>
    <mergeCell ref="M3:N3"/>
    <mergeCell ref="O3:R3"/>
    <mergeCell ref="V20:V21"/>
    <mergeCell ref="A34:W35"/>
    <mergeCell ref="A36:W36"/>
    <mergeCell ref="P22:Q22"/>
    <mergeCell ref="J25:K25"/>
    <mergeCell ref="P25:Q25"/>
    <mergeCell ref="A31:V31"/>
    <mergeCell ref="A32:W33"/>
    <mergeCell ref="N20:N21"/>
    <mergeCell ref="W20:W21"/>
    <mergeCell ref="P20:Q21"/>
    <mergeCell ref="I20:I21"/>
    <mergeCell ref="J20:K21"/>
    <mergeCell ref="L20:L21"/>
    <mergeCell ref="M20:M21"/>
    <mergeCell ref="F22:F24"/>
    <mergeCell ref="A15:S15"/>
    <mergeCell ref="S20:S21"/>
    <mergeCell ref="T20:T21"/>
    <mergeCell ref="U20:U21"/>
    <mergeCell ref="H20:H21"/>
    <mergeCell ref="P27:Q27"/>
    <mergeCell ref="A25:A27"/>
    <mergeCell ref="A39:W39"/>
    <mergeCell ref="A40:W40"/>
    <mergeCell ref="A38:W38"/>
    <mergeCell ref="P26:Q26"/>
    <mergeCell ref="A37:W37"/>
  </mergeCells>
  <pageMargins left="0.7" right="0.7" top="0.75" bottom="0.75" header="0.3" footer="0.3"/>
  <pageSetup paperSize="5" scale="42" orientation="landscape" r:id="rId1"/>
  <headerFooter>
    <oddFooter>&amp;RPage &amp;P of &amp;N</oddFooter>
  </headerFooter>
</worksheet>
</file>

<file path=xl/worksheets/sheet7.xml><?xml version="1.0" encoding="utf-8"?>
<worksheet xmlns="http://schemas.openxmlformats.org/spreadsheetml/2006/main" xmlns:r="http://schemas.openxmlformats.org/officeDocument/2006/relationships">
  <sheetPr codeName="Sheet8"/>
  <dimension ref="A1:R774"/>
  <sheetViews>
    <sheetView view="pageBreakPreview" zoomScale="70" zoomScaleNormal="100" zoomScaleSheetLayoutView="70" workbookViewId="0">
      <selection activeCell="I14" sqref="I14"/>
    </sheetView>
  </sheetViews>
  <sheetFormatPr defaultColWidth="9.140625" defaultRowHeight="14.25"/>
  <cols>
    <col min="1" max="1" width="14.42578125" style="1380" bestFit="1" customWidth="1"/>
    <col min="2" max="2" width="18.7109375" style="1380" bestFit="1" customWidth="1"/>
    <col min="3" max="3" width="31.85546875" style="1380" bestFit="1" customWidth="1"/>
    <col min="4" max="4" width="18.140625" style="1380" bestFit="1" customWidth="1"/>
    <col min="5" max="5" width="6.28515625" style="1380" customWidth="1"/>
    <col min="6" max="6" width="13.7109375" style="1398" customWidth="1"/>
    <col min="7" max="7" width="10.5703125" style="1380" customWidth="1"/>
    <col min="8" max="8" width="27.28515625" style="1380" customWidth="1"/>
    <col min="9" max="9" width="40.7109375" style="1380" customWidth="1"/>
    <col min="10" max="10" width="22.5703125" style="6" customWidth="1"/>
    <col min="11" max="11" width="2.85546875" style="6" bestFit="1" customWidth="1"/>
    <col min="12" max="12" width="20.5703125" style="1380" customWidth="1"/>
    <col min="13" max="13" width="20.140625" style="1380" bestFit="1" customWidth="1"/>
    <col min="14" max="14" width="28" style="1380" customWidth="1"/>
    <col min="15" max="15" width="4.85546875" style="1380" customWidth="1"/>
    <col min="16" max="16" width="20.5703125" style="1380" customWidth="1"/>
    <col min="17" max="17" width="18.28515625" style="1380" customWidth="1"/>
    <col min="18" max="18" width="3.28515625" style="1380" customWidth="1"/>
    <col min="19" max="16384" width="9.140625" style="1380"/>
  </cols>
  <sheetData>
    <row r="1" spans="1:17" ht="15" customHeight="1">
      <c r="A1" s="2117" t="s">
        <v>1321</v>
      </c>
      <c r="B1" s="2117"/>
      <c r="C1" s="2117"/>
      <c r="D1" s="2117"/>
      <c r="E1" s="2117"/>
      <c r="F1" s="2117"/>
      <c r="G1" s="2117"/>
      <c r="H1" s="2117"/>
      <c r="I1" s="2117"/>
      <c r="J1" s="2117"/>
      <c r="K1" s="2117"/>
      <c r="L1" s="2117"/>
      <c r="M1" s="2117"/>
      <c r="N1" s="2117"/>
      <c r="O1" s="2117"/>
      <c r="P1" s="2117"/>
      <c r="Q1" s="2117"/>
    </row>
    <row r="2" spans="1:17" ht="15" customHeight="1">
      <c r="A2" s="2117" t="s">
        <v>1614</v>
      </c>
      <c r="B2" s="2117"/>
      <c r="C2" s="2117"/>
      <c r="D2" s="2117"/>
      <c r="E2" s="2117"/>
      <c r="F2" s="2117"/>
      <c r="G2" s="2117"/>
      <c r="H2" s="2117"/>
      <c r="I2" s="2117"/>
      <c r="J2" s="2117"/>
      <c r="K2" s="2117"/>
      <c r="L2" s="2117"/>
      <c r="M2" s="2117"/>
      <c r="N2" s="2117"/>
      <c r="O2" s="2117"/>
      <c r="P2" s="2117"/>
      <c r="Q2" s="2117"/>
    </row>
    <row r="3" spans="1:17" ht="15" thickBot="1"/>
    <row r="4" spans="1:17" ht="15" customHeight="1">
      <c r="A4" s="1920" t="s">
        <v>1358</v>
      </c>
      <c r="B4" s="2118" t="s">
        <v>5</v>
      </c>
      <c r="C4" s="768" t="s">
        <v>4</v>
      </c>
      <c r="D4" s="769"/>
      <c r="E4" s="770"/>
      <c r="F4" s="1924" t="s">
        <v>1007</v>
      </c>
      <c r="G4" s="1925"/>
      <c r="H4" s="1925"/>
      <c r="I4" s="1925"/>
      <c r="J4" s="1925"/>
      <c r="K4" s="2120"/>
      <c r="L4" s="1609" t="s">
        <v>1615</v>
      </c>
      <c r="M4" s="1610"/>
      <c r="N4" s="1610"/>
      <c r="O4" s="1610"/>
      <c r="P4" s="1610"/>
      <c r="Q4" s="1611"/>
    </row>
    <row r="5" spans="1:17" ht="30.75" thickBot="1">
      <c r="A5" s="1921"/>
      <c r="B5" s="2119"/>
      <c r="C5" s="771" t="s">
        <v>6</v>
      </c>
      <c r="D5" s="771" t="s">
        <v>7</v>
      </c>
      <c r="E5" s="771" t="s">
        <v>8</v>
      </c>
      <c r="F5" s="772" t="s">
        <v>9</v>
      </c>
      <c r="G5" s="2121" t="s">
        <v>1008</v>
      </c>
      <c r="H5" s="2122"/>
      <c r="I5" s="773" t="s">
        <v>1011</v>
      </c>
      <c r="J5" s="2123" t="s">
        <v>10</v>
      </c>
      <c r="K5" s="2124"/>
      <c r="L5" s="774" t="s">
        <v>1065</v>
      </c>
      <c r="M5" s="775" t="s">
        <v>328</v>
      </c>
      <c r="N5" s="2125" t="s">
        <v>1064</v>
      </c>
      <c r="O5" s="2126"/>
      <c r="P5" s="775" t="s">
        <v>1249</v>
      </c>
      <c r="Q5" s="776" t="s">
        <v>10</v>
      </c>
    </row>
    <row r="6" spans="1:17" ht="28.5" customHeight="1">
      <c r="A6" s="2085">
        <v>1</v>
      </c>
      <c r="B6" s="2087">
        <v>39777</v>
      </c>
      <c r="C6" s="2088" t="s">
        <v>83</v>
      </c>
      <c r="D6" s="2088" t="s">
        <v>84</v>
      </c>
      <c r="E6" s="2090" t="s">
        <v>85</v>
      </c>
      <c r="F6" s="2100" t="s">
        <v>86</v>
      </c>
      <c r="G6" s="2092" t="s">
        <v>1616</v>
      </c>
      <c r="H6" s="2093"/>
      <c r="I6" s="2096">
        <v>40000000000</v>
      </c>
      <c r="J6" s="2098" t="s">
        <v>322</v>
      </c>
      <c r="K6" s="2102"/>
      <c r="L6" s="777">
        <v>39920</v>
      </c>
      <c r="M6" s="778" t="s">
        <v>1063</v>
      </c>
      <c r="N6" s="669" t="s">
        <v>1617</v>
      </c>
      <c r="O6" s="874">
        <v>1</v>
      </c>
      <c r="P6" s="779">
        <v>40000000000</v>
      </c>
      <c r="Q6" s="780" t="s">
        <v>13</v>
      </c>
    </row>
    <row r="7" spans="1:17" ht="15" customHeight="1">
      <c r="A7" s="2086"/>
      <c r="B7" s="2034"/>
      <c r="C7" s="2089"/>
      <c r="D7" s="2089"/>
      <c r="E7" s="2091"/>
      <c r="F7" s="2101"/>
      <c r="G7" s="2094"/>
      <c r="H7" s="2095"/>
      <c r="I7" s="2097"/>
      <c r="J7" s="2099"/>
      <c r="K7" s="2103"/>
      <c r="L7" s="2104" t="s">
        <v>1618</v>
      </c>
      <c r="M7" s="2105"/>
      <c r="N7" s="2105"/>
      <c r="O7" s="2105"/>
      <c r="P7" s="2105"/>
      <c r="Q7" s="2106"/>
    </row>
    <row r="8" spans="1:17" s="199" customFormat="1" ht="30" customHeight="1" thickBot="1">
      <c r="A8" s="664" t="s">
        <v>280</v>
      </c>
      <c r="B8" s="781">
        <v>39920</v>
      </c>
      <c r="C8" s="782" t="s">
        <v>83</v>
      </c>
      <c r="D8" s="783" t="s">
        <v>84</v>
      </c>
      <c r="E8" s="784" t="s">
        <v>85</v>
      </c>
      <c r="F8" s="785" t="s">
        <v>86</v>
      </c>
      <c r="G8" s="2110" t="s">
        <v>1619</v>
      </c>
      <c r="H8" s="2111"/>
      <c r="I8" s="786">
        <v>29835000000</v>
      </c>
      <c r="J8" s="787" t="s">
        <v>322</v>
      </c>
      <c r="K8" s="788">
        <v>2</v>
      </c>
      <c r="L8" s="2107"/>
      <c r="M8" s="2108"/>
      <c r="N8" s="2108"/>
      <c r="O8" s="2108"/>
      <c r="P8" s="2108"/>
      <c r="Q8" s="2109"/>
    </row>
    <row r="9" spans="1:17" ht="15" customHeight="1" thickBot="1">
      <c r="A9" s="849"/>
      <c r="B9" s="789"/>
      <c r="C9" s="790"/>
      <c r="D9" s="790"/>
      <c r="E9" s="791"/>
      <c r="F9" s="792"/>
      <c r="G9" s="793"/>
      <c r="H9" s="793"/>
      <c r="I9" s="794"/>
      <c r="J9" s="791"/>
      <c r="K9" s="791"/>
      <c r="M9" s="2035" t="s">
        <v>1015</v>
      </c>
      <c r="N9" s="2035"/>
      <c r="O9" s="2035"/>
      <c r="P9" s="2035"/>
      <c r="Q9" s="2035"/>
    </row>
    <row r="10" spans="1:17" ht="30" customHeight="1" thickBot="1">
      <c r="A10" s="849"/>
      <c r="B10" s="789"/>
      <c r="C10" s="790"/>
      <c r="D10" s="790"/>
      <c r="E10" s="791"/>
      <c r="F10" s="792"/>
      <c r="G10" s="793"/>
      <c r="H10" s="1381" t="s">
        <v>82</v>
      </c>
      <c r="I10" s="1382">
        <f>SUM(P6+I8)</f>
        <v>69835000000</v>
      </c>
      <c r="J10" s="791"/>
      <c r="K10" s="791"/>
      <c r="M10" s="1410" t="s">
        <v>2</v>
      </c>
      <c r="N10" s="2032" t="s">
        <v>1620</v>
      </c>
      <c r="O10" s="2033"/>
      <c r="P10" s="1411" t="s">
        <v>328</v>
      </c>
      <c r="Q10" s="1409" t="s">
        <v>1621</v>
      </c>
    </row>
    <row r="11" spans="1:17" ht="30" customHeight="1" thickTop="1">
      <c r="A11" s="849"/>
      <c r="B11" s="789"/>
      <c r="C11" s="790"/>
      <c r="D11" s="790"/>
      <c r="E11" s="791"/>
      <c r="F11" s="792"/>
      <c r="G11" s="793"/>
      <c r="H11" s="793"/>
      <c r="I11" s="794"/>
      <c r="J11" s="791"/>
      <c r="K11" s="791"/>
      <c r="M11" s="1412">
        <v>41334</v>
      </c>
      <c r="N11" s="2034" t="s">
        <v>2334</v>
      </c>
      <c r="O11" s="2034"/>
      <c r="P11" s="1406" t="s">
        <v>2333</v>
      </c>
      <c r="Q11" s="1413">
        <v>25150923.100000001</v>
      </c>
    </row>
    <row r="12" spans="1:17" ht="30" customHeight="1" thickBot="1">
      <c r="A12" s="849"/>
      <c r="B12" s="789"/>
      <c r="C12" s="790"/>
      <c r="D12" s="790"/>
      <c r="E12" s="791"/>
      <c r="F12" s="792"/>
      <c r="G12" s="790"/>
      <c r="H12" s="790"/>
      <c r="I12" s="795"/>
      <c r="J12" s="791"/>
      <c r="K12" s="791"/>
      <c r="M12" s="1414">
        <v>41334</v>
      </c>
      <c r="N12" s="1724" t="s">
        <v>1622</v>
      </c>
      <c r="O12" s="1724"/>
      <c r="P12" s="1396" t="s">
        <v>2333</v>
      </c>
      <c r="Q12" s="1415">
        <v>5767.5</v>
      </c>
    </row>
    <row r="13" spans="1:17" ht="18" customHeight="1">
      <c r="A13" s="849"/>
      <c r="B13" s="796"/>
      <c r="C13" s="790"/>
      <c r="D13" s="790"/>
      <c r="E13" s="790"/>
      <c r="F13" s="792"/>
      <c r="H13" s="1381"/>
      <c r="J13" s="791"/>
      <c r="K13" s="791"/>
      <c r="P13" s="665"/>
    </row>
    <row r="14" spans="1:17" ht="30" customHeight="1" thickBot="1">
      <c r="A14" s="849"/>
      <c r="B14" s="796"/>
      <c r="C14" s="790"/>
      <c r="D14" s="790"/>
      <c r="E14" s="790"/>
      <c r="F14" s="792"/>
      <c r="G14" s="790"/>
      <c r="H14" s="790"/>
      <c r="I14" s="795"/>
      <c r="J14" s="791"/>
      <c r="K14" s="791"/>
      <c r="N14" s="1384" t="s">
        <v>1280</v>
      </c>
      <c r="O14" s="2112">
        <f>Q11+Q12</f>
        <v>25156690.600000001</v>
      </c>
      <c r="P14" s="2112"/>
    </row>
    <row r="15" spans="1:17" ht="15" thickTop="1">
      <c r="J15" s="1380"/>
      <c r="K15" s="1380"/>
    </row>
    <row r="16" spans="1:17">
      <c r="J16" s="1380"/>
      <c r="K16" s="1380"/>
    </row>
    <row r="17" spans="1:18" ht="14.25" customHeight="1">
      <c r="A17" s="1692" t="s">
        <v>1868</v>
      </c>
      <c r="B17" s="1692"/>
      <c r="C17" s="1692"/>
      <c r="D17" s="1692"/>
      <c r="E17" s="1692"/>
      <c r="F17" s="1692"/>
      <c r="G17" s="1692"/>
      <c r="H17" s="1692"/>
      <c r="I17" s="1692"/>
      <c r="J17" s="1692"/>
      <c r="K17" s="1692"/>
      <c r="L17" s="1692"/>
      <c r="M17" s="1692"/>
      <c r="N17" s="1692"/>
      <c r="O17" s="1692"/>
      <c r="P17" s="1692"/>
      <c r="Q17" s="1692"/>
    </row>
    <row r="18" spans="1:18" ht="14.25" customHeight="1">
      <c r="A18" s="1692"/>
      <c r="B18" s="1692"/>
      <c r="C18" s="1692"/>
      <c r="D18" s="1692"/>
      <c r="E18" s="1692"/>
      <c r="F18" s="1692"/>
      <c r="G18" s="1692"/>
      <c r="H18" s="1692"/>
      <c r="I18" s="1692"/>
      <c r="J18" s="1692"/>
      <c r="K18" s="1692"/>
      <c r="L18" s="1692"/>
      <c r="M18" s="1692"/>
      <c r="N18" s="1692"/>
      <c r="O18" s="1692"/>
      <c r="P18" s="1692"/>
      <c r="Q18" s="1692"/>
    </row>
    <row r="19" spans="1:18" ht="14.25" customHeight="1">
      <c r="A19" s="1692" t="s">
        <v>1870</v>
      </c>
      <c r="B19" s="1692"/>
      <c r="C19" s="1692"/>
      <c r="D19" s="1692"/>
      <c r="E19" s="1692"/>
      <c r="F19" s="1692"/>
      <c r="G19" s="1692"/>
      <c r="H19" s="1692"/>
      <c r="I19" s="1692"/>
      <c r="J19" s="1692"/>
      <c r="K19" s="1692"/>
      <c r="L19" s="1692"/>
      <c r="M19" s="1692"/>
      <c r="N19" s="1692"/>
      <c r="O19" s="1692"/>
      <c r="P19" s="1692"/>
      <c r="Q19" s="1692"/>
    </row>
    <row r="20" spans="1:18" ht="14.25" customHeight="1">
      <c r="A20" s="1740" t="s">
        <v>1869</v>
      </c>
      <c r="B20" s="1740"/>
      <c r="C20" s="1740"/>
      <c r="D20" s="1740"/>
      <c r="E20" s="1740"/>
      <c r="F20" s="1740"/>
      <c r="G20" s="1740"/>
      <c r="H20" s="1740"/>
      <c r="I20" s="1740"/>
      <c r="J20" s="1740"/>
      <c r="K20" s="1740"/>
      <c r="L20" s="1740"/>
      <c r="M20" s="1740"/>
      <c r="N20" s="1740"/>
      <c r="O20" s="1740"/>
      <c r="P20" s="1740"/>
      <c r="Q20" s="1740"/>
    </row>
    <row r="21" spans="1:18">
      <c r="A21" s="1740"/>
      <c r="B21" s="1740"/>
      <c r="C21" s="1740"/>
      <c r="D21" s="1740"/>
      <c r="E21" s="1740"/>
      <c r="F21" s="1740"/>
      <c r="G21" s="1740"/>
      <c r="H21" s="1740"/>
      <c r="I21" s="1740"/>
      <c r="J21" s="1740"/>
      <c r="K21" s="1740"/>
      <c r="L21" s="1740"/>
      <c r="M21" s="1740"/>
      <c r="N21" s="1740"/>
      <c r="O21" s="1740"/>
      <c r="P21" s="1740"/>
      <c r="Q21" s="1740"/>
    </row>
    <row r="23" spans="1:18" ht="15">
      <c r="A23" s="2117" t="s">
        <v>1623</v>
      </c>
      <c r="B23" s="2117"/>
      <c r="C23" s="2117"/>
      <c r="D23" s="2117"/>
      <c r="E23" s="2117"/>
      <c r="F23" s="2117"/>
      <c r="G23" s="2117"/>
      <c r="H23" s="2117"/>
      <c r="I23" s="2117"/>
      <c r="J23" s="2117"/>
      <c r="K23" s="2117"/>
      <c r="L23" s="2117"/>
      <c r="M23" s="2117"/>
      <c r="N23" s="2117"/>
      <c r="O23" s="2117"/>
      <c r="P23" s="2117"/>
      <c r="Q23" s="2117"/>
    </row>
    <row r="24" spans="1:18" ht="15.75" thickBot="1">
      <c r="A24" s="666"/>
    </row>
    <row r="25" spans="1:18" ht="18" customHeight="1">
      <c r="A25" s="2113" t="s">
        <v>1624</v>
      </c>
      <c r="B25" s="1925"/>
      <c r="C25" s="1925"/>
      <c r="D25" s="1925"/>
      <c r="E25" s="1925"/>
      <c r="F25" s="1925"/>
      <c r="G25" s="2120"/>
      <c r="H25" s="2113" t="s">
        <v>1625</v>
      </c>
      <c r="I25" s="1925"/>
      <c r="J25" s="1925"/>
      <c r="K25" s="1925"/>
      <c r="L25" s="2114" t="s">
        <v>1015</v>
      </c>
      <c r="M25" s="2115"/>
      <c r="N25" s="2115"/>
      <c r="O25" s="2115"/>
      <c r="P25" s="2115"/>
      <c r="Q25" s="2115"/>
      <c r="R25" s="2116"/>
    </row>
    <row r="26" spans="1:18" ht="45.75" customHeight="1" thickBot="1">
      <c r="A26" s="667" t="s">
        <v>1358</v>
      </c>
      <c r="B26" s="668" t="s">
        <v>2</v>
      </c>
      <c r="C26" s="1390" t="s">
        <v>1064</v>
      </c>
      <c r="D26" s="1938" t="s">
        <v>328</v>
      </c>
      <c r="E26" s="1939"/>
      <c r="F26" s="1938" t="s">
        <v>10</v>
      </c>
      <c r="G26" s="2127"/>
      <c r="H26" s="2128" t="s">
        <v>1064</v>
      </c>
      <c r="I26" s="1939"/>
      <c r="J26" s="1938" t="s">
        <v>1860</v>
      </c>
      <c r="K26" s="2127"/>
      <c r="L26" s="797" t="s">
        <v>2</v>
      </c>
      <c r="M26" s="798" t="s">
        <v>328</v>
      </c>
      <c r="N26" s="2129" t="s">
        <v>1871</v>
      </c>
      <c r="O26" s="2129"/>
      <c r="P26" s="799" t="s">
        <v>10</v>
      </c>
      <c r="Q26" s="1996" t="s">
        <v>1859</v>
      </c>
      <c r="R26" s="1998"/>
    </row>
    <row r="27" spans="1:18" ht="18" customHeight="1">
      <c r="A27" s="2077">
        <v>4</v>
      </c>
      <c r="B27" s="2079">
        <v>40557</v>
      </c>
      <c r="C27" s="2044" t="s">
        <v>1626</v>
      </c>
      <c r="D27" s="2047" t="s">
        <v>1063</v>
      </c>
      <c r="E27" s="2048"/>
      <c r="F27" s="2049" t="s">
        <v>322</v>
      </c>
      <c r="G27" s="2050"/>
      <c r="H27" s="2080" t="s">
        <v>1627</v>
      </c>
      <c r="I27" s="2081"/>
      <c r="J27" s="908">
        <v>2000000000</v>
      </c>
      <c r="K27" s="909"/>
      <c r="L27" s="981">
        <v>40690</v>
      </c>
      <c r="M27" s="982" t="s">
        <v>1872</v>
      </c>
      <c r="N27" s="2053">
        <v>0</v>
      </c>
      <c r="O27" s="2053"/>
      <c r="P27" s="983" t="s">
        <v>334</v>
      </c>
      <c r="Q27" s="984">
        <v>0</v>
      </c>
      <c r="R27" s="985">
        <v>10</v>
      </c>
    </row>
    <row r="28" spans="1:18" ht="18" customHeight="1">
      <c r="A28" s="2078"/>
      <c r="B28" s="1454"/>
      <c r="C28" s="2045"/>
      <c r="D28" s="1656" t="s">
        <v>1063</v>
      </c>
      <c r="E28" s="2082"/>
      <c r="F28" s="1656" t="s">
        <v>334</v>
      </c>
      <c r="G28" s="1962"/>
      <c r="H28" s="2063" t="s">
        <v>1628</v>
      </c>
      <c r="I28" s="2064"/>
      <c r="J28" s="2069">
        <v>16916603567.65</v>
      </c>
      <c r="K28" s="2072">
        <v>7</v>
      </c>
      <c r="L28" s="2">
        <v>40588</v>
      </c>
      <c r="M28" s="224" t="s">
        <v>1636</v>
      </c>
      <c r="N28" s="2054">
        <v>185726191.94</v>
      </c>
      <c r="O28" s="2054"/>
      <c r="P28" s="99" t="s">
        <v>322</v>
      </c>
      <c r="Q28" s="2057">
        <v>0</v>
      </c>
      <c r="R28" s="2060">
        <v>8</v>
      </c>
    </row>
    <row r="29" spans="1:18" ht="18.75" customHeight="1">
      <c r="A29" s="2078"/>
      <c r="B29" s="1454"/>
      <c r="C29" s="2045"/>
      <c r="D29" s="1755"/>
      <c r="E29" s="2083"/>
      <c r="F29" s="1755"/>
      <c r="G29" s="1963"/>
      <c r="H29" s="2065"/>
      <c r="I29" s="2066"/>
      <c r="J29" s="2070"/>
      <c r="K29" s="2073"/>
      <c r="L29" s="2">
        <v>40610</v>
      </c>
      <c r="M29" s="224" t="s">
        <v>1636</v>
      </c>
      <c r="N29" s="2055">
        <v>5511067613.79</v>
      </c>
      <c r="O29" s="2056"/>
      <c r="P29" s="99" t="s">
        <v>322</v>
      </c>
      <c r="Q29" s="2058"/>
      <c r="R29" s="2061"/>
    </row>
    <row r="30" spans="1:18" ht="18.75" customHeight="1">
      <c r="A30" s="2078"/>
      <c r="B30" s="1454"/>
      <c r="C30" s="2045"/>
      <c r="D30" s="1755"/>
      <c r="E30" s="2083"/>
      <c r="F30" s="1755"/>
      <c r="G30" s="1963"/>
      <c r="H30" s="2065"/>
      <c r="I30" s="2066"/>
      <c r="J30" s="2070"/>
      <c r="K30" s="2073"/>
      <c r="L30" s="2">
        <v>40617</v>
      </c>
      <c r="M30" s="224" t="s">
        <v>1636</v>
      </c>
      <c r="N30" s="2055">
        <v>55833333.329999998</v>
      </c>
      <c r="O30" s="2056"/>
      <c r="P30" s="99" t="s">
        <v>322</v>
      </c>
      <c r="Q30" s="2058"/>
      <c r="R30" s="2061"/>
    </row>
    <row r="31" spans="1:18" ht="18.75" customHeight="1">
      <c r="A31" s="2078"/>
      <c r="B31" s="1454"/>
      <c r="C31" s="2045"/>
      <c r="D31" s="1755"/>
      <c r="E31" s="2083"/>
      <c r="F31" s="1755"/>
      <c r="G31" s="1963"/>
      <c r="H31" s="2065"/>
      <c r="I31" s="2066"/>
      <c r="J31" s="2070"/>
      <c r="K31" s="2073"/>
      <c r="L31" s="2">
        <v>40772</v>
      </c>
      <c r="M31" s="224" t="s">
        <v>1636</v>
      </c>
      <c r="N31" s="2055">
        <v>97008351.170000002</v>
      </c>
      <c r="O31" s="2056"/>
      <c r="P31" s="99" t="s">
        <v>322</v>
      </c>
      <c r="Q31" s="2058"/>
      <c r="R31" s="2061"/>
    </row>
    <row r="32" spans="1:18" ht="18.75" customHeight="1">
      <c r="A32" s="2078"/>
      <c r="B32" s="1454"/>
      <c r="C32" s="2045"/>
      <c r="D32" s="1755"/>
      <c r="E32" s="2083"/>
      <c r="F32" s="1755"/>
      <c r="G32" s="1963"/>
      <c r="H32" s="2065"/>
      <c r="I32" s="2066"/>
      <c r="J32" s="2070"/>
      <c r="K32" s="2073"/>
      <c r="L32" s="2">
        <v>40773</v>
      </c>
      <c r="M32" s="224" t="s">
        <v>1636</v>
      </c>
      <c r="N32" s="2055">
        <v>2153520000</v>
      </c>
      <c r="O32" s="2056"/>
      <c r="P32" s="99" t="s">
        <v>322</v>
      </c>
      <c r="Q32" s="2058"/>
      <c r="R32" s="2061"/>
    </row>
    <row r="33" spans="1:18" ht="18.75" customHeight="1">
      <c r="A33" s="2078"/>
      <c r="B33" s="1454"/>
      <c r="C33" s="2045"/>
      <c r="D33" s="1755"/>
      <c r="E33" s="2083"/>
      <c r="F33" s="1755"/>
      <c r="G33" s="1963"/>
      <c r="H33" s="2065"/>
      <c r="I33" s="2066"/>
      <c r="J33" s="2070"/>
      <c r="K33" s="2073"/>
      <c r="L33" s="2">
        <v>40788</v>
      </c>
      <c r="M33" s="224" t="s">
        <v>1636</v>
      </c>
      <c r="N33" s="2055">
        <v>55885302.439999998</v>
      </c>
      <c r="O33" s="2056"/>
      <c r="P33" s="99" t="s">
        <v>322</v>
      </c>
      <c r="Q33" s="2058"/>
      <c r="R33" s="2061"/>
    </row>
    <row r="34" spans="1:18" ht="18.75" customHeight="1">
      <c r="A34" s="2078"/>
      <c r="B34" s="1454"/>
      <c r="C34" s="2045"/>
      <c r="D34" s="1755"/>
      <c r="E34" s="2083"/>
      <c r="F34" s="1755"/>
      <c r="G34" s="1963"/>
      <c r="H34" s="2065"/>
      <c r="I34" s="2066"/>
      <c r="J34" s="2070"/>
      <c r="K34" s="2073"/>
      <c r="L34" s="2">
        <v>40848</v>
      </c>
      <c r="M34" s="224" t="s">
        <v>1636</v>
      </c>
      <c r="N34" s="2055">
        <v>971506765.26999998</v>
      </c>
      <c r="O34" s="2056"/>
      <c r="P34" s="99" t="s">
        <v>322</v>
      </c>
      <c r="Q34" s="2058"/>
      <c r="R34" s="2061"/>
    </row>
    <row r="35" spans="1:18" ht="18.75" customHeight="1">
      <c r="A35" s="2078"/>
      <c r="B35" s="1454"/>
      <c r="C35" s="2045"/>
      <c r="D35" s="1755"/>
      <c r="E35" s="2083"/>
      <c r="F35" s="1755"/>
      <c r="G35" s="1963"/>
      <c r="H35" s="2065"/>
      <c r="I35" s="2066"/>
      <c r="J35" s="2070"/>
      <c r="K35" s="2073"/>
      <c r="L35" s="2">
        <v>40976</v>
      </c>
      <c r="M35" s="224" t="s">
        <v>1636</v>
      </c>
      <c r="N35" s="2055">
        <v>5576121382.04</v>
      </c>
      <c r="O35" s="2056"/>
      <c r="P35" s="99" t="s">
        <v>322</v>
      </c>
      <c r="Q35" s="2058"/>
      <c r="R35" s="2061"/>
    </row>
    <row r="36" spans="1:18" ht="18.75" customHeight="1">
      <c r="A36" s="2078"/>
      <c r="B36" s="1454"/>
      <c r="C36" s="2045"/>
      <c r="D36" s="1755"/>
      <c r="E36" s="2083"/>
      <c r="F36" s="1755"/>
      <c r="G36" s="1963"/>
      <c r="H36" s="2065"/>
      <c r="I36" s="2066"/>
      <c r="J36" s="2070"/>
      <c r="K36" s="2073"/>
      <c r="L36" s="2">
        <v>40983</v>
      </c>
      <c r="M36" s="224" t="s">
        <v>1636</v>
      </c>
      <c r="N36" s="2055">
        <v>1521632095.9100001</v>
      </c>
      <c r="O36" s="2056"/>
      <c r="P36" s="99" t="s">
        <v>322</v>
      </c>
      <c r="Q36" s="2058"/>
      <c r="R36" s="2061"/>
    </row>
    <row r="37" spans="1:18" ht="18.75" customHeight="1">
      <c r="A37" s="2078"/>
      <c r="B37" s="1454"/>
      <c r="C37" s="2045"/>
      <c r="D37" s="1755"/>
      <c r="E37" s="2083"/>
      <c r="F37" s="1755"/>
      <c r="G37" s="1963"/>
      <c r="H37" s="2067"/>
      <c r="I37" s="2068"/>
      <c r="J37" s="2071"/>
      <c r="K37" s="2074"/>
      <c r="L37" s="2">
        <v>40990</v>
      </c>
      <c r="M37" s="224" t="s">
        <v>1636</v>
      </c>
      <c r="N37" s="2055">
        <v>1493250339.48</v>
      </c>
      <c r="O37" s="2056"/>
      <c r="P37" s="99" t="s">
        <v>322</v>
      </c>
      <c r="Q37" s="2059"/>
      <c r="R37" s="2062"/>
    </row>
    <row r="38" spans="1:18" ht="18" customHeight="1">
      <c r="A38" s="2078"/>
      <c r="B38" s="1454"/>
      <c r="C38" s="2045"/>
      <c r="D38" s="1755"/>
      <c r="E38" s="2083"/>
      <c r="F38" s="1755"/>
      <c r="G38" s="1963"/>
      <c r="H38" s="2063" t="s">
        <v>1629</v>
      </c>
      <c r="I38" s="2064"/>
      <c r="J38" s="2069">
        <v>3375328432.3499999</v>
      </c>
      <c r="K38" s="2072">
        <v>7</v>
      </c>
      <c r="L38" s="2">
        <v>40588</v>
      </c>
      <c r="M38" s="224" t="s">
        <v>1636</v>
      </c>
      <c r="N38" s="2054">
        <v>2009932072.0599999</v>
      </c>
      <c r="O38" s="2054"/>
      <c r="P38" s="99" t="s">
        <v>322</v>
      </c>
      <c r="Q38" s="2057">
        <v>0</v>
      </c>
      <c r="R38" s="2060">
        <v>8</v>
      </c>
    </row>
    <row r="39" spans="1:18" ht="18" customHeight="1">
      <c r="A39" s="2078"/>
      <c r="B39" s="1454"/>
      <c r="C39" s="2045"/>
      <c r="D39" s="1755"/>
      <c r="E39" s="2083"/>
      <c r="F39" s="1755"/>
      <c r="G39" s="1963"/>
      <c r="H39" s="2065"/>
      <c r="I39" s="2066"/>
      <c r="J39" s="2070"/>
      <c r="K39" s="2073"/>
      <c r="L39" s="2">
        <v>40610</v>
      </c>
      <c r="M39" s="224" t="s">
        <v>1636</v>
      </c>
      <c r="N39" s="2055">
        <v>1383888037.0499995</v>
      </c>
      <c r="O39" s="2056"/>
      <c r="P39" s="99" t="s">
        <v>322</v>
      </c>
      <c r="Q39" s="2058"/>
      <c r="R39" s="2061"/>
    </row>
    <row r="40" spans="1:18" ht="18" customHeight="1">
      <c r="A40" s="2078"/>
      <c r="B40" s="1454"/>
      <c r="C40" s="2045"/>
      <c r="D40" s="1657"/>
      <c r="E40" s="2084"/>
      <c r="F40" s="1657"/>
      <c r="G40" s="1964"/>
      <c r="H40" s="2067"/>
      <c r="I40" s="2068"/>
      <c r="J40" s="2071"/>
      <c r="K40" s="2074"/>
      <c r="L40" s="2">
        <v>40983</v>
      </c>
      <c r="M40" s="224" t="s">
        <v>1636</v>
      </c>
      <c r="N40" s="2055">
        <v>44941843</v>
      </c>
      <c r="O40" s="2056"/>
      <c r="P40" s="99" t="s">
        <v>322</v>
      </c>
      <c r="Q40" s="2059"/>
      <c r="R40" s="2062"/>
    </row>
    <row r="41" spans="1:18" ht="18" customHeight="1">
      <c r="A41" s="1557"/>
      <c r="B41" s="1419"/>
      <c r="C41" s="2046"/>
      <c r="D41" s="2051" t="s">
        <v>1063</v>
      </c>
      <c r="E41" s="2052"/>
      <c r="F41" s="2148" t="s">
        <v>334</v>
      </c>
      <c r="G41" s="2148"/>
      <c r="H41" s="1436" t="s">
        <v>1237</v>
      </c>
      <c r="I41" s="1436"/>
      <c r="J41" s="2038">
        <v>167623733</v>
      </c>
      <c r="K41" s="2040"/>
      <c r="L41" s="2137">
        <v>40687</v>
      </c>
      <c r="M41" s="2130" t="s">
        <v>1858</v>
      </c>
      <c r="N41" s="2131">
        <v>5800000000</v>
      </c>
      <c r="O41" s="2131"/>
      <c r="P41" s="2075" t="s">
        <v>334</v>
      </c>
      <c r="Q41" s="994">
        <v>1455037962</v>
      </c>
      <c r="R41" s="2076">
        <v>9</v>
      </c>
    </row>
    <row r="42" spans="1:18" ht="18" customHeight="1">
      <c r="A42" s="1556">
        <v>5</v>
      </c>
      <c r="B42" s="1418">
        <v>40557</v>
      </c>
      <c r="C42" s="1433" t="s">
        <v>1630</v>
      </c>
      <c r="D42" s="1656" t="s">
        <v>1063</v>
      </c>
      <c r="E42" s="2132"/>
      <c r="F42" s="2149"/>
      <c r="G42" s="2149"/>
      <c r="H42" s="1437"/>
      <c r="I42" s="1437"/>
      <c r="J42" s="2039"/>
      <c r="K42" s="2041"/>
      <c r="L42" s="2138"/>
      <c r="M42" s="2130"/>
      <c r="N42" s="2131"/>
      <c r="O42" s="2131"/>
      <c r="P42" s="2075"/>
      <c r="Q42" s="995">
        <v>0.77</v>
      </c>
      <c r="R42" s="2076"/>
    </row>
    <row r="43" spans="1:18" ht="18" customHeight="1">
      <c r="A43" s="2078"/>
      <c r="B43" s="1454"/>
      <c r="C43" s="1434"/>
      <c r="D43" s="2133"/>
      <c r="E43" s="2134"/>
      <c r="F43" s="2149"/>
      <c r="G43" s="2149"/>
      <c r="H43" s="1437"/>
      <c r="I43" s="1437"/>
      <c r="J43" s="2038">
        <v>924546133</v>
      </c>
      <c r="K43" s="2164"/>
      <c r="L43" s="2137">
        <v>40976</v>
      </c>
      <c r="M43" s="2130" t="s">
        <v>1858</v>
      </c>
      <c r="N43" s="2131">
        <v>6000000008</v>
      </c>
      <c r="O43" s="2131"/>
      <c r="P43" s="2075" t="s">
        <v>334</v>
      </c>
      <c r="Q43" s="994">
        <v>1248141410</v>
      </c>
      <c r="R43" s="2076">
        <v>11</v>
      </c>
    </row>
    <row r="44" spans="1:18" ht="18" customHeight="1">
      <c r="A44" s="2078"/>
      <c r="B44" s="1454"/>
      <c r="C44" s="1434"/>
      <c r="D44" s="2133"/>
      <c r="E44" s="2134"/>
      <c r="F44" s="2149"/>
      <c r="G44" s="2149"/>
      <c r="H44" s="1437"/>
      <c r="I44" s="1437"/>
      <c r="J44" s="2163"/>
      <c r="K44" s="2164"/>
      <c r="L44" s="2138"/>
      <c r="M44" s="2130"/>
      <c r="N44" s="2131"/>
      <c r="O44" s="2131"/>
      <c r="P44" s="2075"/>
      <c r="Q44" s="995">
        <v>0.7</v>
      </c>
      <c r="R44" s="2076"/>
    </row>
    <row r="45" spans="1:18" ht="18" customHeight="1">
      <c r="A45" s="2078"/>
      <c r="B45" s="1454"/>
      <c r="C45" s="1434"/>
      <c r="D45" s="2133"/>
      <c r="E45" s="2134"/>
      <c r="F45" s="2149"/>
      <c r="G45" s="2149"/>
      <c r="H45" s="1437"/>
      <c r="I45" s="1437"/>
      <c r="J45" s="2163"/>
      <c r="K45" s="2164"/>
      <c r="L45" s="2137">
        <v>41035</v>
      </c>
      <c r="M45" s="2130" t="s">
        <v>1858</v>
      </c>
      <c r="N45" s="2131">
        <v>4999999993</v>
      </c>
      <c r="O45" s="2131"/>
      <c r="P45" s="2075" t="s">
        <v>334</v>
      </c>
      <c r="Q45" s="994">
        <v>1084206984</v>
      </c>
      <c r="R45" s="2076">
        <v>12</v>
      </c>
    </row>
    <row r="46" spans="1:18" ht="18" customHeight="1">
      <c r="A46" s="2078"/>
      <c r="B46" s="1454"/>
      <c r="C46" s="1434"/>
      <c r="D46" s="2133"/>
      <c r="E46" s="2134"/>
      <c r="F46" s="2149"/>
      <c r="G46" s="2149"/>
      <c r="H46" s="1437"/>
      <c r="I46" s="1437"/>
      <c r="J46" s="2163"/>
      <c r="K46" s="2164"/>
      <c r="L46" s="2138"/>
      <c r="M46" s="2130"/>
      <c r="N46" s="2131"/>
      <c r="O46" s="2131"/>
      <c r="P46" s="2075"/>
      <c r="Q46" s="995">
        <v>0.63</v>
      </c>
      <c r="R46" s="2076"/>
    </row>
    <row r="47" spans="1:18" ht="18" customHeight="1">
      <c r="A47" s="2078"/>
      <c r="B47" s="1454"/>
      <c r="C47" s="1434"/>
      <c r="D47" s="2133"/>
      <c r="E47" s="2134"/>
      <c r="F47" s="2149"/>
      <c r="G47" s="2149"/>
      <c r="H47" s="1437"/>
      <c r="I47" s="1437"/>
      <c r="J47" s="2163"/>
      <c r="K47" s="2164"/>
      <c r="L47" s="2137">
        <v>41036</v>
      </c>
      <c r="M47" s="2130" t="s">
        <v>1858</v>
      </c>
      <c r="N47" s="2131">
        <v>749999971.5</v>
      </c>
      <c r="O47" s="2131"/>
      <c r="P47" s="2075" t="s">
        <v>334</v>
      </c>
      <c r="Q47" s="994">
        <v>1059616821</v>
      </c>
      <c r="R47" s="2076">
        <v>12</v>
      </c>
    </row>
    <row r="48" spans="1:18" ht="18" customHeight="1">
      <c r="A48" s="2078"/>
      <c r="B48" s="1454"/>
      <c r="C48" s="1434"/>
      <c r="D48" s="2133"/>
      <c r="E48" s="2134"/>
      <c r="F48" s="2149"/>
      <c r="G48" s="2149"/>
      <c r="H48" s="1437"/>
      <c r="I48" s="1437"/>
      <c r="J48" s="2163"/>
      <c r="K48" s="2164"/>
      <c r="L48" s="2137"/>
      <c r="M48" s="2130"/>
      <c r="N48" s="2131"/>
      <c r="O48" s="2131"/>
      <c r="P48" s="2075"/>
      <c r="Q48" s="995">
        <v>0.61</v>
      </c>
      <c r="R48" s="2076"/>
    </row>
    <row r="49" spans="1:18" ht="18" customHeight="1">
      <c r="A49" s="1557"/>
      <c r="B49" s="1419"/>
      <c r="C49" s="1435"/>
      <c r="D49" s="2135"/>
      <c r="E49" s="2136"/>
      <c r="F49" s="2149"/>
      <c r="G49" s="2149"/>
      <c r="H49" s="1437"/>
      <c r="I49" s="1437"/>
      <c r="J49" s="2163"/>
      <c r="K49" s="2164"/>
      <c r="L49" s="2137">
        <v>41124</v>
      </c>
      <c r="M49" s="2130" t="s">
        <v>1858</v>
      </c>
      <c r="N49" s="2131">
        <v>4999999993</v>
      </c>
      <c r="O49" s="2131"/>
      <c r="P49" s="2075" t="s">
        <v>334</v>
      </c>
      <c r="Q49" s="994">
        <v>895682395</v>
      </c>
      <c r="R49" s="2076">
        <v>13</v>
      </c>
    </row>
    <row r="50" spans="1:18" ht="18" customHeight="1">
      <c r="A50" s="1556">
        <v>6</v>
      </c>
      <c r="B50" s="2140">
        <v>40557</v>
      </c>
      <c r="C50" s="2148" t="s">
        <v>1631</v>
      </c>
      <c r="D50" s="2148" t="s">
        <v>1416</v>
      </c>
      <c r="E50" s="2148"/>
      <c r="F50" s="2149"/>
      <c r="G50" s="2149"/>
      <c r="H50" s="1437"/>
      <c r="I50" s="1437"/>
      <c r="J50" s="2152">
        <v>562868096</v>
      </c>
      <c r="K50" s="2155"/>
      <c r="L50" s="2042"/>
      <c r="M50" s="2130"/>
      <c r="N50" s="2131"/>
      <c r="O50" s="2131"/>
      <c r="P50" s="2075"/>
      <c r="Q50" s="995">
        <v>0.55000000000000004</v>
      </c>
      <c r="R50" s="2076"/>
    </row>
    <row r="51" spans="1:18" ht="18" customHeight="1">
      <c r="A51" s="2078"/>
      <c r="B51" s="2146"/>
      <c r="C51" s="2149"/>
      <c r="D51" s="2149"/>
      <c r="E51" s="2149"/>
      <c r="F51" s="2149"/>
      <c r="G51" s="2149"/>
      <c r="H51" s="1437"/>
      <c r="I51" s="1437"/>
      <c r="J51" s="2153"/>
      <c r="K51" s="2156"/>
      <c r="L51" s="2140">
        <v>41127</v>
      </c>
      <c r="M51" s="1433" t="s">
        <v>1858</v>
      </c>
      <c r="N51" s="2142">
        <v>750000002</v>
      </c>
      <c r="O51" s="2143"/>
      <c r="P51" s="1448" t="s">
        <v>334</v>
      </c>
      <c r="Q51" s="994">
        <v>871092231</v>
      </c>
      <c r="R51" s="2060">
        <v>13</v>
      </c>
    </row>
    <row r="52" spans="1:18" ht="18" customHeight="1">
      <c r="A52" s="2078"/>
      <c r="B52" s="2146"/>
      <c r="C52" s="2149"/>
      <c r="D52" s="2149"/>
      <c r="E52" s="2149"/>
      <c r="F52" s="2149"/>
      <c r="G52" s="2149"/>
      <c r="H52" s="1437"/>
      <c r="I52" s="1437"/>
      <c r="J52" s="2153"/>
      <c r="K52" s="2156"/>
      <c r="L52" s="2141"/>
      <c r="M52" s="1435"/>
      <c r="N52" s="2144"/>
      <c r="O52" s="2145"/>
      <c r="P52" s="1449"/>
      <c r="Q52" s="996">
        <v>0.53</v>
      </c>
      <c r="R52" s="2062"/>
    </row>
    <row r="53" spans="1:18" ht="18" customHeight="1">
      <c r="A53" s="2078"/>
      <c r="B53" s="2146"/>
      <c r="C53" s="2149"/>
      <c r="D53" s="2149"/>
      <c r="E53" s="2149"/>
      <c r="F53" s="2149"/>
      <c r="G53" s="2149"/>
      <c r="H53" s="1437"/>
      <c r="I53" s="1437"/>
      <c r="J53" s="2153"/>
      <c r="K53" s="2156"/>
      <c r="L53" s="2042">
        <v>41162</v>
      </c>
      <c r="M53" s="2130" t="s">
        <v>1858</v>
      </c>
      <c r="N53" s="2131">
        <v>17999999972.5</v>
      </c>
      <c r="O53" s="2131"/>
      <c r="P53" s="2075" t="s">
        <v>334</v>
      </c>
      <c r="Q53" s="994">
        <v>317246078</v>
      </c>
      <c r="R53" s="2076">
        <v>14</v>
      </c>
    </row>
    <row r="54" spans="1:18" ht="18" customHeight="1">
      <c r="A54" s="2078"/>
      <c r="B54" s="2146"/>
      <c r="C54" s="2149"/>
      <c r="D54" s="2149"/>
      <c r="E54" s="2149"/>
      <c r="F54" s="2149"/>
      <c r="G54" s="2149"/>
      <c r="H54" s="1437"/>
      <c r="I54" s="1437"/>
      <c r="J54" s="2153"/>
      <c r="K54" s="2156"/>
      <c r="L54" s="2139"/>
      <c r="M54" s="2130"/>
      <c r="N54" s="2131"/>
      <c r="O54" s="2131"/>
      <c r="P54" s="2075"/>
      <c r="Q54" s="995">
        <v>0.215</v>
      </c>
      <c r="R54" s="2076"/>
    </row>
    <row r="55" spans="1:18" ht="18" customHeight="1">
      <c r="A55" s="2078"/>
      <c r="B55" s="2146"/>
      <c r="C55" s="2149"/>
      <c r="D55" s="2149"/>
      <c r="E55" s="2149"/>
      <c r="F55" s="2149"/>
      <c r="G55" s="2149"/>
      <c r="H55" s="1437"/>
      <c r="I55" s="1437"/>
      <c r="J55" s="2153"/>
      <c r="K55" s="2156"/>
      <c r="L55" s="2042">
        <v>41163</v>
      </c>
      <c r="M55" s="2130" t="s">
        <v>1858</v>
      </c>
      <c r="N55" s="2131">
        <v>2699999965</v>
      </c>
      <c r="O55" s="2131"/>
      <c r="P55" s="2075" t="s">
        <v>334</v>
      </c>
      <c r="Q55" s="994">
        <v>234169156</v>
      </c>
      <c r="R55" s="2076">
        <v>14</v>
      </c>
    </row>
    <row r="56" spans="1:18" ht="18" customHeight="1">
      <c r="A56" s="2078"/>
      <c r="B56" s="2146"/>
      <c r="C56" s="2149"/>
      <c r="D56" s="2149"/>
      <c r="E56" s="2149"/>
      <c r="F56" s="2149"/>
      <c r="G56" s="2149"/>
      <c r="H56" s="1437"/>
      <c r="I56" s="1437"/>
      <c r="J56" s="2153"/>
      <c r="K56" s="2156"/>
      <c r="L56" s="2043"/>
      <c r="M56" s="1433"/>
      <c r="N56" s="2069"/>
      <c r="O56" s="2069"/>
      <c r="P56" s="1448"/>
      <c r="Q56" s="996">
        <v>0.159</v>
      </c>
      <c r="R56" s="2060"/>
    </row>
    <row r="57" spans="1:18" ht="18" customHeight="1">
      <c r="A57" s="2078"/>
      <c r="B57" s="2146"/>
      <c r="C57" s="2149"/>
      <c r="D57" s="2149"/>
      <c r="E57" s="2149"/>
      <c r="F57" s="2149"/>
      <c r="G57" s="2149"/>
      <c r="H57" s="1437"/>
      <c r="I57" s="1437"/>
      <c r="J57" s="2153"/>
      <c r="K57" s="2156"/>
      <c r="L57" s="2137">
        <v>41257</v>
      </c>
      <c r="M57" s="1433" t="s">
        <v>1015</v>
      </c>
      <c r="N57" s="2069">
        <v>7610497570</v>
      </c>
      <c r="O57" s="2069"/>
      <c r="P57" s="1448" t="s">
        <v>334</v>
      </c>
      <c r="Q57" s="994">
        <v>234169156</v>
      </c>
      <c r="R57" s="2060">
        <v>15</v>
      </c>
    </row>
    <row r="58" spans="1:18" ht="18" customHeight="1" thickBot="1">
      <c r="A58" s="1557"/>
      <c r="B58" s="2147"/>
      <c r="C58" s="2150"/>
      <c r="D58" s="2150"/>
      <c r="E58" s="2150"/>
      <c r="F58" s="2150"/>
      <c r="G58" s="2150"/>
      <c r="H58" s="2151"/>
      <c r="I58" s="2151"/>
      <c r="J58" s="2154"/>
      <c r="K58" s="2157"/>
      <c r="L58" s="2158"/>
      <c r="M58" s="2159"/>
      <c r="N58" s="2160"/>
      <c r="O58" s="2160"/>
      <c r="P58" s="2161"/>
      <c r="Q58" s="1052">
        <v>0</v>
      </c>
      <c r="R58" s="2162"/>
    </row>
    <row r="59" spans="1:18" ht="18" customHeight="1">
      <c r="A59" s="1046"/>
      <c r="B59" s="258"/>
      <c r="C59" s="966"/>
      <c r="D59" s="1046"/>
      <c r="E59" s="1046"/>
      <c r="F59" s="1046"/>
      <c r="G59" s="1046"/>
      <c r="H59" s="967"/>
      <c r="I59" s="967"/>
      <c r="J59" s="968"/>
      <c r="K59" s="968"/>
      <c r="L59" s="1405"/>
      <c r="M59" s="966"/>
      <c r="N59" s="969"/>
      <c r="O59" s="969"/>
      <c r="P59" s="1046"/>
      <c r="Q59" s="970"/>
      <c r="R59" s="971"/>
    </row>
    <row r="60" spans="1:18">
      <c r="A60" s="1380" t="s">
        <v>1403</v>
      </c>
    </row>
    <row r="61" spans="1:18" ht="14.25" customHeight="1">
      <c r="A61" s="2036" t="s">
        <v>1632</v>
      </c>
      <c r="B61" s="2036"/>
      <c r="C61" s="2036"/>
      <c r="D61" s="2036"/>
      <c r="E61" s="2036"/>
      <c r="F61" s="2036"/>
      <c r="G61" s="2036"/>
      <c r="H61" s="2036"/>
      <c r="I61" s="2036"/>
      <c r="J61" s="2036"/>
      <c r="K61" s="2036"/>
      <c r="L61" s="2036"/>
      <c r="M61" s="2036"/>
      <c r="N61" s="2036"/>
      <c r="O61" s="2036"/>
      <c r="P61" s="2036"/>
      <c r="Q61" s="2036"/>
      <c r="R61" s="2036"/>
    </row>
    <row r="62" spans="1:18">
      <c r="A62" s="2036"/>
      <c r="B62" s="2036"/>
      <c r="C62" s="2036"/>
      <c r="D62" s="2036"/>
      <c r="E62" s="2036"/>
      <c r="F62" s="2036"/>
      <c r="G62" s="2036"/>
      <c r="H62" s="2036"/>
      <c r="I62" s="2036"/>
      <c r="J62" s="2036"/>
      <c r="K62" s="2036"/>
      <c r="L62" s="2036"/>
      <c r="M62" s="2036"/>
      <c r="N62" s="2036"/>
      <c r="O62" s="2036"/>
      <c r="P62" s="2036"/>
      <c r="Q62" s="2036"/>
      <c r="R62" s="2036"/>
    </row>
    <row r="63" spans="1:18" ht="14.25" customHeight="1">
      <c r="A63" s="2036" t="s">
        <v>1635</v>
      </c>
      <c r="B63" s="2036"/>
      <c r="C63" s="2036"/>
      <c r="D63" s="2036"/>
      <c r="E63" s="2036"/>
      <c r="F63" s="2036"/>
      <c r="G63" s="2036"/>
      <c r="H63" s="2036"/>
      <c r="I63" s="2036"/>
      <c r="J63" s="2036"/>
      <c r="K63" s="2036"/>
      <c r="L63" s="2036"/>
      <c r="M63" s="2036"/>
      <c r="N63" s="2036"/>
      <c r="O63" s="2036"/>
      <c r="P63" s="2036"/>
      <c r="Q63" s="2036"/>
      <c r="R63" s="2036"/>
    </row>
    <row r="64" spans="1:18" ht="14.25" customHeight="1">
      <c r="A64" s="2036" t="s">
        <v>1653</v>
      </c>
      <c r="B64" s="2036"/>
      <c r="C64" s="2036"/>
      <c r="D64" s="2036"/>
      <c r="E64" s="2036"/>
      <c r="F64" s="2036"/>
      <c r="G64" s="2036"/>
      <c r="H64" s="2036"/>
      <c r="I64" s="2036"/>
      <c r="J64" s="2036"/>
      <c r="K64" s="2036"/>
      <c r="L64" s="2036"/>
      <c r="M64" s="2036"/>
      <c r="N64" s="2036"/>
      <c r="O64" s="2036"/>
      <c r="P64" s="2036"/>
      <c r="Q64" s="2036"/>
      <c r="R64" s="2036"/>
    </row>
    <row r="65" spans="1:18">
      <c r="A65" s="2036"/>
      <c r="B65" s="2036"/>
      <c r="C65" s="2036"/>
      <c r="D65" s="2036"/>
      <c r="E65" s="2036"/>
      <c r="F65" s="2036"/>
      <c r="G65" s="2036"/>
      <c r="H65" s="2036"/>
      <c r="I65" s="2036"/>
      <c r="J65" s="2036"/>
      <c r="K65" s="2036"/>
      <c r="L65" s="2036"/>
      <c r="M65" s="2036"/>
      <c r="N65" s="2036"/>
      <c r="O65" s="2036"/>
      <c r="P65" s="2036"/>
      <c r="Q65" s="2036"/>
      <c r="R65" s="2036"/>
    </row>
    <row r="66" spans="1:18">
      <c r="A66" s="2036" t="s">
        <v>1643</v>
      </c>
      <c r="B66" s="2036"/>
      <c r="C66" s="2036"/>
      <c r="D66" s="2036"/>
      <c r="E66" s="2036"/>
      <c r="F66" s="2036"/>
      <c r="G66" s="2036"/>
      <c r="H66" s="2036"/>
      <c r="I66" s="2036"/>
      <c r="J66" s="2036"/>
      <c r="K66" s="2036"/>
      <c r="L66" s="2036"/>
      <c r="M66" s="2036"/>
      <c r="N66" s="2036"/>
      <c r="O66" s="2036"/>
      <c r="P66" s="2036"/>
      <c r="Q66" s="2036"/>
      <c r="R66" s="2036"/>
    </row>
    <row r="67" spans="1:18">
      <c r="A67" s="2036" t="s">
        <v>1642</v>
      </c>
      <c r="B67" s="2036"/>
      <c r="C67" s="2036"/>
      <c r="D67" s="2036"/>
      <c r="E67" s="2036"/>
      <c r="F67" s="2036"/>
      <c r="G67" s="2036"/>
      <c r="H67" s="2036"/>
      <c r="I67" s="2036"/>
      <c r="J67" s="2036"/>
      <c r="K67" s="2036"/>
      <c r="L67" s="2036"/>
      <c r="M67" s="2036"/>
      <c r="N67" s="2036"/>
      <c r="O67" s="2036"/>
      <c r="P67" s="2036"/>
      <c r="Q67" s="2036"/>
      <c r="R67" s="2036"/>
    </row>
    <row r="68" spans="1:18">
      <c r="A68" s="2037" t="s">
        <v>2050</v>
      </c>
      <c r="B68" s="2037"/>
      <c r="C68" s="2037"/>
      <c r="D68" s="2037"/>
      <c r="E68" s="2037"/>
      <c r="F68" s="2037"/>
      <c r="G68" s="2037"/>
      <c r="H68" s="2037"/>
      <c r="I68" s="2037"/>
      <c r="J68" s="2037"/>
      <c r="K68" s="2037"/>
      <c r="L68" s="2037"/>
      <c r="M68" s="2037"/>
      <c r="N68" s="2037"/>
      <c r="O68" s="2037"/>
      <c r="P68" s="2037"/>
      <c r="Q68" s="2037"/>
      <c r="R68" s="2037"/>
    </row>
    <row r="69" spans="1:18">
      <c r="A69" s="2037" t="s">
        <v>1867</v>
      </c>
      <c r="B69" s="2037"/>
      <c r="C69" s="2037"/>
      <c r="D69" s="2037"/>
      <c r="E69" s="2037"/>
      <c r="F69" s="2037"/>
      <c r="G69" s="2037"/>
      <c r="H69" s="2037"/>
      <c r="I69" s="2037"/>
      <c r="J69" s="2037"/>
      <c r="K69" s="2037"/>
      <c r="L69" s="2037"/>
      <c r="M69" s="2037"/>
      <c r="N69" s="2037"/>
      <c r="O69" s="2037"/>
      <c r="P69" s="2037"/>
      <c r="Q69" s="2037"/>
      <c r="R69" s="2037"/>
    </row>
    <row r="70" spans="1:18" ht="14.25" customHeight="1">
      <c r="A70" s="1919" t="s">
        <v>2049</v>
      </c>
      <c r="B70" s="1919"/>
      <c r="C70" s="1919"/>
      <c r="D70" s="1919"/>
      <c r="E70" s="1919"/>
      <c r="F70" s="1919"/>
      <c r="G70" s="1919"/>
      <c r="H70" s="1919"/>
      <c r="I70" s="1919"/>
      <c r="J70" s="1919"/>
      <c r="K70" s="1919"/>
      <c r="L70" s="1919"/>
      <c r="M70" s="1919"/>
      <c r="N70" s="1919"/>
      <c r="O70" s="1919"/>
      <c r="P70" s="1919"/>
      <c r="Q70" s="1919"/>
      <c r="R70" s="1919"/>
    </row>
    <row r="71" spans="1:18" ht="14.25" customHeight="1">
      <c r="A71" s="2037" t="s">
        <v>2048</v>
      </c>
      <c r="B71" s="2037"/>
      <c r="C71" s="2037"/>
      <c r="D71" s="2037"/>
      <c r="E71" s="2037"/>
      <c r="F71" s="2037"/>
      <c r="G71" s="2037"/>
      <c r="H71" s="2037"/>
      <c r="I71" s="2037"/>
      <c r="J71" s="2037"/>
      <c r="K71" s="2037"/>
      <c r="L71" s="2037"/>
      <c r="M71" s="2037"/>
      <c r="N71" s="2037"/>
      <c r="O71" s="2037"/>
      <c r="P71" s="2037"/>
      <c r="Q71" s="2037"/>
      <c r="R71" s="2037"/>
    </row>
    <row r="72" spans="1:18" ht="15" customHeight="1">
      <c r="A72" s="2037" t="s">
        <v>2103</v>
      </c>
      <c r="B72" s="2037"/>
      <c r="C72" s="2037"/>
      <c r="D72" s="2037"/>
      <c r="E72" s="2037"/>
      <c r="F72" s="2037"/>
      <c r="G72" s="2037"/>
      <c r="H72" s="2037"/>
      <c r="I72" s="2037"/>
      <c r="J72" s="2037"/>
      <c r="K72" s="2037"/>
      <c r="L72" s="2037"/>
      <c r="M72" s="2037"/>
      <c r="N72" s="2037"/>
      <c r="O72" s="2037"/>
      <c r="P72" s="2037"/>
      <c r="Q72" s="2037"/>
      <c r="R72" s="2037"/>
    </row>
    <row r="73" spans="1:18" ht="15" customHeight="1">
      <c r="A73" s="2037" t="s">
        <v>2135</v>
      </c>
      <c r="B73" s="2037"/>
      <c r="C73" s="2037"/>
      <c r="D73" s="2037"/>
      <c r="E73" s="2037"/>
      <c r="F73" s="2037"/>
      <c r="G73" s="2037"/>
      <c r="H73" s="2037"/>
      <c r="I73" s="2037"/>
      <c r="J73" s="2037"/>
      <c r="K73" s="2037"/>
      <c r="L73" s="2037"/>
      <c r="M73" s="2037"/>
      <c r="N73" s="2037"/>
      <c r="O73" s="2037"/>
      <c r="P73" s="2037"/>
      <c r="Q73" s="2037"/>
      <c r="R73" s="2037"/>
    </row>
    <row r="74" spans="1:18">
      <c r="A74" s="1903" t="s">
        <v>2259</v>
      </c>
      <c r="B74" s="1903"/>
      <c r="C74" s="1903"/>
      <c r="D74" s="1903"/>
      <c r="E74" s="1903"/>
      <c r="F74" s="1903"/>
      <c r="G74" s="1903"/>
      <c r="H74" s="1903"/>
      <c r="I74" s="1903"/>
      <c r="J74" s="1903"/>
      <c r="K74" s="1903"/>
      <c r="L74" s="1903"/>
      <c r="M74" s="1903"/>
      <c r="N74" s="1903"/>
      <c r="O74" s="1903"/>
      <c r="P74" s="1903"/>
      <c r="Q74" s="1903"/>
      <c r="R74" s="1903"/>
    </row>
    <row r="77" spans="1:18">
      <c r="Q77" s="1000"/>
    </row>
    <row r="78" spans="1:18">
      <c r="P78" s="987"/>
    </row>
    <row r="80" spans="1:18">
      <c r="P80" s="973"/>
    </row>
    <row r="81" spans="16:16">
      <c r="P81" s="972"/>
    </row>
    <row r="82" spans="16:16">
      <c r="P82" s="972"/>
    </row>
    <row r="83" spans="16:16">
      <c r="P83" s="972"/>
    </row>
    <row r="84" spans="16:16">
      <c r="P84" s="972"/>
    </row>
    <row r="85" spans="16:16">
      <c r="P85" s="972"/>
    </row>
    <row r="86" spans="16:16">
      <c r="P86" s="973"/>
    </row>
    <row r="87" spans="16:16">
      <c r="P87" s="986"/>
    </row>
    <row r="88" spans="16:16">
      <c r="P88" s="972"/>
    </row>
    <row r="89" spans="16:16">
      <c r="P89" s="972"/>
    </row>
    <row r="90" spans="16:16">
      <c r="P90" s="972"/>
    </row>
    <row r="91" spans="16:16">
      <c r="P91" s="973"/>
    </row>
    <row r="774" spans="6:6" ht="42.75">
      <c r="F774" s="1398" t="s">
        <v>1386</v>
      </c>
    </row>
  </sheetData>
  <mergeCells count="145">
    <mergeCell ref="A74:R74"/>
    <mergeCell ref="B50:B58"/>
    <mergeCell ref="C50:C58"/>
    <mergeCell ref="D50:E58"/>
    <mergeCell ref="F41:G58"/>
    <mergeCell ref="H41:I58"/>
    <mergeCell ref="J50:J58"/>
    <mergeCell ref="K50:K58"/>
    <mergeCell ref="L57:L58"/>
    <mergeCell ref="M57:M58"/>
    <mergeCell ref="N57:O58"/>
    <mergeCell ref="P57:P58"/>
    <mergeCell ref="A50:A58"/>
    <mergeCell ref="R57:R58"/>
    <mergeCell ref="R51:R52"/>
    <mergeCell ref="A73:R73"/>
    <mergeCell ref="J43:J49"/>
    <mergeCell ref="L47:L48"/>
    <mergeCell ref="M47:M48"/>
    <mergeCell ref="N47:O48"/>
    <mergeCell ref="P47:P48"/>
    <mergeCell ref="R47:R48"/>
    <mergeCell ref="K43:K49"/>
    <mergeCell ref="L49:L50"/>
    <mergeCell ref="M49:M50"/>
    <mergeCell ref="N49:O50"/>
    <mergeCell ref="P49:P50"/>
    <mergeCell ref="R49:R50"/>
    <mergeCell ref="L53:L54"/>
    <mergeCell ref="M53:M54"/>
    <mergeCell ref="N53:O54"/>
    <mergeCell ref="P53:P54"/>
    <mergeCell ref="R53:R54"/>
    <mergeCell ref="L51:L52"/>
    <mergeCell ref="M51:M52"/>
    <mergeCell ref="N51:O52"/>
    <mergeCell ref="P51:P52"/>
    <mergeCell ref="M55:M56"/>
    <mergeCell ref="N55:O56"/>
    <mergeCell ref="P55:P56"/>
    <mergeCell ref="R55:R56"/>
    <mergeCell ref="A72:R72"/>
    <mergeCell ref="A42:A49"/>
    <mergeCell ref="B42:B49"/>
    <mergeCell ref="C42:C49"/>
    <mergeCell ref="D42:E49"/>
    <mergeCell ref="L43:L44"/>
    <mergeCell ref="M43:M44"/>
    <mergeCell ref="N43:O44"/>
    <mergeCell ref="P43:P44"/>
    <mergeCell ref="R43:R44"/>
    <mergeCell ref="L45:L46"/>
    <mergeCell ref="M45:M46"/>
    <mergeCell ref="N45:O46"/>
    <mergeCell ref="P45:P46"/>
    <mergeCell ref="R45:R46"/>
    <mergeCell ref="A63:R63"/>
    <mergeCell ref="L41:L42"/>
    <mergeCell ref="M41:M42"/>
    <mergeCell ref="N41:O42"/>
    <mergeCell ref="A64:R65"/>
    <mergeCell ref="F26:G26"/>
    <mergeCell ref="H26:I26"/>
    <mergeCell ref="J26:K26"/>
    <mergeCell ref="Q26:R26"/>
    <mergeCell ref="A17:Q18"/>
    <mergeCell ref="N26:O26"/>
    <mergeCell ref="A19:Q19"/>
    <mergeCell ref="A23:Q23"/>
    <mergeCell ref="A25:G25"/>
    <mergeCell ref="A20:Q21"/>
    <mergeCell ref="A1:Q1"/>
    <mergeCell ref="A2:Q2"/>
    <mergeCell ref="A4:A5"/>
    <mergeCell ref="B4:B5"/>
    <mergeCell ref="F4:K4"/>
    <mergeCell ref="L4:Q4"/>
    <mergeCell ref="G5:H5"/>
    <mergeCell ref="J5:K5"/>
    <mergeCell ref="N5:O5"/>
    <mergeCell ref="P41:P42"/>
    <mergeCell ref="R41:R42"/>
    <mergeCell ref="A27:A41"/>
    <mergeCell ref="B27:B41"/>
    <mergeCell ref="H27:I27"/>
    <mergeCell ref="N33:O33"/>
    <mergeCell ref="D28:E40"/>
    <mergeCell ref="F28:G40"/>
    <mergeCell ref="A6:A7"/>
    <mergeCell ref="B6:B7"/>
    <mergeCell ref="C6:C7"/>
    <mergeCell ref="D6:D7"/>
    <mergeCell ref="E6:E7"/>
    <mergeCell ref="G6:H7"/>
    <mergeCell ref="I6:I7"/>
    <mergeCell ref="J6:J7"/>
    <mergeCell ref="F6:F7"/>
    <mergeCell ref="K6:K7"/>
    <mergeCell ref="L7:Q8"/>
    <mergeCell ref="G8:H8"/>
    <mergeCell ref="O14:P14"/>
    <mergeCell ref="H25:K25"/>
    <mergeCell ref="L25:R25"/>
    <mergeCell ref="D26:E26"/>
    <mergeCell ref="Q38:Q40"/>
    <mergeCell ref="R38:R40"/>
    <mergeCell ref="N34:O34"/>
    <mergeCell ref="N35:O35"/>
    <mergeCell ref="N36:O36"/>
    <mergeCell ref="H28:I37"/>
    <mergeCell ref="J28:J37"/>
    <mergeCell ref="K28:K37"/>
    <mergeCell ref="N37:O37"/>
    <mergeCell ref="Q28:Q37"/>
    <mergeCell ref="R28:R37"/>
    <mergeCell ref="H38:I40"/>
    <mergeCell ref="J38:J40"/>
    <mergeCell ref="K38:K40"/>
    <mergeCell ref="N40:O40"/>
    <mergeCell ref="N31:O31"/>
    <mergeCell ref="N32:O32"/>
    <mergeCell ref="N10:O10"/>
    <mergeCell ref="N11:O11"/>
    <mergeCell ref="N12:O12"/>
    <mergeCell ref="M9:Q9"/>
    <mergeCell ref="A67:R67"/>
    <mergeCell ref="A68:R68"/>
    <mergeCell ref="A69:R69"/>
    <mergeCell ref="A70:R70"/>
    <mergeCell ref="A71:R71"/>
    <mergeCell ref="J41:J42"/>
    <mergeCell ref="K41:K42"/>
    <mergeCell ref="A66:R66"/>
    <mergeCell ref="L55:L56"/>
    <mergeCell ref="C27:C41"/>
    <mergeCell ref="D27:E27"/>
    <mergeCell ref="F27:G27"/>
    <mergeCell ref="D41:E41"/>
    <mergeCell ref="N27:O27"/>
    <mergeCell ref="N28:O28"/>
    <mergeCell ref="N38:O38"/>
    <mergeCell ref="N29:O29"/>
    <mergeCell ref="N39:O39"/>
    <mergeCell ref="A61:R62"/>
    <mergeCell ref="N30:O30"/>
  </mergeCells>
  <printOptions horizontalCentered="1"/>
  <pageMargins left="0.2" right="0.2" top="0.35" bottom="0.5" header="0.3" footer="0.3"/>
  <pageSetup paperSize="5" scale="48" fitToHeight="50" orientation="landscape" r:id="rId1"/>
  <headerFooter>
    <oddFooter>&amp;RPage &amp;P of &amp;N</oddFooter>
  </headerFooter>
  <rowBreaks count="1" manualBreakCount="1">
    <brk id="60" max="17" man="1"/>
  </rowBreaks>
</worksheet>
</file>

<file path=xl/worksheets/sheet8.xml><?xml version="1.0" encoding="utf-8"?>
<worksheet xmlns="http://schemas.openxmlformats.org/spreadsheetml/2006/main" xmlns:r="http://schemas.openxmlformats.org/officeDocument/2006/relationships">
  <sheetPr>
    <pageSetUpPr fitToPage="1"/>
  </sheetPr>
  <dimension ref="A1:S744"/>
  <sheetViews>
    <sheetView view="pageBreakPreview" zoomScaleNormal="100" zoomScaleSheetLayoutView="100" workbookViewId="0">
      <selection activeCell="D12" sqref="D12"/>
    </sheetView>
  </sheetViews>
  <sheetFormatPr defaultColWidth="9.140625" defaultRowHeight="14.25"/>
  <cols>
    <col min="1" max="1" width="14.140625" style="1199" bestFit="1" customWidth="1"/>
    <col min="2" max="2" width="18.42578125" style="1199" bestFit="1" customWidth="1"/>
    <col min="3" max="3" width="28.28515625" style="1199" bestFit="1" customWidth="1"/>
    <col min="4" max="4" width="18.140625" style="1199" bestFit="1" customWidth="1"/>
    <col min="5" max="5" width="6.28515625" style="1199" customWidth="1"/>
    <col min="6" max="6" width="13.7109375" style="1204" customWidth="1"/>
    <col min="7" max="7" width="32.5703125" style="1199" customWidth="1"/>
    <col min="8" max="8" width="31" style="1199" customWidth="1"/>
    <col min="9" max="9" width="22.5703125" style="6" customWidth="1"/>
    <col min="10" max="10" width="2" style="6" customWidth="1"/>
    <col min="11" max="11" width="20" style="1199" customWidth="1"/>
    <col min="12" max="12" width="2.140625" style="1199" bestFit="1" customWidth="1"/>
    <col min="13" max="13" width="18.85546875" style="1199" bestFit="1" customWidth="1"/>
    <col min="14" max="14" width="26.42578125" style="1199" bestFit="1" customWidth="1"/>
    <col min="15" max="15" width="13.28515625" style="1199" customWidth="1"/>
    <col min="16" max="16" width="28.5703125" style="1199" bestFit="1" customWidth="1"/>
    <col min="17" max="17" width="18.85546875" style="1199" bestFit="1" customWidth="1"/>
    <col min="18" max="18" width="13.140625" style="1199" customWidth="1"/>
    <col min="19" max="19" width="18.42578125" style="1199" bestFit="1" customWidth="1"/>
    <col min="20" max="16384" width="9.140625" style="1199"/>
  </cols>
  <sheetData>
    <row r="1" spans="1:19" ht="18" customHeight="1">
      <c r="A1" s="2177" t="s">
        <v>2139</v>
      </c>
      <c r="B1" s="2177"/>
      <c r="C1" s="2177"/>
      <c r="D1" s="2177"/>
      <c r="E1" s="2177"/>
      <c r="F1" s="2177"/>
      <c r="G1" s="2177"/>
      <c r="H1" s="2177"/>
      <c r="I1" s="2177"/>
      <c r="J1" s="2177"/>
      <c r="K1" s="2177"/>
      <c r="L1" s="2177"/>
      <c r="M1" s="2177"/>
      <c r="N1" s="2177"/>
      <c r="O1" s="2177"/>
      <c r="P1" s="1217"/>
      <c r="Q1" s="1216"/>
      <c r="R1" s="1216"/>
      <c r="S1" s="1216"/>
    </row>
    <row r="2" spans="1:19" ht="18" customHeight="1">
      <c r="A2" s="2177" t="s">
        <v>2141</v>
      </c>
      <c r="B2" s="2177"/>
      <c r="C2" s="2177"/>
      <c r="D2" s="2177"/>
      <c r="E2" s="2177"/>
      <c r="F2" s="2177"/>
      <c r="G2" s="2177"/>
      <c r="H2" s="2177"/>
      <c r="I2" s="2177"/>
      <c r="J2" s="2177"/>
      <c r="K2" s="2177"/>
      <c r="L2" s="2177"/>
      <c r="M2" s="2177"/>
      <c r="N2" s="2177"/>
      <c r="O2" s="2177"/>
      <c r="P2" s="1217"/>
      <c r="Q2" s="1216"/>
      <c r="R2" s="1216"/>
      <c r="S2" s="1216"/>
    </row>
    <row r="3" spans="1:19" ht="15.75" thickBot="1">
      <c r="B3" s="1214"/>
      <c r="C3" s="1214"/>
      <c r="D3" s="1214"/>
      <c r="E3" s="1214"/>
      <c r="F3" s="1215"/>
      <c r="G3" s="1214"/>
      <c r="H3" s="1214"/>
      <c r="I3" s="1213"/>
      <c r="J3" s="1213"/>
    </row>
    <row r="4" spans="1:19" ht="15">
      <c r="A4" s="1920" t="s">
        <v>680</v>
      </c>
      <c r="B4" s="1922" t="s">
        <v>2</v>
      </c>
      <c r="C4" s="1924" t="s">
        <v>327</v>
      </c>
      <c r="D4" s="1925"/>
      <c r="E4" s="1926"/>
      <c r="F4" s="1922" t="s">
        <v>328</v>
      </c>
      <c r="G4" s="2185" t="s">
        <v>1008</v>
      </c>
      <c r="H4" s="1927" t="s">
        <v>1011</v>
      </c>
      <c r="I4" s="2178" t="s">
        <v>10</v>
      </c>
      <c r="J4" s="2179"/>
      <c r="K4" s="2115" t="s">
        <v>1427</v>
      </c>
      <c r="L4" s="1925"/>
      <c r="M4" s="2115"/>
      <c r="N4" s="2175" t="s">
        <v>2298</v>
      </c>
      <c r="O4" s="1926" t="s">
        <v>1223</v>
      </c>
      <c r="P4" s="1925"/>
      <c r="Q4" s="2116"/>
    </row>
    <row r="5" spans="1:19" ht="15">
      <c r="A5" s="2182"/>
      <c r="B5" s="2184"/>
      <c r="C5" s="993" t="s">
        <v>329</v>
      </c>
      <c r="D5" s="993" t="s">
        <v>330</v>
      </c>
      <c r="E5" s="993" t="s">
        <v>331</v>
      </c>
      <c r="F5" s="2184"/>
      <c r="G5" s="2186"/>
      <c r="H5" s="2183"/>
      <c r="I5" s="2180"/>
      <c r="J5" s="2181"/>
      <c r="K5" s="2187" t="s">
        <v>2</v>
      </c>
      <c r="L5" s="2188"/>
      <c r="M5" s="1212" t="s">
        <v>1249</v>
      </c>
      <c r="N5" s="2176"/>
      <c r="O5" s="1211" t="s">
        <v>2</v>
      </c>
      <c r="P5" s="1211" t="s">
        <v>1247</v>
      </c>
      <c r="Q5" s="1210" t="s">
        <v>1249</v>
      </c>
    </row>
    <row r="6" spans="1:19" ht="24" customHeight="1">
      <c r="A6" s="2166">
        <v>1</v>
      </c>
      <c r="B6" s="1418">
        <v>39875</v>
      </c>
      <c r="C6" s="1744" t="s">
        <v>879</v>
      </c>
      <c r="D6" s="2148" t="s">
        <v>880</v>
      </c>
      <c r="E6" s="2148" t="s">
        <v>881</v>
      </c>
      <c r="F6" s="1744" t="s">
        <v>86</v>
      </c>
      <c r="G6" s="1744" t="s">
        <v>336</v>
      </c>
      <c r="H6" s="1558">
        <v>20000000000</v>
      </c>
      <c r="I6" s="2169" t="s">
        <v>334</v>
      </c>
      <c r="J6" s="2169"/>
      <c r="K6" s="1006">
        <v>40378</v>
      </c>
      <c r="L6" s="1209">
        <v>2</v>
      </c>
      <c r="M6" s="1206">
        <v>4300000000</v>
      </c>
      <c r="N6" s="2069">
        <v>100000000</v>
      </c>
      <c r="O6" s="1717">
        <v>40945</v>
      </c>
      <c r="P6" s="1717" t="s">
        <v>2297</v>
      </c>
      <c r="Q6" s="2174">
        <v>100000000</v>
      </c>
    </row>
    <row r="7" spans="1:19" ht="24" customHeight="1">
      <c r="A7" s="2167"/>
      <c r="B7" s="1454"/>
      <c r="C7" s="1745"/>
      <c r="D7" s="2149"/>
      <c r="E7" s="2149"/>
      <c r="F7" s="1745"/>
      <c r="G7" s="1745"/>
      <c r="H7" s="1756"/>
      <c r="I7" s="2170"/>
      <c r="J7" s="2170"/>
      <c r="K7" s="117">
        <v>41088</v>
      </c>
      <c r="L7" s="1208">
        <v>3</v>
      </c>
      <c r="M7" s="1206">
        <v>1400000000</v>
      </c>
      <c r="N7" s="2070"/>
      <c r="O7" s="1717"/>
      <c r="P7" s="1717"/>
      <c r="Q7" s="2174"/>
    </row>
    <row r="8" spans="1:19" ht="34.5" customHeight="1" thickBot="1">
      <c r="A8" s="2168"/>
      <c r="B8" s="2172"/>
      <c r="C8" s="2165"/>
      <c r="D8" s="2150"/>
      <c r="E8" s="2150"/>
      <c r="F8" s="2165"/>
      <c r="G8" s="2165"/>
      <c r="H8" s="2173"/>
      <c r="I8" s="2171"/>
      <c r="J8" s="2171"/>
      <c r="K8" s="1173">
        <v>41289</v>
      </c>
      <c r="L8" s="1220">
        <v>4</v>
      </c>
      <c r="M8" s="1221">
        <v>100000000</v>
      </c>
      <c r="N8" s="2160"/>
      <c r="O8" s="1207">
        <v>40945</v>
      </c>
      <c r="P8" s="468" t="s">
        <v>2296</v>
      </c>
      <c r="Q8" s="1222">
        <v>212829609.62</v>
      </c>
    </row>
    <row r="9" spans="1:19">
      <c r="B9" s="11"/>
      <c r="C9" s="1197"/>
      <c r="D9" s="3"/>
      <c r="E9" s="3"/>
      <c r="F9" s="5"/>
      <c r="G9" s="1197"/>
      <c r="H9" s="8"/>
      <c r="I9" s="1196"/>
      <c r="J9" s="1196"/>
    </row>
    <row r="10" spans="1:19">
      <c r="B10" s="11"/>
      <c r="C10" s="1197"/>
      <c r="D10" s="3"/>
      <c r="E10" s="3"/>
      <c r="F10" s="5"/>
      <c r="G10" s="1197"/>
      <c r="H10" s="8"/>
      <c r="I10" s="1196"/>
      <c r="J10" s="1196"/>
    </row>
    <row r="11" spans="1:19" ht="15.75" thickBot="1">
      <c r="B11" s="1203"/>
      <c r="C11" s="1197"/>
      <c r="D11" s="1203"/>
      <c r="E11" s="1203"/>
      <c r="F11" s="5"/>
      <c r="M11" s="1195" t="s">
        <v>2295</v>
      </c>
      <c r="N11" s="1223">
        <f>N6</f>
        <v>100000000</v>
      </c>
      <c r="P11" s="666" t="s">
        <v>2294</v>
      </c>
      <c r="Q11" s="1223">
        <f>Q6+Q8</f>
        <v>312829609.62</v>
      </c>
    </row>
    <row r="12" spans="1:19" ht="15.75" thickTop="1">
      <c r="B12" s="1203"/>
      <c r="C12" s="1197"/>
      <c r="D12" s="1203"/>
      <c r="E12" s="1203"/>
      <c r="F12" s="5"/>
      <c r="G12" s="1200"/>
      <c r="H12" s="7"/>
    </row>
    <row r="14" spans="1:19" ht="17.25" customHeight="1">
      <c r="A14" s="1738" t="s">
        <v>1428</v>
      </c>
      <c r="B14" s="1738"/>
      <c r="C14" s="1738"/>
      <c r="D14" s="1738"/>
      <c r="E14" s="1738"/>
      <c r="F14" s="1738"/>
      <c r="G14" s="1738"/>
      <c r="H14" s="1738"/>
      <c r="I14" s="1738"/>
      <c r="J14" s="1738"/>
      <c r="K14" s="1738"/>
      <c r="L14" s="1738"/>
      <c r="M14" s="1738"/>
      <c r="N14" s="1738"/>
      <c r="O14" s="1738"/>
      <c r="P14" s="1738"/>
      <c r="Q14" s="1738"/>
      <c r="R14" s="1201"/>
    </row>
    <row r="15" spans="1:19">
      <c r="A15" s="1738" t="s">
        <v>1429</v>
      </c>
      <c r="B15" s="1738"/>
      <c r="C15" s="1738"/>
      <c r="D15" s="1738"/>
      <c r="E15" s="1738"/>
      <c r="F15" s="1738"/>
      <c r="G15" s="1738"/>
      <c r="H15" s="1738"/>
      <c r="I15" s="1738"/>
      <c r="J15" s="1738"/>
      <c r="K15" s="1738"/>
      <c r="L15" s="1738"/>
      <c r="M15" s="1738"/>
      <c r="N15" s="1738"/>
      <c r="O15" s="1738"/>
      <c r="P15" s="1738"/>
      <c r="Q15" s="1738"/>
    </row>
    <row r="16" spans="1:19">
      <c r="A16" s="1738" t="s">
        <v>2292</v>
      </c>
      <c r="B16" s="1738"/>
      <c r="C16" s="1738"/>
      <c r="D16" s="1738"/>
      <c r="E16" s="1738"/>
      <c r="F16" s="1738"/>
      <c r="G16" s="1738"/>
      <c r="H16" s="1738"/>
      <c r="I16" s="1738"/>
      <c r="J16" s="1738"/>
      <c r="K16" s="1738"/>
      <c r="L16" s="1738"/>
      <c r="M16" s="1738"/>
      <c r="N16" s="1738"/>
      <c r="O16" s="1738"/>
      <c r="P16" s="1738"/>
      <c r="Q16" s="1738"/>
    </row>
    <row r="17" spans="1:17">
      <c r="A17" s="1738" t="s">
        <v>2293</v>
      </c>
      <c r="B17" s="1738"/>
      <c r="C17" s="1738"/>
      <c r="D17" s="1738"/>
      <c r="E17" s="1738"/>
      <c r="F17" s="1738"/>
      <c r="G17" s="1738"/>
      <c r="H17" s="1738"/>
      <c r="I17" s="1738"/>
      <c r="J17" s="1738"/>
      <c r="K17" s="1738"/>
      <c r="L17" s="1738"/>
      <c r="M17" s="1738"/>
      <c r="N17" s="1738"/>
      <c r="O17" s="1738"/>
      <c r="P17" s="1738"/>
      <c r="Q17" s="1738"/>
    </row>
    <row r="744" spans="6:6" ht="42.75">
      <c r="F744" s="1204" t="s">
        <v>1386</v>
      </c>
    </row>
  </sheetData>
  <mergeCells count="30">
    <mergeCell ref="N4:N5"/>
    <mergeCell ref="P6:P7"/>
    <mergeCell ref="A1:O1"/>
    <mergeCell ref="A2:O2"/>
    <mergeCell ref="I4:J5"/>
    <mergeCell ref="A4:A5"/>
    <mergeCell ref="H4:H5"/>
    <mergeCell ref="K4:M4"/>
    <mergeCell ref="F4:F5"/>
    <mergeCell ref="G4:G5"/>
    <mergeCell ref="O4:Q4"/>
    <mergeCell ref="K5:L5"/>
    <mergeCell ref="B4:B5"/>
    <mergeCell ref="C4:E4"/>
    <mergeCell ref="A17:Q17"/>
    <mergeCell ref="F6:F8"/>
    <mergeCell ref="A6:A8"/>
    <mergeCell ref="I6:J8"/>
    <mergeCell ref="E6:E8"/>
    <mergeCell ref="A14:Q14"/>
    <mergeCell ref="A15:Q15"/>
    <mergeCell ref="A16:Q16"/>
    <mergeCell ref="C6:C8"/>
    <mergeCell ref="D6:D8"/>
    <mergeCell ref="B6:B8"/>
    <mergeCell ref="G6:G8"/>
    <mergeCell ref="H6:H8"/>
    <mergeCell ref="Q6:Q7"/>
    <mergeCell ref="O6:O7"/>
    <mergeCell ref="N6:N8"/>
  </mergeCells>
  <printOptions horizontalCentered="1"/>
  <pageMargins left="0.2" right="0.2" top="0.35" bottom="0.5" header="0.3" footer="0.3"/>
  <pageSetup paperSize="5" scale="56" orientation="landscape" r:id="rId1"/>
  <headerFooter>
    <oddFooter>&amp;RPage &amp;P of &amp;N</oddFooter>
  </headerFooter>
</worksheet>
</file>

<file path=xl/worksheets/sheet9.xml><?xml version="1.0" encoding="utf-8"?>
<worksheet xmlns="http://schemas.openxmlformats.org/spreadsheetml/2006/main" xmlns:r="http://schemas.openxmlformats.org/officeDocument/2006/relationships">
  <sheetPr codeName="Sheet9">
    <pageSetUpPr fitToPage="1"/>
  </sheetPr>
  <dimension ref="A1:V786"/>
  <sheetViews>
    <sheetView view="pageBreakPreview" zoomScale="80" zoomScaleNormal="100" zoomScaleSheetLayoutView="80" workbookViewId="0">
      <selection sqref="A1:R1"/>
    </sheetView>
  </sheetViews>
  <sheetFormatPr defaultColWidth="9.140625" defaultRowHeight="12.75"/>
  <cols>
    <col min="1" max="1" width="20.7109375" style="428" customWidth="1"/>
    <col min="2" max="3" width="9.140625" style="428"/>
    <col min="4" max="4" width="30.7109375" style="428" customWidth="1"/>
    <col min="5" max="5" width="20" style="428" customWidth="1"/>
    <col min="6" max="6" width="19.85546875" style="428" customWidth="1"/>
    <col min="7" max="7" width="9.85546875" style="428" bestFit="1" customWidth="1"/>
    <col min="8" max="9" width="20" style="428" customWidth="1"/>
    <col min="10" max="10" width="1.28515625" style="428" customWidth="1"/>
    <col min="11" max="11" width="9.140625" style="428"/>
    <col min="12" max="12" width="20" style="428" customWidth="1"/>
    <col min="13" max="13" width="14.42578125" style="428" customWidth="1"/>
    <col min="14" max="14" width="10" style="428" customWidth="1"/>
    <col min="15" max="15" width="18.7109375" style="428" customWidth="1"/>
    <col min="16" max="16" width="17.5703125" style="428" customWidth="1"/>
    <col min="17" max="17" width="18.28515625" style="428" customWidth="1"/>
    <col min="18" max="18" width="18" style="428" customWidth="1"/>
    <col min="19" max="19" width="2" style="428" customWidth="1"/>
    <col min="20" max="20" width="9" style="428" customWidth="1"/>
    <col min="21" max="21" width="17" style="428" customWidth="1"/>
    <col min="22" max="22" width="17.7109375" style="428" customWidth="1"/>
    <col min="23" max="16384" width="9.140625" style="428"/>
  </cols>
  <sheetData>
    <row r="1" spans="1:22" ht="15">
      <c r="A1" s="2209" t="s">
        <v>2139</v>
      </c>
      <c r="B1" s="2209"/>
      <c r="C1" s="2209"/>
      <c r="D1" s="2209"/>
      <c r="E1" s="2209"/>
      <c r="F1" s="2209"/>
      <c r="G1" s="2209"/>
      <c r="H1" s="2209"/>
      <c r="I1" s="2209"/>
      <c r="J1" s="2209"/>
      <c r="K1" s="2209"/>
      <c r="L1" s="2209"/>
      <c r="M1" s="2209"/>
      <c r="N1" s="2209"/>
      <c r="O1" s="2209"/>
      <c r="P1" s="2209"/>
      <c r="Q1" s="2209"/>
      <c r="R1" s="2209"/>
    </row>
    <row r="2" spans="1:22" ht="15">
      <c r="A2" s="2209" t="s">
        <v>2140</v>
      </c>
      <c r="B2" s="2209"/>
      <c r="C2" s="2209"/>
      <c r="D2" s="2209"/>
      <c r="E2" s="2209"/>
      <c r="F2" s="2209"/>
      <c r="G2" s="2209"/>
      <c r="H2" s="2209"/>
      <c r="I2" s="2209"/>
      <c r="J2" s="2209"/>
      <c r="K2" s="2209"/>
      <c r="L2" s="2209"/>
      <c r="M2" s="2209"/>
      <c r="N2" s="2209"/>
      <c r="O2" s="2209"/>
      <c r="P2" s="2209"/>
      <c r="Q2" s="2209"/>
      <c r="R2" s="2209"/>
    </row>
    <row r="3" spans="1:22" ht="15.75" thickBot="1">
      <c r="A3" s="899"/>
      <c r="B3" s="899"/>
      <c r="C3" s="899"/>
      <c r="D3" s="899"/>
      <c r="E3" s="899"/>
      <c r="F3" s="824"/>
      <c r="G3" s="899"/>
      <c r="H3" s="279"/>
      <c r="I3" s="279"/>
      <c r="J3" s="279"/>
      <c r="K3" s="279"/>
      <c r="L3" s="899"/>
      <c r="M3" s="899"/>
      <c r="N3" s="899"/>
      <c r="O3" s="899"/>
      <c r="P3" s="279"/>
      <c r="Q3" s="899"/>
      <c r="R3" s="280"/>
    </row>
    <row r="4" spans="1:22" ht="15" customHeight="1">
      <c r="A4" s="1609" t="s">
        <v>1360</v>
      </c>
      <c r="B4" s="1610"/>
      <c r="C4" s="1610"/>
      <c r="D4" s="1610"/>
      <c r="E4" s="1610"/>
      <c r="F4" s="1610"/>
      <c r="G4" s="1611"/>
      <c r="H4" s="1610" t="s">
        <v>1361</v>
      </c>
      <c r="I4" s="1610"/>
      <c r="J4" s="1610"/>
      <c r="K4" s="1610"/>
      <c r="L4" s="1611"/>
      <c r="M4" s="1704" t="s">
        <v>1015</v>
      </c>
      <c r="N4" s="1995"/>
      <c r="O4" s="1995"/>
      <c r="P4" s="1706"/>
      <c r="Q4" s="2210"/>
      <c r="R4" s="1707"/>
    </row>
    <row r="5" spans="1:22" ht="47.25" customHeight="1" thickBot="1">
      <c r="A5" s="241" t="s">
        <v>2</v>
      </c>
      <c r="B5" s="2211" t="s">
        <v>1064</v>
      </c>
      <c r="C5" s="2211"/>
      <c r="D5" s="2212"/>
      <c r="E5" s="240" t="s">
        <v>1384</v>
      </c>
      <c r="F5" s="239" t="s">
        <v>1362</v>
      </c>
      <c r="G5" s="281" t="s">
        <v>1381</v>
      </c>
      <c r="H5" s="901" t="s">
        <v>1363</v>
      </c>
      <c r="I5" s="247" t="s">
        <v>1399</v>
      </c>
      <c r="J5" s="2213" t="s">
        <v>1381</v>
      </c>
      <c r="K5" s="2212"/>
      <c r="L5" s="900" t="s">
        <v>1364</v>
      </c>
      <c r="M5" s="282" t="s">
        <v>1359</v>
      </c>
      <c r="N5" s="901" t="s">
        <v>1875</v>
      </c>
      <c r="O5" s="901" t="s">
        <v>1882</v>
      </c>
      <c r="P5" s="901" t="s">
        <v>1883</v>
      </c>
      <c r="Q5" s="807" t="s">
        <v>1884</v>
      </c>
      <c r="R5" s="201" t="s">
        <v>1876</v>
      </c>
    </row>
    <row r="6" spans="1:22" ht="14.25">
      <c r="A6" s="283">
        <v>40256</v>
      </c>
      <c r="B6" s="2214" t="s">
        <v>1365</v>
      </c>
      <c r="C6" s="2214"/>
      <c r="D6" s="2215"/>
      <c r="E6" s="43">
        <v>4070000</v>
      </c>
      <c r="F6" s="202">
        <v>107.75</v>
      </c>
      <c r="G6" s="44" t="s">
        <v>1221</v>
      </c>
      <c r="H6" s="284">
        <v>40261</v>
      </c>
      <c r="I6" s="43">
        <v>4377249.3</v>
      </c>
      <c r="J6" s="2216" t="s">
        <v>1221</v>
      </c>
      <c r="K6" s="2217"/>
      <c r="L6" s="808">
        <v>2184</v>
      </c>
      <c r="M6" s="825">
        <v>40715</v>
      </c>
      <c r="N6" s="826" t="s">
        <v>1221</v>
      </c>
      <c r="O6" s="817">
        <v>4070000</v>
      </c>
      <c r="P6" s="827">
        <v>3151186.31</v>
      </c>
      <c r="Q6" s="828">
        <v>902632.95</v>
      </c>
      <c r="R6" s="164">
        <v>3457746.41</v>
      </c>
      <c r="S6" s="809"/>
      <c r="U6" s="892"/>
      <c r="V6" s="886"/>
    </row>
    <row r="7" spans="1:22" ht="14.25">
      <c r="A7" s="286">
        <v>40256</v>
      </c>
      <c r="B7" s="2218" t="s">
        <v>1366</v>
      </c>
      <c r="C7" s="2218"/>
      <c r="D7" s="2204"/>
      <c r="E7" s="368">
        <v>7617617</v>
      </c>
      <c r="F7" s="871">
        <v>109</v>
      </c>
      <c r="G7" s="287" t="s">
        <v>1221</v>
      </c>
      <c r="H7" s="872">
        <v>40261</v>
      </c>
      <c r="I7" s="47">
        <v>8279156.3600000003</v>
      </c>
      <c r="J7" s="2190" t="s">
        <v>1221</v>
      </c>
      <c r="K7" s="2191"/>
      <c r="L7" s="238">
        <v>4129.63</v>
      </c>
      <c r="M7" s="289">
        <v>40835</v>
      </c>
      <c r="N7" s="289" t="s">
        <v>1221</v>
      </c>
      <c r="O7" s="818">
        <v>7617617</v>
      </c>
      <c r="P7" s="802">
        <v>5891601.7199999997</v>
      </c>
      <c r="Q7" s="828">
        <v>1685709.52</v>
      </c>
      <c r="R7" s="137">
        <v>6462971.5499999998</v>
      </c>
      <c r="S7" s="809"/>
      <c r="U7" s="892"/>
      <c r="V7" s="886"/>
    </row>
    <row r="8" spans="1:22" ht="14.25">
      <c r="A8" s="286">
        <v>40256</v>
      </c>
      <c r="B8" s="2204" t="s">
        <v>1366</v>
      </c>
      <c r="C8" s="2205"/>
      <c r="D8" s="2205"/>
      <c r="E8" s="47">
        <v>8030000</v>
      </c>
      <c r="F8" s="237">
        <v>108.875</v>
      </c>
      <c r="G8" s="287" t="s">
        <v>1221</v>
      </c>
      <c r="H8" s="288">
        <v>40261</v>
      </c>
      <c r="I8" s="47">
        <v>8716264.6199999992</v>
      </c>
      <c r="J8" s="2190" t="s">
        <v>1221</v>
      </c>
      <c r="K8" s="2191"/>
      <c r="L8" s="238">
        <v>4347.74</v>
      </c>
      <c r="M8" s="289">
        <v>40715</v>
      </c>
      <c r="N8" s="289" t="s">
        <v>1221</v>
      </c>
      <c r="O8" s="818">
        <v>8030000</v>
      </c>
      <c r="P8" s="802">
        <v>5964013.1699999999</v>
      </c>
      <c r="Q8" s="828">
        <v>2022652.0399999998</v>
      </c>
      <c r="R8" s="137">
        <v>6555383.1900000004</v>
      </c>
      <c r="S8" s="809"/>
      <c r="U8" s="892"/>
      <c r="V8" s="886"/>
    </row>
    <row r="9" spans="1:22" ht="14.25">
      <c r="A9" s="286">
        <v>40276</v>
      </c>
      <c r="B9" s="2206" t="s">
        <v>1380</v>
      </c>
      <c r="C9" s="2206"/>
      <c r="D9" s="2207"/>
      <c r="E9" s="47">
        <v>23500000</v>
      </c>
      <c r="F9" s="237">
        <v>110.502</v>
      </c>
      <c r="G9" s="287" t="s">
        <v>1221</v>
      </c>
      <c r="H9" s="288">
        <v>40326</v>
      </c>
      <c r="I9" s="47">
        <v>26041642.5</v>
      </c>
      <c r="J9" s="2190" t="s">
        <v>1221</v>
      </c>
      <c r="K9" s="2191"/>
      <c r="L9" s="238">
        <v>12983</v>
      </c>
      <c r="M9" s="289">
        <v>40701</v>
      </c>
      <c r="N9" s="289" t="s">
        <v>1221</v>
      </c>
      <c r="O9" s="818">
        <v>23500000</v>
      </c>
      <c r="P9" s="802">
        <v>22350367.079999998</v>
      </c>
      <c r="Q9" s="828">
        <v>1149632.9500000002</v>
      </c>
      <c r="R9" s="137">
        <v>25039988.52</v>
      </c>
      <c r="S9" s="809"/>
      <c r="U9" s="892"/>
      <c r="V9" s="886"/>
    </row>
    <row r="10" spans="1:22" ht="14.25">
      <c r="A10" s="286">
        <v>40276</v>
      </c>
      <c r="B10" s="2206" t="s">
        <v>1382</v>
      </c>
      <c r="C10" s="2206"/>
      <c r="D10" s="2207"/>
      <c r="E10" s="47">
        <v>8900014</v>
      </c>
      <c r="F10" s="237">
        <v>107.5</v>
      </c>
      <c r="G10" s="287" t="s">
        <v>1221</v>
      </c>
      <c r="H10" s="288">
        <v>40298</v>
      </c>
      <c r="I10" s="47">
        <v>9598522.9499999993</v>
      </c>
      <c r="J10" s="2190" t="s">
        <v>1221</v>
      </c>
      <c r="K10" s="2191"/>
      <c r="L10" s="238">
        <v>4783</v>
      </c>
      <c r="M10" s="289">
        <v>40701</v>
      </c>
      <c r="N10" s="289" t="s">
        <v>1221</v>
      </c>
      <c r="O10" s="818">
        <v>8900014</v>
      </c>
      <c r="P10" s="802">
        <v>6542218.46</v>
      </c>
      <c r="Q10" s="828">
        <v>2357795.5399999996</v>
      </c>
      <c r="R10" s="137">
        <v>7045773.9299999997</v>
      </c>
      <c r="S10" s="809"/>
      <c r="U10" s="892"/>
      <c r="V10" s="886"/>
    </row>
    <row r="11" spans="1:22" ht="14.25">
      <c r="A11" s="286">
        <v>40309</v>
      </c>
      <c r="B11" s="2206" t="s">
        <v>1395</v>
      </c>
      <c r="C11" s="2206"/>
      <c r="D11" s="2207"/>
      <c r="E11" s="47">
        <v>10751382</v>
      </c>
      <c r="F11" s="237">
        <v>106.806</v>
      </c>
      <c r="G11" s="287" t="s">
        <v>1221</v>
      </c>
      <c r="H11" s="288">
        <v>40359</v>
      </c>
      <c r="I11" s="47">
        <v>11511052.25</v>
      </c>
      <c r="J11" s="2190" t="s">
        <v>1221</v>
      </c>
      <c r="K11" s="2191"/>
      <c r="L11" s="238">
        <v>5741</v>
      </c>
      <c r="M11" s="289">
        <v>40701</v>
      </c>
      <c r="N11" s="289" t="s">
        <v>1221</v>
      </c>
      <c r="O11" s="818">
        <v>10751382</v>
      </c>
      <c r="P11" s="802">
        <v>9819269.5399999991</v>
      </c>
      <c r="Q11" s="828">
        <v>932112.47000000009</v>
      </c>
      <c r="R11" s="137">
        <v>10550917.23</v>
      </c>
      <c r="S11" s="809"/>
      <c r="U11" s="892"/>
      <c r="V11" s="886"/>
    </row>
    <row r="12" spans="1:22" ht="14.25">
      <c r="A12" s="286">
        <v>40309</v>
      </c>
      <c r="B12" s="2206" t="s">
        <v>1396</v>
      </c>
      <c r="C12" s="2206"/>
      <c r="D12" s="2207"/>
      <c r="E12" s="47">
        <v>12898996</v>
      </c>
      <c r="F12" s="237">
        <v>109.42</v>
      </c>
      <c r="G12" s="287" t="s">
        <v>1221</v>
      </c>
      <c r="H12" s="288">
        <v>40359</v>
      </c>
      <c r="I12" s="47">
        <v>14151228.74</v>
      </c>
      <c r="J12" s="2190" t="s">
        <v>1221</v>
      </c>
      <c r="K12" s="2191"/>
      <c r="L12" s="238">
        <v>7057</v>
      </c>
      <c r="M12" s="289">
        <v>40701</v>
      </c>
      <c r="N12" s="289" t="s">
        <v>1221</v>
      </c>
      <c r="O12" s="818">
        <v>12898996</v>
      </c>
      <c r="P12" s="802">
        <v>12570392.4</v>
      </c>
      <c r="Q12" s="828">
        <v>328603.62</v>
      </c>
      <c r="R12" s="137">
        <v>13886503.76</v>
      </c>
      <c r="S12" s="809"/>
      <c r="U12" s="892"/>
      <c r="V12" s="886"/>
    </row>
    <row r="13" spans="1:22" ht="14.25">
      <c r="A13" s="286">
        <v>40309</v>
      </c>
      <c r="B13" s="2189" t="s">
        <v>1397</v>
      </c>
      <c r="C13" s="2189"/>
      <c r="D13" s="2189"/>
      <c r="E13" s="47">
        <v>8744333</v>
      </c>
      <c r="F13" s="237">
        <v>110.798</v>
      </c>
      <c r="G13" s="287" t="s">
        <v>1221</v>
      </c>
      <c r="H13" s="288">
        <v>40359</v>
      </c>
      <c r="I13" s="47">
        <v>9717173.0800000001</v>
      </c>
      <c r="J13" s="2190" t="s">
        <v>1221</v>
      </c>
      <c r="K13" s="2191"/>
      <c r="L13" s="238">
        <v>4844</v>
      </c>
      <c r="M13" s="289">
        <v>40701</v>
      </c>
      <c r="N13" s="289" t="s">
        <v>1221</v>
      </c>
      <c r="O13" s="818">
        <v>8744333</v>
      </c>
      <c r="P13" s="802">
        <v>8483187.5999999996</v>
      </c>
      <c r="Q13" s="828">
        <v>261145.39</v>
      </c>
      <c r="R13" s="137">
        <v>9482247.1899999995</v>
      </c>
      <c r="U13" s="892"/>
      <c r="V13" s="886"/>
    </row>
    <row r="14" spans="1:22" ht="14.25">
      <c r="A14" s="286">
        <v>40323</v>
      </c>
      <c r="B14" s="2208" t="s">
        <v>1431</v>
      </c>
      <c r="C14" s="2206"/>
      <c r="D14" s="2207"/>
      <c r="E14" s="47">
        <v>8417817</v>
      </c>
      <c r="F14" s="237">
        <v>110.125</v>
      </c>
      <c r="G14" s="287" t="s">
        <v>1221</v>
      </c>
      <c r="H14" s="288">
        <v>40389</v>
      </c>
      <c r="I14" s="47">
        <v>9294363.1099999994</v>
      </c>
      <c r="J14" s="2190" t="s">
        <v>1221</v>
      </c>
      <c r="K14" s="2191"/>
      <c r="L14" s="238">
        <v>4635</v>
      </c>
      <c r="M14" s="289">
        <v>40701</v>
      </c>
      <c r="N14" s="289" t="s">
        <v>1221</v>
      </c>
      <c r="O14" s="818">
        <v>8417817</v>
      </c>
      <c r="P14" s="802">
        <v>8171159.0499999998</v>
      </c>
      <c r="Q14" s="828">
        <v>246657.92999999996</v>
      </c>
      <c r="R14" s="137">
        <v>8985817.9399999995</v>
      </c>
      <c r="U14" s="892"/>
      <c r="V14" s="886"/>
    </row>
    <row r="15" spans="1:22" ht="14.25">
      <c r="A15" s="286">
        <v>40323</v>
      </c>
      <c r="B15" s="2189" t="s">
        <v>1397</v>
      </c>
      <c r="C15" s="2189"/>
      <c r="D15" s="2189"/>
      <c r="E15" s="47">
        <v>17119972</v>
      </c>
      <c r="F15" s="237">
        <v>109.553</v>
      </c>
      <c r="G15" s="287" t="s">
        <v>1221</v>
      </c>
      <c r="H15" s="288">
        <v>40389</v>
      </c>
      <c r="I15" s="47">
        <v>18801712.030000001</v>
      </c>
      <c r="J15" s="2190" t="s">
        <v>1221</v>
      </c>
      <c r="K15" s="2191"/>
      <c r="L15" s="238">
        <v>9377</v>
      </c>
      <c r="M15" s="289">
        <v>40806</v>
      </c>
      <c r="N15" s="289" t="s">
        <v>1221</v>
      </c>
      <c r="O15" s="818">
        <v>17119972</v>
      </c>
      <c r="P15" s="802">
        <v>15030711.91</v>
      </c>
      <c r="Q15" s="828">
        <v>2089260.0899999999</v>
      </c>
      <c r="R15" s="137">
        <v>16658560.560000001</v>
      </c>
      <c r="U15" s="892"/>
      <c r="V15" s="886"/>
    </row>
    <row r="16" spans="1:22" ht="14.25">
      <c r="A16" s="286">
        <v>40346</v>
      </c>
      <c r="B16" s="2189" t="s">
        <v>1395</v>
      </c>
      <c r="C16" s="2189"/>
      <c r="D16" s="2189"/>
      <c r="E16" s="47">
        <v>34441059</v>
      </c>
      <c r="F16" s="237">
        <v>110.785</v>
      </c>
      <c r="G16" s="287" t="s">
        <v>1221</v>
      </c>
      <c r="H16" s="288">
        <v>40420</v>
      </c>
      <c r="I16" s="47">
        <v>38273994.890000001</v>
      </c>
      <c r="J16" s="2190" t="s">
        <v>1221</v>
      </c>
      <c r="K16" s="2191"/>
      <c r="L16" s="238">
        <v>19077</v>
      </c>
      <c r="M16" s="289">
        <v>40715</v>
      </c>
      <c r="N16" s="289" t="s">
        <v>1221</v>
      </c>
      <c r="O16" s="818">
        <v>34441059</v>
      </c>
      <c r="P16" s="802">
        <v>32656125.289999999</v>
      </c>
      <c r="Q16" s="828">
        <v>1784933.7200000002</v>
      </c>
      <c r="R16" s="137">
        <v>36072055.770000003</v>
      </c>
      <c r="U16" s="892"/>
      <c r="V16" s="886"/>
    </row>
    <row r="17" spans="1:22" ht="14.25">
      <c r="A17" s="286">
        <v>40346</v>
      </c>
      <c r="B17" s="2189" t="s">
        <v>1380</v>
      </c>
      <c r="C17" s="2189"/>
      <c r="D17" s="2189"/>
      <c r="E17" s="47">
        <v>28209085</v>
      </c>
      <c r="F17" s="237">
        <v>112.02800000000001</v>
      </c>
      <c r="G17" s="287" t="s">
        <v>1221</v>
      </c>
      <c r="H17" s="288">
        <v>40420</v>
      </c>
      <c r="I17" s="47">
        <v>31693810.469999999</v>
      </c>
      <c r="J17" s="2190" t="s">
        <v>1221</v>
      </c>
      <c r="K17" s="2191"/>
      <c r="L17" s="238">
        <v>15801</v>
      </c>
      <c r="M17" s="289">
        <v>40806</v>
      </c>
      <c r="N17" s="289" t="s">
        <v>1221</v>
      </c>
      <c r="O17" s="818">
        <v>28209085</v>
      </c>
      <c r="P17" s="802">
        <v>25930432.690000001</v>
      </c>
      <c r="Q17" s="828">
        <v>2278652.31</v>
      </c>
      <c r="R17" s="137">
        <v>29142473.560000002</v>
      </c>
      <c r="U17" s="892"/>
      <c r="V17" s="886"/>
    </row>
    <row r="18" spans="1:22" ht="14.25">
      <c r="A18" s="286">
        <v>40373</v>
      </c>
      <c r="B18" s="2189" t="s">
        <v>1395</v>
      </c>
      <c r="C18" s="2189"/>
      <c r="D18" s="2189"/>
      <c r="E18" s="47">
        <v>6004156</v>
      </c>
      <c r="F18" s="237">
        <v>106.625</v>
      </c>
      <c r="G18" s="287" t="s">
        <v>1221</v>
      </c>
      <c r="H18" s="288">
        <v>40451</v>
      </c>
      <c r="I18" s="47">
        <v>6416804.125</v>
      </c>
      <c r="J18" s="2190" t="s">
        <v>1221</v>
      </c>
      <c r="K18" s="2191"/>
      <c r="L18" s="238">
        <v>3200</v>
      </c>
      <c r="M18" s="289">
        <v>40715</v>
      </c>
      <c r="N18" s="289" t="s">
        <v>1221</v>
      </c>
      <c r="O18" s="818">
        <v>6004156</v>
      </c>
      <c r="P18" s="802">
        <v>5656049.2599999998</v>
      </c>
      <c r="Q18" s="828">
        <v>348106.74000000005</v>
      </c>
      <c r="R18" s="137">
        <v>6051772.3899999997</v>
      </c>
      <c r="U18" s="892"/>
      <c r="V18" s="886"/>
    </row>
    <row r="19" spans="1:22" ht="14.25">
      <c r="A19" s="286">
        <v>40373</v>
      </c>
      <c r="B19" s="2189" t="s">
        <v>1365</v>
      </c>
      <c r="C19" s="2189"/>
      <c r="D19" s="2189"/>
      <c r="E19" s="47">
        <v>6860835</v>
      </c>
      <c r="F19" s="237">
        <v>108.505</v>
      </c>
      <c r="G19" s="287" t="s">
        <v>1221</v>
      </c>
      <c r="H19" s="288">
        <v>40451</v>
      </c>
      <c r="I19" s="47">
        <v>7462725.5767499991</v>
      </c>
      <c r="J19" s="2190" t="s">
        <v>1221</v>
      </c>
      <c r="K19" s="2191"/>
      <c r="L19" s="238">
        <v>3722</v>
      </c>
      <c r="M19" s="289">
        <v>40835</v>
      </c>
      <c r="N19" s="289" t="s">
        <v>1221</v>
      </c>
      <c r="O19" s="818">
        <v>6860835</v>
      </c>
      <c r="P19" s="802">
        <v>6520875.0700000003</v>
      </c>
      <c r="Q19" s="828">
        <v>339959.93</v>
      </c>
      <c r="R19" s="137">
        <v>7105303.9699999997</v>
      </c>
      <c r="U19" s="892"/>
      <c r="V19" s="886"/>
    </row>
    <row r="20" spans="1:22" ht="14.25">
      <c r="A20" s="286">
        <v>40373</v>
      </c>
      <c r="B20" s="2189" t="s">
        <v>1380</v>
      </c>
      <c r="C20" s="2189"/>
      <c r="D20" s="2189"/>
      <c r="E20" s="47">
        <v>13183361</v>
      </c>
      <c r="F20" s="237">
        <v>111.86</v>
      </c>
      <c r="G20" s="287" t="s">
        <v>1221</v>
      </c>
      <c r="H20" s="288">
        <v>40451</v>
      </c>
      <c r="I20" s="47">
        <v>14789302.374600001</v>
      </c>
      <c r="J20" s="2190" t="s">
        <v>1221</v>
      </c>
      <c r="K20" s="2191"/>
      <c r="L20" s="238">
        <v>7373</v>
      </c>
      <c r="M20" s="289">
        <v>40715</v>
      </c>
      <c r="N20" s="289" t="s">
        <v>1221</v>
      </c>
      <c r="O20" s="818">
        <v>13183361</v>
      </c>
      <c r="P20" s="802">
        <v>12704840.59</v>
      </c>
      <c r="Q20" s="828">
        <v>478520.39</v>
      </c>
      <c r="R20" s="137">
        <v>14182378.619999999</v>
      </c>
      <c r="U20" s="892"/>
      <c r="V20" s="886"/>
    </row>
    <row r="21" spans="1:22" ht="14.25">
      <c r="A21" s="286">
        <v>40388</v>
      </c>
      <c r="B21" s="2189" t="s">
        <v>1432</v>
      </c>
      <c r="C21" s="2189"/>
      <c r="D21" s="2189"/>
      <c r="E21" s="47">
        <v>2598386</v>
      </c>
      <c r="F21" s="237">
        <v>108.4375</v>
      </c>
      <c r="G21" s="287" t="s">
        <v>1221</v>
      </c>
      <c r="H21" s="288">
        <v>40451</v>
      </c>
      <c r="I21" s="47">
        <v>2826677.6687500002</v>
      </c>
      <c r="J21" s="2190" t="s">
        <v>1221</v>
      </c>
      <c r="K21" s="2191"/>
      <c r="L21" s="238">
        <v>1408</v>
      </c>
      <c r="M21" s="289">
        <v>40932</v>
      </c>
      <c r="N21" s="289" t="s">
        <v>1221</v>
      </c>
      <c r="O21" s="818">
        <v>2598386</v>
      </c>
      <c r="P21" s="802">
        <v>1903406.58</v>
      </c>
      <c r="Q21" s="828">
        <v>694979.4</v>
      </c>
      <c r="R21" s="137">
        <v>2052702.39</v>
      </c>
      <c r="U21" s="892"/>
      <c r="V21" s="886"/>
    </row>
    <row r="22" spans="1:22" ht="14.25">
      <c r="A22" s="286">
        <v>40388</v>
      </c>
      <c r="B22" s="2189" t="s">
        <v>1380</v>
      </c>
      <c r="C22" s="2189"/>
      <c r="D22" s="2189"/>
      <c r="E22" s="47">
        <v>9719455</v>
      </c>
      <c r="F22" s="237">
        <v>106.75</v>
      </c>
      <c r="G22" s="287" t="s">
        <v>1221</v>
      </c>
      <c r="H22" s="288">
        <v>40480</v>
      </c>
      <c r="I22" s="47">
        <v>10394984.122500001</v>
      </c>
      <c r="J22" s="2190" t="s">
        <v>1221</v>
      </c>
      <c r="K22" s="2191"/>
      <c r="L22" s="238">
        <v>5187</v>
      </c>
      <c r="M22" s="829">
        <v>40715</v>
      </c>
      <c r="N22" s="829" t="s">
        <v>1221</v>
      </c>
      <c r="O22" s="830">
        <v>9719455</v>
      </c>
      <c r="P22" s="831">
        <v>9531446.1400000006</v>
      </c>
      <c r="Q22" s="828">
        <v>188008.86</v>
      </c>
      <c r="R22" s="137">
        <v>10223263.65</v>
      </c>
      <c r="U22" s="892"/>
      <c r="V22" s="886"/>
    </row>
    <row r="23" spans="1:22" ht="14.25">
      <c r="A23" s="286">
        <v>40407</v>
      </c>
      <c r="B23" s="2189" t="s">
        <v>1395</v>
      </c>
      <c r="C23" s="2189"/>
      <c r="D23" s="2189"/>
      <c r="E23" s="47">
        <v>8279048</v>
      </c>
      <c r="F23" s="237">
        <v>110.19799999999999</v>
      </c>
      <c r="G23" s="287" t="s">
        <v>1221</v>
      </c>
      <c r="H23" s="288">
        <v>40451</v>
      </c>
      <c r="I23" s="47">
        <v>9150989.2850400005</v>
      </c>
      <c r="J23" s="2190" t="s">
        <v>1221</v>
      </c>
      <c r="K23" s="2191"/>
      <c r="L23" s="238">
        <v>4561</v>
      </c>
      <c r="M23" s="289">
        <v>40806</v>
      </c>
      <c r="N23" s="289" t="s">
        <v>1221</v>
      </c>
      <c r="O23" s="818">
        <v>8279048</v>
      </c>
      <c r="P23" s="802">
        <v>6425216.9800000004</v>
      </c>
      <c r="Q23" s="828">
        <v>1853831.0299999998</v>
      </c>
      <c r="R23" s="137">
        <v>7078088.6299999999</v>
      </c>
      <c r="U23" s="892"/>
      <c r="V23" s="886"/>
    </row>
    <row r="24" spans="1:22" ht="14.25">
      <c r="A24" s="286">
        <v>40407</v>
      </c>
      <c r="B24" s="2189" t="s">
        <v>1452</v>
      </c>
      <c r="C24" s="2189"/>
      <c r="D24" s="2189"/>
      <c r="E24" s="47">
        <v>5000000</v>
      </c>
      <c r="F24" s="237">
        <v>110.08799999999999</v>
      </c>
      <c r="G24" s="287" t="s">
        <v>1221</v>
      </c>
      <c r="H24" s="288">
        <v>40480</v>
      </c>
      <c r="I24" s="47">
        <v>5520651.6699999999</v>
      </c>
      <c r="J24" s="2190" t="s">
        <v>1221</v>
      </c>
      <c r="K24" s="2191"/>
      <c r="L24" s="238">
        <v>2752</v>
      </c>
      <c r="M24" s="289">
        <v>40835</v>
      </c>
      <c r="N24" s="289" t="s">
        <v>1221</v>
      </c>
      <c r="O24" s="818">
        <v>5000000</v>
      </c>
      <c r="P24" s="802">
        <v>4580543.05</v>
      </c>
      <c r="Q24" s="828">
        <v>419456.95</v>
      </c>
      <c r="R24" s="137">
        <v>5029355.7299999995</v>
      </c>
      <c r="U24" s="892"/>
      <c r="V24" s="886"/>
    </row>
    <row r="25" spans="1:22" ht="14.25">
      <c r="A25" s="286">
        <v>40407</v>
      </c>
      <c r="B25" s="2190" t="s">
        <v>1395</v>
      </c>
      <c r="C25" s="2203"/>
      <c r="D25" s="2191"/>
      <c r="E25" s="47">
        <v>10000000</v>
      </c>
      <c r="F25" s="237">
        <v>110.821</v>
      </c>
      <c r="G25" s="287" t="s">
        <v>1221</v>
      </c>
      <c r="H25" s="288">
        <v>40480</v>
      </c>
      <c r="I25" s="364">
        <v>11115031.109999999</v>
      </c>
      <c r="J25" s="2190" t="s">
        <v>1221</v>
      </c>
      <c r="K25" s="2191"/>
      <c r="L25" s="238">
        <v>5541</v>
      </c>
      <c r="M25" s="289">
        <v>40835</v>
      </c>
      <c r="N25" s="289" t="s">
        <v>1221</v>
      </c>
      <c r="O25" s="818">
        <v>10000000</v>
      </c>
      <c r="P25" s="802">
        <v>9030538.9000000004</v>
      </c>
      <c r="Q25" s="828">
        <v>969461.1</v>
      </c>
      <c r="R25" s="137">
        <v>9994805.5399999991</v>
      </c>
      <c r="U25" s="892"/>
      <c r="V25" s="886"/>
    </row>
    <row r="26" spans="1:22" ht="14.25">
      <c r="A26" s="285">
        <v>40421</v>
      </c>
      <c r="B26" s="2202" t="s">
        <v>1395</v>
      </c>
      <c r="C26" s="2202"/>
      <c r="D26" s="2202"/>
      <c r="E26" s="368">
        <v>9272482</v>
      </c>
      <c r="F26" s="896">
        <v>110.515</v>
      </c>
      <c r="G26" s="366" t="s">
        <v>1221</v>
      </c>
      <c r="H26" s="367">
        <v>40450</v>
      </c>
      <c r="I26" s="368">
        <v>10277319.2423</v>
      </c>
      <c r="J26" s="2190" t="s">
        <v>1221</v>
      </c>
      <c r="K26" s="2191"/>
      <c r="L26" s="369">
        <v>5123</v>
      </c>
      <c r="M26" s="289">
        <v>40806</v>
      </c>
      <c r="N26" s="289" t="s">
        <v>1221</v>
      </c>
      <c r="O26" s="818">
        <v>9272482</v>
      </c>
      <c r="P26" s="802">
        <v>8403846.3599999994</v>
      </c>
      <c r="Q26" s="828">
        <v>868635.64999999991</v>
      </c>
      <c r="R26" s="137">
        <v>9230008.1899999995</v>
      </c>
      <c r="U26" s="892"/>
      <c r="V26" s="886"/>
    </row>
    <row r="27" spans="1:22" ht="14.25">
      <c r="A27" s="286">
        <v>40421</v>
      </c>
      <c r="B27" s="2189" t="s">
        <v>1590</v>
      </c>
      <c r="C27" s="2189"/>
      <c r="D27" s="2189"/>
      <c r="E27" s="368">
        <v>10350000</v>
      </c>
      <c r="F27" s="237">
        <v>112.476</v>
      </c>
      <c r="G27" s="287" t="s">
        <v>1221</v>
      </c>
      <c r="H27" s="288">
        <v>40480</v>
      </c>
      <c r="I27" s="47">
        <v>11672765.65</v>
      </c>
      <c r="J27" s="2190" t="s">
        <v>1221</v>
      </c>
      <c r="K27" s="2191"/>
      <c r="L27" s="238">
        <v>5820</v>
      </c>
      <c r="M27" s="289">
        <v>40835</v>
      </c>
      <c r="N27" s="289" t="s">
        <v>1221</v>
      </c>
      <c r="O27" s="818">
        <v>10350000</v>
      </c>
      <c r="P27" s="802">
        <v>10099555.15</v>
      </c>
      <c r="Q27" s="828">
        <v>250444.84999999998</v>
      </c>
      <c r="R27" s="137">
        <v>11314651.140000001</v>
      </c>
      <c r="U27" s="892"/>
      <c r="V27" s="886"/>
    </row>
    <row r="28" spans="1:22" ht="14.25">
      <c r="A28" s="286">
        <v>40421</v>
      </c>
      <c r="B28" s="2190" t="s">
        <v>1395</v>
      </c>
      <c r="C28" s="2203"/>
      <c r="D28" s="2191"/>
      <c r="E28" s="47">
        <v>6900000</v>
      </c>
      <c r="F28" s="237">
        <v>105.875</v>
      </c>
      <c r="G28" s="287" t="s">
        <v>1221</v>
      </c>
      <c r="H28" s="288">
        <v>40512</v>
      </c>
      <c r="I28" s="364">
        <v>7319687.71</v>
      </c>
      <c r="J28" s="2200" t="s">
        <v>1221</v>
      </c>
      <c r="K28" s="2201"/>
      <c r="L28" s="238">
        <v>3652</v>
      </c>
      <c r="M28" s="289">
        <v>40932</v>
      </c>
      <c r="N28" s="289" t="s">
        <v>1221</v>
      </c>
      <c r="O28" s="818">
        <v>6900000</v>
      </c>
      <c r="P28" s="802">
        <v>6236800.4299999997</v>
      </c>
      <c r="Q28" s="903">
        <v>663199.56000000006</v>
      </c>
      <c r="R28" s="137">
        <v>6556341.1699999999</v>
      </c>
      <c r="U28" s="892"/>
      <c r="V28" s="886"/>
    </row>
    <row r="29" spans="1:22" ht="14.25">
      <c r="A29" s="285">
        <v>40435</v>
      </c>
      <c r="B29" s="2197" t="s">
        <v>1395</v>
      </c>
      <c r="C29" s="2198"/>
      <c r="D29" s="2199"/>
      <c r="E29" s="368">
        <v>8902230</v>
      </c>
      <c r="F29" s="896">
        <v>111.584</v>
      </c>
      <c r="G29" s="287" t="s">
        <v>1221</v>
      </c>
      <c r="H29" s="367">
        <v>40480</v>
      </c>
      <c r="I29" s="377">
        <v>9962039.4932000004</v>
      </c>
      <c r="J29" s="2190" t="s">
        <v>1221</v>
      </c>
      <c r="K29" s="2191"/>
      <c r="L29" s="369">
        <v>4966</v>
      </c>
      <c r="M29" s="289">
        <v>40932</v>
      </c>
      <c r="N29" s="289" t="s">
        <v>1221</v>
      </c>
      <c r="O29" s="818">
        <v>8902230</v>
      </c>
      <c r="P29" s="801">
        <v>7503680.7599999998</v>
      </c>
      <c r="Q29" s="904">
        <v>1398549.2299999997</v>
      </c>
      <c r="R29" s="164">
        <v>8269276.7299999995</v>
      </c>
      <c r="U29" s="892"/>
      <c r="V29" s="886"/>
    </row>
    <row r="30" spans="1:22" ht="14.25">
      <c r="A30" s="285">
        <v>40435</v>
      </c>
      <c r="B30" s="2202" t="s">
        <v>1596</v>
      </c>
      <c r="C30" s="2202"/>
      <c r="D30" s="2202"/>
      <c r="E30" s="368">
        <v>8050000</v>
      </c>
      <c r="F30" s="896">
        <v>110.759</v>
      </c>
      <c r="G30" s="366" t="s">
        <v>1221</v>
      </c>
      <c r="H30" s="367">
        <v>40512</v>
      </c>
      <c r="I30" s="368">
        <v>8940780.3499999996</v>
      </c>
      <c r="J30" s="2190" t="s">
        <v>1221</v>
      </c>
      <c r="K30" s="2191"/>
      <c r="L30" s="369">
        <v>4458</v>
      </c>
      <c r="M30" s="289">
        <v>40932</v>
      </c>
      <c r="N30" s="289" t="s">
        <v>1221</v>
      </c>
      <c r="O30" s="818">
        <v>8050000</v>
      </c>
      <c r="P30" s="801">
        <v>7053867.4000000004</v>
      </c>
      <c r="Q30" s="904">
        <v>996132.6</v>
      </c>
      <c r="R30" s="164">
        <v>7703609.71</v>
      </c>
      <c r="U30" s="892"/>
      <c r="V30" s="886"/>
    </row>
    <row r="31" spans="1:22" ht="14.25">
      <c r="A31" s="286">
        <v>40435</v>
      </c>
      <c r="B31" s="2189" t="s">
        <v>1431</v>
      </c>
      <c r="C31" s="2189"/>
      <c r="D31" s="2189"/>
      <c r="E31" s="368">
        <v>5750000</v>
      </c>
      <c r="F31" s="237">
        <v>106.5</v>
      </c>
      <c r="G31" s="287" t="s">
        <v>1221</v>
      </c>
      <c r="H31" s="288">
        <v>40512</v>
      </c>
      <c r="I31" s="47">
        <v>6134171.8799999999</v>
      </c>
      <c r="J31" s="2190" t="s">
        <v>1221</v>
      </c>
      <c r="K31" s="2191"/>
      <c r="L31" s="238">
        <v>3061</v>
      </c>
      <c r="M31" s="289">
        <v>40932</v>
      </c>
      <c r="N31" s="289" t="s">
        <v>1221</v>
      </c>
      <c r="O31" s="818">
        <v>5750000</v>
      </c>
      <c r="P31" s="802">
        <v>5473723.9400000004</v>
      </c>
      <c r="Q31" s="903">
        <v>276276.06</v>
      </c>
      <c r="R31" s="137">
        <v>5764857.6299999999</v>
      </c>
      <c r="U31" s="892"/>
      <c r="V31" s="886"/>
    </row>
    <row r="32" spans="1:22" ht="14.25">
      <c r="A32" s="286">
        <v>40435</v>
      </c>
      <c r="B32" s="2190" t="s">
        <v>1595</v>
      </c>
      <c r="C32" s="2203"/>
      <c r="D32" s="2191"/>
      <c r="E32" s="47">
        <v>5741753</v>
      </c>
      <c r="F32" s="237">
        <v>110.5</v>
      </c>
      <c r="G32" s="287" t="s">
        <v>1221</v>
      </c>
      <c r="H32" s="288">
        <v>40512</v>
      </c>
      <c r="I32" s="364">
        <v>6361172.5150000006</v>
      </c>
      <c r="J32" s="2200" t="s">
        <v>1221</v>
      </c>
      <c r="K32" s="2201"/>
      <c r="L32" s="238">
        <v>3172</v>
      </c>
      <c r="M32" s="289">
        <v>40932</v>
      </c>
      <c r="N32" s="289" t="s">
        <v>1221</v>
      </c>
      <c r="O32" s="818">
        <v>5741753</v>
      </c>
      <c r="P32" s="802">
        <v>4307880.87</v>
      </c>
      <c r="Q32" s="903">
        <v>1433872.13</v>
      </c>
      <c r="R32" s="137">
        <v>4693918.45</v>
      </c>
      <c r="U32" s="892"/>
      <c r="V32" s="886"/>
    </row>
    <row r="33" spans="1:22" ht="14.25">
      <c r="A33" s="285">
        <v>40449</v>
      </c>
      <c r="B33" s="2197" t="s">
        <v>1396</v>
      </c>
      <c r="C33" s="2198"/>
      <c r="D33" s="2199"/>
      <c r="E33" s="368">
        <v>3450000</v>
      </c>
      <c r="F33" s="896">
        <v>110.875</v>
      </c>
      <c r="G33" s="366" t="s">
        <v>1221</v>
      </c>
      <c r="H33" s="367">
        <v>40512</v>
      </c>
      <c r="I33" s="377">
        <v>3834428.23</v>
      </c>
      <c r="J33" s="2200" t="s">
        <v>1221</v>
      </c>
      <c r="K33" s="2201"/>
      <c r="L33" s="369">
        <v>1912</v>
      </c>
      <c r="M33" s="289">
        <v>40835</v>
      </c>
      <c r="N33" s="289" t="s">
        <v>1221</v>
      </c>
      <c r="O33" s="817">
        <v>3450000</v>
      </c>
      <c r="P33" s="801">
        <v>3367168.19</v>
      </c>
      <c r="Q33" s="828">
        <v>82831.83</v>
      </c>
      <c r="R33" s="164">
        <v>3698411.02</v>
      </c>
      <c r="U33" s="892"/>
      <c r="V33" s="886"/>
    </row>
    <row r="34" spans="1:22" ht="14.25">
      <c r="A34" s="285">
        <v>40449</v>
      </c>
      <c r="B34" s="2202" t="s">
        <v>1380</v>
      </c>
      <c r="C34" s="2202"/>
      <c r="D34" s="2202"/>
      <c r="E34" s="368">
        <v>11482421</v>
      </c>
      <c r="F34" s="896">
        <v>113.83799999999999</v>
      </c>
      <c r="G34" s="366" t="s">
        <v>1221</v>
      </c>
      <c r="H34" s="367">
        <v>40542</v>
      </c>
      <c r="I34" s="368">
        <v>13109069.557979999</v>
      </c>
      <c r="J34" s="2190" t="s">
        <v>1221</v>
      </c>
      <c r="K34" s="2191"/>
      <c r="L34" s="369">
        <v>6535</v>
      </c>
      <c r="M34" s="289">
        <v>40932</v>
      </c>
      <c r="N34" s="289" t="s">
        <v>1221</v>
      </c>
      <c r="O34" s="818">
        <v>11482421</v>
      </c>
      <c r="P34" s="801">
        <v>10592775.310000001</v>
      </c>
      <c r="Q34" s="904">
        <v>889645.69000000006</v>
      </c>
      <c r="R34" s="164">
        <v>11818944.369999999</v>
      </c>
      <c r="U34" s="892"/>
      <c r="V34" s="886"/>
    </row>
    <row r="35" spans="1:22" ht="14.25">
      <c r="A35" s="286">
        <v>40449</v>
      </c>
      <c r="B35" s="2189" t="s">
        <v>1380</v>
      </c>
      <c r="C35" s="2189"/>
      <c r="D35" s="2189"/>
      <c r="E35" s="368">
        <v>13402491</v>
      </c>
      <c r="F35" s="896">
        <v>113.9</v>
      </c>
      <c r="G35" s="287" t="s">
        <v>1221</v>
      </c>
      <c r="H35" s="288">
        <v>40512</v>
      </c>
      <c r="I35" s="47">
        <v>15308612.259000001</v>
      </c>
      <c r="J35" s="2190" t="s">
        <v>1221</v>
      </c>
      <c r="K35" s="2191"/>
      <c r="L35" s="238">
        <v>7632</v>
      </c>
      <c r="M35" s="289">
        <v>40835</v>
      </c>
      <c r="N35" s="289" t="s">
        <v>1221</v>
      </c>
      <c r="O35" s="818">
        <v>13402491</v>
      </c>
      <c r="P35" s="802">
        <v>12963736.869999999</v>
      </c>
      <c r="Q35" s="828">
        <v>438754.12</v>
      </c>
      <c r="R35" s="137">
        <v>14433038.52</v>
      </c>
      <c r="U35" s="892"/>
      <c r="V35" s="886"/>
    </row>
    <row r="36" spans="1:22" ht="15" thickBot="1">
      <c r="A36" s="658">
        <v>40449</v>
      </c>
      <c r="B36" s="2192" t="s">
        <v>1396</v>
      </c>
      <c r="C36" s="2193"/>
      <c r="D36" s="2194"/>
      <c r="E36" s="810">
        <v>14950000</v>
      </c>
      <c r="F36" s="659">
        <v>114.006</v>
      </c>
      <c r="G36" s="660" t="s">
        <v>1221</v>
      </c>
      <c r="H36" s="661">
        <v>40542</v>
      </c>
      <c r="I36" s="662">
        <v>17092069.219999999</v>
      </c>
      <c r="J36" s="2195" t="s">
        <v>1221</v>
      </c>
      <c r="K36" s="2196"/>
      <c r="L36" s="663">
        <v>8521</v>
      </c>
      <c r="M36" s="887">
        <v>40932</v>
      </c>
      <c r="N36" s="887" t="s">
        <v>1221</v>
      </c>
      <c r="O36" s="888">
        <v>14950000</v>
      </c>
      <c r="P36" s="889">
        <v>14562161.27</v>
      </c>
      <c r="Q36" s="905">
        <v>387838.73</v>
      </c>
      <c r="R36" s="165">
        <v>16383543.82</v>
      </c>
      <c r="U36" s="892"/>
      <c r="V36" s="886"/>
    </row>
    <row r="37" spans="1:22" ht="15">
      <c r="A37" s="290"/>
      <c r="B37" s="291"/>
      <c r="C37" s="292"/>
      <c r="F37" s="803"/>
      <c r="G37" s="293"/>
      <c r="H37" s="294"/>
      <c r="I37" s="204"/>
      <c r="J37" s="204"/>
      <c r="K37" s="204"/>
      <c r="L37" s="203"/>
      <c r="M37" s="290"/>
      <c r="N37" s="290"/>
      <c r="O37" s="290"/>
      <c r="P37" s="295"/>
      <c r="Q37" s="205"/>
      <c r="R37" s="155"/>
    </row>
    <row r="38" spans="1:22" ht="15.75" customHeight="1" thickBot="1">
      <c r="A38" s="290"/>
      <c r="B38" s="207"/>
      <c r="C38" s="208"/>
      <c r="D38" s="811" t="s">
        <v>1383</v>
      </c>
      <c r="E38" s="483">
        <f>SUM(E6:E36)</f>
        <v>332596893</v>
      </c>
      <c r="F38" s="245"/>
      <c r="G38" s="208"/>
      <c r="I38" s="155"/>
      <c r="J38" s="155"/>
      <c r="K38" s="812" t="s">
        <v>1368</v>
      </c>
      <c r="L38" s="321">
        <f>SUM(L6:L36)</f>
        <v>183555.37</v>
      </c>
      <c r="M38" s="813"/>
      <c r="N38" s="813"/>
      <c r="O38" s="804"/>
      <c r="Q38" s="814" t="s">
        <v>1877</v>
      </c>
      <c r="R38" s="898">
        <f>SUM(R6:R36)</f>
        <v>334924711.27999985</v>
      </c>
      <c r="S38" s="906"/>
    </row>
    <row r="39" spans="1:22" ht="15.75" thickTop="1">
      <c r="A39" s="150"/>
      <c r="B39" s="207"/>
      <c r="C39" s="206"/>
      <c r="D39" s="893"/>
      <c r="E39" s="207"/>
      <c r="F39" s="207"/>
      <c r="G39" s="208"/>
      <c r="H39" s="208"/>
      <c r="I39" s="155"/>
      <c r="J39" s="155"/>
      <c r="K39" s="155"/>
      <c r="L39" s="813"/>
      <c r="M39" s="813"/>
      <c r="N39" s="813"/>
      <c r="O39" s="804"/>
      <c r="P39" s="897"/>
      <c r="Q39" s="805"/>
      <c r="R39" s="209"/>
    </row>
    <row r="40" spans="1:22" ht="15">
      <c r="A40" s="150"/>
      <c r="B40" s="207"/>
      <c r="C40" s="206"/>
      <c r="D40" s="893"/>
      <c r="E40" s="207"/>
      <c r="F40" s="207"/>
      <c r="G40" s="208"/>
      <c r="H40" s="208"/>
      <c r="I40" s="155"/>
      <c r="J40" s="155"/>
      <c r="K40" s="155"/>
      <c r="L40" s="813"/>
      <c r="M40" s="813"/>
      <c r="N40" s="813"/>
      <c r="O40" s="804"/>
      <c r="P40" s="897"/>
      <c r="Q40" s="805"/>
      <c r="R40" s="209"/>
    </row>
    <row r="41" spans="1:22" ht="18" thickBot="1">
      <c r="A41" s="150"/>
      <c r="B41" s="895"/>
      <c r="C41" s="894"/>
      <c r="D41" s="893"/>
      <c r="E41" s="803"/>
      <c r="F41" s="803"/>
      <c r="G41" s="206"/>
      <c r="H41" s="815" t="s">
        <v>1367</v>
      </c>
      <c r="I41" s="898">
        <f>SUM(I6:I36)</f>
        <v>368145452.34011996</v>
      </c>
      <c r="J41" s="907"/>
      <c r="M41" s="167"/>
      <c r="N41" s="167"/>
      <c r="O41" s="167"/>
      <c r="P41" s="816" t="s">
        <v>1878</v>
      </c>
      <c r="Q41" s="898">
        <f>R38+L38+41640035.12</f>
        <v>376748301.76999986</v>
      </c>
      <c r="R41" s="902"/>
    </row>
    <row r="42" spans="1:22" ht="15" customHeight="1" thickTop="1">
      <c r="A42" s="150"/>
      <c r="B42" s="895"/>
      <c r="C42" s="894"/>
      <c r="D42" s="893"/>
      <c r="E42" s="803"/>
      <c r="F42" s="803"/>
      <c r="G42" s="206"/>
      <c r="H42" s="210"/>
      <c r="I42" s="211"/>
      <c r="J42" s="211"/>
      <c r="K42" s="812"/>
      <c r="L42" s="212"/>
      <c r="M42" s="167"/>
      <c r="N42" s="167"/>
      <c r="O42" s="167"/>
    </row>
    <row r="43" spans="1:22" ht="15" customHeight="1">
      <c r="A43" s="2219"/>
      <c r="B43" s="2219"/>
      <c r="C43" s="2219"/>
      <c r="D43" s="893"/>
      <c r="E43" s="152"/>
      <c r="F43" s="152"/>
      <c r="G43" s="152"/>
      <c r="H43" s="209"/>
      <c r="I43" s="213"/>
      <c r="J43" s="213"/>
      <c r="K43" s="213"/>
      <c r="L43" s="154"/>
      <c r="M43" s="154"/>
      <c r="N43" s="154"/>
      <c r="O43" s="154"/>
      <c r="P43" s="214"/>
      <c r="Q43" s="893"/>
      <c r="R43" s="213"/>
    </row>
    <row r="44" spans="1:22" ht="15" customHeight="1">
      <c r="A44" s="1589" t="s">
        <v>1369</v>
      </c>
      <c r="B44" s="1589"/>
      <c r="C44" s="1589"/>
      <c r="D44" s="1589"/>
      <c r="E44" s="1589"/>
      <c r="F44" s="1589"/>
      <c r="G44" s="1589"/>
      <c r="H44" s="1589"/>
      <c r="I44" s="1589"/>
      <c r="J44" s="1589"/>
      <c r="K44" s="1589"/>
      <c r="L44" s="1589"/>
      <c r="M44" s="1589"/>
      <c r="N44" s="1589"/>
      <c r="O44" s="1589"/>
      <c r="P44" s="1589"/>
      <c r="Q44" s="1589"/>
      <c r="R44" s="215"/>
    </row>
    <row r="45" spans="1:22" ht="15" customHeight="1">
      <c r="A45" s="1589" t="s">
        <v>1879</v>
      </c>
      <c r="B45" s="1589"/>
      <c r="C45" s="1589"/>
      <c r="D45" s="1589"/>
      <c r="E45" s="1589"/>
      <c r="F45" s="1589"/>
      <c r="G45" s="1589"/>
      <c r="H45" s="1589"/>
      <c r="I45" s="1589"/>
      <c r="J45" s="1589"/>
      <c r="K45" s="1589"/>
      <c r="L45" s="1589"/>
      <c r="M45" s="1589"/>
      <c r="N45" s="1589"/>
      <c r="O45" s="1589"/>
      <c r="P45" s="1589"/>
      <c r="Q45" s="1589"/>
      <c r="R45" s="11"/>
    </row>
    <row r="46" spans="1:22" ht="15" customHeight="1">
      <c r="A46" s="1589" t="s">
        <v>1407</v>
      </c>
      <c r="B46" s="1589"/>
      <c r="C46" s="1589"/>
      <c r="D46" s="1589"/>
      <c r="E46" s="1589"/>
      <c r="F46" s="1589"/>
      <c r="G46" s="1589"/>
      <c r="H46" s="1589"/>
      <c r="I46" s="1589"/>
      <c r="J46" s="1589"/>
      <c r="K46" s="1589"/>
      <c r="L46" s="1589"/>
      <c r="M46" s="1589"/>
      <c r="N46" s="1589"/>
      <c r="O46" s="1589"/>
      <c r="P46" s="1589"/>
      <c r="Q46" s="1589"/>
      <c r="R46" s="806"/>
    </row>
    <row r="47" spans="1:22" ht="15" customHeight="1">
      <c r="A47" s="1589"/>
      <c r="B47" s="1589"/>
      <c r="C47" s="1589"/>
      <c r="D47" s="1589"/>
      <c r="E47" s="1589"/>
      <c r="F47" s="1589"/>
      <c r="G47" s="1589"/>
      <c r="H47" s="1589"/>
      <c r="I47" s="1589"/>
      <c r="J47" s="1589"/>
      <c r="K47" s="1589"/>
      <c r="L47" s="1589"/>
      <c r="M47" s="1589"/>
      <c r="N47" s="1589"/>
      <c r="O47" s="1589"/>
      <c r="P47" s="1589"/>
      <c r="Q47" s="1589"/>
      <c r="R47" s="806"/>
    </row>
    <row r="48" spans="1:22" ht="15" customHeight="1">
      <c r="A48" s="1589"/>
      <c r="B48" s="1589"/>
      <c r="C48" s="1589"/>
      <c r="D48" s="1589"/>
      <c r="E48" s="1589"/>
      <c r="F48" s="1589"/>
      <c r="G48" s="1589"/>
      <c r="H48" s="1589"/>
      <c r="I48" s="1589"/>
      <c r="J48" s="1589"/>
      <c r="K48" s="1589"/>
      <c r="L48" s="1589"/>
      <c r="M48" s="1589"/>
      <c r="N48" s="1589"/>
      <c r="O48" s="1589"/>
      <c r="P48" s="1589"/>
      <c r="Q48" s="1589"/>
      <c r="R48" s="806"/>
    </row>
    <row r="49" spans="1:18" ht="15" customHeight="1">
      <c r="A49" s="1589" t="s">
        <v>1398</v>
      </c>
      <c r="B49" s="1589"/>
      <c r="C49" s="1589"/>
      <c r="D49" s="1589"/>
      <c r="E49" s="1589"/>
      <c r="F49" s="1589"/>
      <c r="G49" s="1589"/>
      <c r="H49" s="1589"/>
      <c r="I49" s="1589"/>
      <c r="J49" s="1589"/>
      <c r="K49" s="1589"/>
      <c r="L49" s="1589"/>
      <c r="M49" s="1589"/>
      <c r="N49" s="1589"/>
      <c r="O49" s="1589"/>
      <c r="P49" s="1589"/>
      <c r="Q49" s="1589"/>
      <c r="R49" s="216"/>
    </row>
    <row r="50" spans="1:18" ht="15" customHeight="1">
      <c r="A50" s="1589"/>
      <c r="B50" s="1589"/>
      <c r="C50" s="1589"/>
      <c r="D50" s="1589"/>
      <c r="E50" s="1589"/>
      <c r="F50" s="1589"/>
      <c r="G50" s="1589"/>
      <c r="H50" s="1589"/>
      <c r="I50" s="1589"/>
      <c r="J50" s="1589"/>
      <c r="K50" s="1589"/>
      <c r="L50" s="1589"/>
      <c r="M50" s="1589"/>
      <c r="N50" s="1589"/>
      <c r="O50" s="1589"/>
      <c r="P50" s="1589"/>
      <c r="Q50" s="1589"/>
      <c r="R50" s="216"/>
    </row>
    <row r="51" spans="1:18" s="218" customFormat="1" ht="15" customHeight="1">
      <c r="A51" s="1589"/>
      <c r="B51" s="1589"/>
      <c r="C51" s="1589"/>
      <c r="D51" s="1589"/>
      <c r="E51" s="1589"/>
      <c r="F51" s="1589"/>
      <c r="G51" s="1589"/>
      <c r="H51" s="1589"/>
      <c r="I51" s="1589"/>
      <c r="J51" s="1589"/>
      <c r="K51" s="1589"/>
      <c r="L51" s="1589"/>
      <c r="M51" s="1589"/>
      <c r="N51" s="1589"/>
      <c r="O51" s="1589"/>
      <c r="P51" s="1589"/>
      <c r="Q51" s="1589"/>
      <c r="R51" s="217"/>
    </row>
    <row r="52" spans="1:18" ht="14.25">
      <c r="A52" s="1589" t="s">
        <v>1880</v>
      </c>
      <c r="B52" s="1589"/>
      <c r="C52" s="1589"/>
      <c r="D52" s="1589"/>
      <c r="E52" s="1589"/>
      <c r="F52" s="1589"/>
      <c r="G52" s="1589"/>
      <c r="H52" s="1589"/>
      <c r="I52" s="1589"/>
      <c r="J52" s="1589"/>
      <c r="K52" s="1589"/>
      <c r="L52" s="1589"/>
      <c r="M52" s="1589"/>
      <c r="N52" s="1589"/>
      <c r="O52" s="1589"/>
      <c r="P52" s="1589"/>
      <c r="Q52" s="1589"/>
    </row>
    <row r="53" spans="1:18">
      <c r="A53" s="1685" t="s">
        <v>1881</v>
      </c>
      <c r="B53" s="1685"/>
      <c r="C53" s="1685"/>
      <c r="D53" s="1685"/>
      <c r="E53" s="1685"/>
      <c r="F53" s="1685"/>
      <c r="G53" s="1685"/>
      <c r="H53" s="1685"/>
      <c r="I53" s="1685"/>
      <c r="J53" s="1685"/>
      <c r="K53" s="1685"/>
      <c r="L53" s="1685"/>
      <c r="M53" s="1685"/>
      <c r="N53" s="1685"/>
      <c r="O53" s="1685"/>
      <c r="P53" s="1685"/>
      <c r="Q53" s="1685"/>
    </row>
    <row r="54" spans="1:18">
      <c r="A54" s="1685"/>
      <c r="B54" s="1685"/>
      <c r="C54" s="1685"/>
      <c r="D54" s="1685"/>
      <c r="E54" s="1685"/>
      <c r="F54" s="1685"/>
      <c r="G54" s="1685"/>
      <c r="H54" s="1685"/>
      <c r="I54" s="1685"/>
      <c r="J54" s="1685"/>
      <c r="K54" s="1685"/>
      <c r="L54" s="1685"/>
      <c r="M54" s="1685"/>
      <c r="N54" s="1685"/>
      <c r="O54" s="1685"/>
      <c r="P54" s="1685"/>
      <c r="Q54" s="1685"/>
    </row>
    <row r="55" spans="1:18" ht="14.25">
      <c r="A55" s="1685" t="s">
        <v>1885</v>
      </c>
      <c r="B55" s="1685"/>
      <c r="C55" s="1685"/>
      <c r="D55" s="1685"/>
      <c r="E55" s="1685"/>
      <c r="F55" s="1685"/>
      <c r="G55" s="1685"/>
      <c r="H55" s="1685"/>
      <c r="I55" s="1685"/>
      <c r="J55" s="1685"/>
      <c r="K55" s="1685"/>
      <c r="L55" s="1685"/>
      <c r="M55" s="1685"/>
      <c r="N55" s="1685"/>
      <c r="O55" s="1685"/>
      <c r="P55" s="1685"/>
      <c r="Q55" s="1685"/>
    </row>
    <row r="56" spans="1:18" ht="14.25" customHeight="1">
      <c r="A56" s="1685" t="s">
        <v>1926</v>
      </c>
      <c r="B56" s="1685"/>
      <c r="C56" s="1685"/>
      <c r="D56" s="1685"/>
      <c r="E56" s="1685"/>
      <c r="F56" s="1685"/>
      <c r="G56" s="1685"/>
      <c r="H56" s="1685"/>
      <c r="I56" s="1685"/>
      <c r="J56" s="1685"/>
      <c r="K56" s="1685"/>
      <c r="L56" s="1685"/>
      <c r="M56" s="1685"/>
      <c r="N56" s="1685"/>
      <c r="O56" s="1685"/>
      <c r="P56" s="1685"/>
      <c r="Q56" s="1685"/>
    </row>
    <row r="786" spans="6:6">
      <c r="F786" s="428" t="s">
        <v>1386</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56:Q56"/>
    <mergeCell ref="J21:K21"/>
    <mergeCell ref="J22:K22"/>
    <mergeCell ref="B21:D21"/>
    <mergeCell ref="B22:D22"/>
    <mergeCell ref="B29:D29"/>
    <mergeCell ref="J29:K29"/>
    <mergeCell ref="B23:D23"/>
    <mergeCell ref="B24:D24"/>
    <mergeCell ref="B25:D25"/>
    <mergeCell ref="J23:K23"/>
    <mergeCell ref="J24:K24"/>
    <mergeCell ref="J25:K25"/>
    <mergeCell ref="B28:D28"/>
    <mergeCell ref="J28:K28"/>
    <mergeCell ref="B26:D26"/>
    <mergeCell ref="J26:K26"/>
    <mergeCell ref="J19:K19"/>
    <mergeCell ref="J20:K20"/>
    <mergeCell ref="B18:D18"/>
    <mergeCell ref="B19:D19"/>
    <mergeCell ref="B20:D20"/>
    <mergeCell ref="B16:D16"/>
    <mergeCell ref="B17:D17"/>
    <mergeCell ref="J16:K16"/>
    <mergeCell ref="J17:K17"/>
    <mergeCell ref="J18:K18"/>
    <mergeCell ref="A43:C43"/>
    <mergeCell ref="A44:Q44"/>
    <mergeCell ref="A45:Q45"/>
    <mergeCell ref="A46:Q48"/>
    <mergeCell ref="A49:Q51"/>
    <mergeCell ref="A1:R1"/>
    <mergeCell ref="A2:R2"/>
    <mergeCell ref="M4:R4"/>
    <mergeCell ref="B10:D10"/>
    <mergeCell ref="J10:K10"/>
    <mergeCell ref="A4:G4"/>
    <mergeCell ref="H4:L4"/>
    <mergeCell ref="J9:K9"/>
    <mergeCell ref="B5:D5"/>
    <mergeCell ref="J5:K5"/>
    <mergeCell ref="B6:D6"/>
    <mergeCell ref="J6:K6"/>
    <mergeCell ref="B7:D7"/>
    <mergeCell ref="J7:K7"/>
    <mergeCell ref="J31:K31"/>
    <mergeCell ref="B32:D32"/>
    <mergeCell ref="J32:K32"/>
    <mergeCell ref="B8:D8"/>
    <mergeCell ref="J8:K8"/>
    <mergeCell ref="B9:D9"/>
    <mergeCell ref="B11:D11"/>
    <mergeCell ref="J11:K11"/>
    <mergeCell ref="B12:D12"/>
    <mergeCell ref="J12:K12"/>
    <mergeCell ref="B13:D13"/>
    <mergeCell ref="J13:K13"/>
    <mergeCell ref="B14:D14"/>
    <mergeCell ref="J14:K14"/>
    <mergeCell ref="B15:D15"/>
    <mergeCell ref="J15:K15"/>
    <mergeCell ref="A52:Q52"/>
    <mergeCell ref="A53:Q54"/>
    <mergeCell ref="A55:Q55"/>
    <mergeCell ref="B27:D27"/>
    <mergeCell ref="J27:K27"/>
    <mergeCell ref="B35:D35"/>
    <mergeCell ref="J35:K35"/>
    <mergeCell ref="B36:D36"/>
    <mergeCell ref="J36:K36"/>
    <mergeCell ref="B33:D33"/>
    <mergeCell ref="J33:K33"/>
    <mergeCell ref="B34:D34"/>
    <mergeCell ref="J34:K34"/>
    <mergeCell ref="B30:D30"/>
    <mergeCell ref="J30:K30"/>
    <mergeCell ref="B31:D31"/>
  </mergeCells>
  <pageMargins left="0.7" right="0.7" top="0.75" bottom="0.75" header="0.3" footer="0.3"/>
  <pageSetup paperSize="5" scale="56" orientation="landscape" r:id="rId1"/>
  <headerFooter>
    <oddFooter>&amp;RPage &amp;P of &amp;N</oddFooter>
  </headerFooter>
</worksheet>
</file>

<file path=xl/worksheets/sheet10.xml><?xml version="1.0" encoding="utf-8"?>
<worksheet xmlns="http://schemas.openxmlformats.org/spreadsheetml/2006/main" xmlns:r="http://schemas.openxmlformats.org/officeDocument/2006/relationships">
  <sheetPr codeName="Sheet10">
    <pageSetUpPr fitToPage="1"/>
  </sheetPr>
  <dimension ref="A1:AA190"/>
  <sheetViews>
    <sheetView view="pageBreakPreview" zoomScale="60" zoomScaleNormal="75" zoomScalePageLayoutView="75" workbookViewId="0">
      <selection sqref="A1:X1"/>
    </sheetView>
  </sheetViews>
  <sheetFormatPr defaultColWidth="9.140625" defaultRowHeight="12.75"/>
  <cols>
    <col min="1" max="1" width="12.7109375" style="428" customWidth="1"/>
    <col min="2" max="2" width="13.28515625" style="428" customWidth="1"/>
    <col min="3" max="3" width="67.85546875" style="428" customWidth="1"/>
    <col min="4" max="4" width="11.7109375" style="428" customWidth="1"/>
    <col min="5" max="5" width="6.28515625" style="428" bestFit="1" customWidth="1"/>
    <col min="6" max="6" width="13.140625" style="428" bestFit="1" customWidth="1"/>
    <col min="7" max="7" width="39.140625" style="428" bestFit="1" customWidth="1"/>
    <col min="8" max="8" width="20" style="26" bestFit="1" customWidth="1"/>
    <col min="9" max="9" width="14.28515625" style="428" customWidth="1"/>
    <col min="10" max="10" width="11" style="428" bestFit="1" customWidth="1"/>
    <col min="11" max="11" width="2.42578125" style="428" bestFit="1" customWidth="1"/>
    <col min="12" max="12" width="18.140625" style="221" bestFit="1" customWidth="1"/>
    <col min="13" max="13" width="11" style="221" bestFit="1" customWidth="1"/>
    <col min="14" max="14" width="2.42578125" style="221" customWidth="1"/>
    <col min="15" max="15" width="19.5703125" style="221" bestFit="1" customWidth="1"/>
    <col min="16" max="16" width="3.85546875" style="221" bestFit="1" customWidth="1"/>
    <col min="17" max="17" width="19.5703125" style="221" customWidth="1"/>
    <col min="18" max="18" width="13.85546875" style="428" customWidth="1"/>
    <col min="19" max="19" width="24" style="35" customWidth="1"/>
    <col min="20" max="20" width="20.28515625" style="428" bestFit="1" customWidth="1"/>
    <col min="21" max="21" width="26.7109375" style="428" customWidth="1"/>
    <col min="22" max="22" width="14.42578125" style="428" customWidth="1"/>
    <col min="23" max="23" width="19" style="428" customWidth="1"/>
    <col min="24" max="24" width="18" style="428" customWidth="1"/>
    <col min="25" max="25" width="9.140625" style="428"/>
    <col min="26" max="26" width="19.140625" style="428" bestFit="1" customWidth="1"/>
    <col min="27" max="27" width="19.85546875" style="428" bestFit="1" customWidth="1"/>
    <col min="28" max="28" width="10.140625" style="428" bestFit="1" customWidth="1"/>
    <col min="29" max="16384" width="9.140625" style="428"/>
  </cols>
  <sheetData>
    <row r="1" spans="1:27" s="1304" customFormat="1" ht="15">
      <c r="A1" s="1959" t="s">
        <v>2139</v>
      </c>
      <c r="B1" s="1959"/>
      <c r="C1" s="1959"/>
      <c r="D1" s="1959"/>
      <c r="E1" s="1959"/>
      <c r="F1" s="1959"/>
      <c r="G1" s="1959"/>
      <c r="H1" s="1959"/>
      <c r="I1" s="1959"/>
      <c r="J1" s="1959"/>
      <c r="K1" s="1959"/>
      <c r="L1" s="1959"/>
      <c r="M1" s="1959"/>
      <c r="N1" s="1959"/>
      <c r="O1" s="1959"/>
      <c r="P1" s="1959"/>
      <c r="Q1" s="1959"/>
      <c r="R1" s="1959"/>
      <c r="S1" s="1959"/>
      <c r="T1" s="1959"/>
      <c r="U1" s="1959"/>
      <c r="V1" s="1959"/>
      <c r="W1" s="1959"/>
      <c r="X1" s="1959"/>
    </row>
    <row r="2" spans="1:27" s="1304" customFormat="1" ht="15">
      <c r="A2" s="1959" t="s">
        <v>2138</v>
      </c>
      <c r="B2" s="1959"/>
      <c r="C2" s="1959"/>
      <c r="D2" s="1959"/>
      <c r="E2" s="1959"/>
      <c r="F2" s="1959"/>
      <c r="G2" s="1959"/>
      <c r="H2" s="1959"/>
      <c r="I2" s="1959"/>
      <c r="J2" s="1959"/>
      <c r="K2" s="1959"/>
      <c r="L2" s="1959"/>
      <c r="M2" s="1959"/>
      <c r="N2" s="1959"/>
      <c r="O2" s="1959"/>
      <c r="P2" s="1959"/>
      <c r="Q2" s="1959"/>
      <c r="R2" s="1959"/>
      <c r="S2" s="1959"/>
      <c r="T2" s="1959"/>
      <c r="U2" s="1959"/>
      <c r="V2" s="1959"/>
      <c r="W2" s="1959"/>
      <c r="X2" s="1959"/>
    </row>
    <row r="3" spans="1:27" s="1304" customFormat="1" ht="15" thickBot="1">
      <c r="F3" s="1318"/>
      <c r="H3" s="157"/>
      <c r="I3" s="6"/>
      <c r="J3" s="6"/>
      <c r="K3" s="6"/>
      <c r="L3" s="14"/>
      <c r="M3" s="14"/>
      <c r="N3" s="14"/>
      <c r="O3" s="14"/>
      <c r="P3" s="14"/>
      <c r="Q3" s="14"/>
      <c r="S3" s="158"/>
    </row>
    <row r="4" spans="1:27" s="1304" customFormat="1" ht="37.5" customHeight="1" thickBot="1">
      <c r="A4" s="1989" t="s">
        <v>680</v>
      </c>
      <c r="B4" s="1927" t="s">
        <v>2</v>
      </c>
      <c r="C4" s="2210" t="s">
        <v>327</v>
      </c>
      <c r="D4" s="1610"/>
      <c r="E4" s="1995"/>
      <c r="F4" s="1927" t="s">
        <v>328</v>
      </c>
      <c r="G4" s="1927" t="s">
        <v>1008</v>
      </c>
      <c r="H4" s="2241" t="s">
        <v>2017</v>
      </c>
      <c r="I4" s="1922" t="s">
        <v>10</v>
      </c>
      <c r="J4" s="1609" t="s">
        <v>2018</v>
      </c>
      <c r="K4" s="1610"/>
      <c r="L4" s="1611"/>
      <c r="M4" s="1609" t="s">
        <v>2019</v>
      </c>
      <c r="N4" s="1610"/>
      <c r="O4" s="1611"/>
      <c r="P4" s="1609" t="s">
        <v>2020</v>
      </c>
      <c r="Q4" s="1611"/>
      <c r="R4" s="1989" t="s">
        <v>1012</v>
      </c>
      <c r="S4" s="2243"/>
      <c r="T4" s="2230" t="s">
        <v>1370</v>
      </c>
      <c r="U4" s="1980"/>
      <c r="V4" s="2231" t="s">
        <v>1342</v>
      </c>
      <c r="W4" s="2232"/>
      <c r="X4" s="2233"/>
    </row>
    <row r="5" spans="1:27" s="1304" customFormat="1" ht="45.75" customHeight="1" thickBot="1">
      <c r="A5" s="1991"/>
      <c r="B5" s="1899"/>
      <c r="C5" s="159" t="s">
        <v>329</v>
      </c>
      <c r="D5" s="160" t="s">
        <v>330</v>
      </c>
      <c r="E5" s="159" t="s">
        <v>331</v>
      </c>
      <c r="F5" s="1899"/>
      <c r="G5" s="1899"/>
      <c r="H5" s="2242"/>
      <c r="I5" s="1923"/>
      <c r="J5" s="161" t="s">
        <v>2</v>
      </c>
      <c r="K5" s="162"/>
      <c r="L5" s="220" t="s">
        <v>1249</v>
      </c>
      <c r="M5" s="305" t="s">
        <v>2</v>
      </c>
      <c r="N5" s="306"/>
      <c r="O5" s="925" t="s">
        <v>1249</v>
      </c>
      <c r="P5" s="306"/>
      <c r="Q5" s="925" t="s">
        <v>1249</v>
      </c>
      <c r="R5" s="225" t="s">
        <v>1339</v>
      </c>
      <c r="S5" s="226" t="s">
        <v>1340</v>
      </c>
      <c r="T5" s="225" t="s">
        <v>1249</v>
      </c>
      <c r="U5" s="227" t="s">
        <v>1247</v>
      </c>
      <c r="V5" s="225" t="s">
        <v>2</v>
      </c>
      <c r="W5" s="228" t="s">
        <v>1247</v>
      </c>
      <c r="X5" s="229" t="s">
        <v>1343</v>
      </c>
    </row>
    <row r="6" spans="1:27" s="1304" customFormat="1" ht="29.25" customHeight="1">
      <c r="A6" s="383">
        <v>1</v>
      </c>
      <c r="B6" s="384">
        <v>40086</v>
      </c>
      <c r="C6" s="385" t="s">
        <v>1180</v>
      </c>
      <c r="D6" s="386" t="s">
        <v>880</v>
      </c>
      <c r="E6" s="386" t="s">
        <v>881</v>
      </c>
      <c r="F6" s="387" t="s">
        <v>86</v>
      </c>
      <c r="G6" s="386" t="s">
        <v>1182</v>
      </c>
      <c r="H6" s="388">
        <v>1111111111</v>
      </c>
      <c r="I6" s="389" t="s">
        <v>322</v>
      </c>
      <c r="J6" s="390">
        <v>40182</v>
      </c>
      <c r="K6" s="391">
        <v>4</v>
      </c>
      <c r="L6" s="392">
        <v>156250000</v>
      </c>
      <c r="M6" s="390">
        <v>40182</v>
      </c>
      <c r="N6" s="391">
        <v>4</v>
      </c>
      <c r="O6" s="392">
        <v>156250000</v>
      </c>
      <c r="P6" s="391"/>
      <c r="Q6" s="392">
        <v>156250000</v>
      </c>
      <c r="R6" s="2238">
        <v>40193</v>
      </c>
      <c r="S6" s="2239">
        <v>156250000</v>
      </c>
      <c r="T6" s="2234">
        <v>0</v>
      </c>
      <c r="U6" s="2236" t="s">
        <v>1182</v>
      </c>
      <c r="V6" s="163">
        <v>40207</v>
      </c>
      <c r="W6" s="1310" t="s">
        <v>1344</v>
      </c>
      <c r="X6" s="164">
        <v>20091872.420000002</v>
      </c>
      <c r="AA6" s="14"/>
    </row>
    <row r="7" spans="1:27" s="1304" customFormat="1" ht="29.25" customHeight="1">
      <c r="A7" s="393"/>
      <c r="B7" s="394"/>
      <c r="C7" s="1292"/>
      <c r="D7" s="1292"/>
      <c r="E7" s="1292"/>
      <c r="F7" s="1293"/>
      <c r="G7" s="1292"/>
      <c r="H7" s="1308"/>
      <c r="I7" s="1332"/>
      <c r="J7" s="395"/>
      <c r="K7" s="396"/>
      <c r="L7" s="1331"/>
      <c r="M7" s="395"/>
      <c r="N7" s="396"/>
      <c r="O7" s="1331"/>
      <c r="P7" s="396"/>
      <c r="Q7" s="1331"/>
      <c r="R7" s="1503"/>
      <c r="S7" s="2240"/>
      <c r="T7" s="2235"/>
      <c r="U7" s="2237"/>
      <c r="V7" s="163">
        <v>40233</v>
      </c>
      <c r="W7" s="1310" t="s">
        <v>1425</v>
      </c>
      <c r="X7" s="164">
        <v>48922.020388332559</v>
      </c>
    </row>
    <row r="8" spans="1:27" s="1304" customFormat="1" ht="29.25" customHeight="1">
      <c r="A8" s="397">
        <v>2</v>
      </c>
      <c r="B8" s="117">
        <v>40086</v>
      </c>
      <c r="C8" s="734" t="s">
        <v>1180</v>
      </c>
      <c r="D8" s="110" t="s">
        <v>880</v>
      </c>
      <c r="E8" s="110" t="s">
        <v>881</v>
      </c>
      <c r="F8" s="398" t="s">
        <v>86</v>
      </c>
      <c r="G8" s="110" t="s">
        <v>1181</v>
      </c>
      <c r="H8" s="399">
        <v>2222222222</v>
      </c>
      <c r="I8" s="678" t="s">
        <v>322</v>
      </c>
      <c r="J8" s="400">
        <v>40182</v>
      </c>
      <c r="K8" s="401">
        <v>4</v>
      </c>
      <c r="L8" s="402">
        <v>200000000</v>
      </c>
      <c r="M8" s="400">
        <v>40182</v>
      </c>
      <c r="N8" s="401">
        <v>4</v>
      </c>
      <c r="O8" s="402">
        <v>200000000</v>
      </c>
      <c r="P8" s="401"/>
      <c r="Q8" s="402">
        <v>200000000</v>
      </c>
      <c r="R8" s="101">
        <v>40189</v>
      </c>
      <c r="S8" s="137">
        <v>34000000</v>
      </c>
      <c r="T8" s="45">
        <f>IF($L8&lt;&gt;0,$L8-$S8)</f>
        <v>166000000</v>
      </c>
      <c r="U8" s="12" t="s">
        <v>1181</v>
      </c>
      <c r="V8" s="1324"/>
      <c r="W8" s="1306"/>
      <c r="X8" s="1317"/>
    </row>
    <row r="9" spans="1:27" s="1304" customFormat="1" ht="29.25" customHeight="1">
      <c r="A9" s="403"/>
      <c r="B9" s="404"/>
      <c r="C9" s="405"/>
      <c r="D9" s="405"/>
      <c r="E9" s="405"/>
      <c r="F9" s="406"/>
      <c r="G9" s="405"/>
      <c r="H9" s="407"/>
      <c r="I9" s="408"/>
      <c r="J9" s="409"/>
      <c r="K9" s="410"/>
      <c r="L9" s="411"/>
      <c r="M9" s="409"/>
      <c r="N9" s="410"/>
      <c r="O9" s="411"/>
      <c r="P9" s="410"/>
      <c r="Q9" s="411"/>
      <c r="R9" s="1501">
        <v>40190</v>
      </c>
      <c r="S9" s="2244">
        <v>166000000</v>
      </c>
      <c r="T9" s="2245">
        <v>0</v>
      </c>
      <c r="U9" s="2246" t="s">
        <v>1341</v>
      </c>
      <c r="V9" s="1284">
        <v>40207</v>
      </c>
      <c r="W9" s="1292" t="s">
        <v>1344</v>
      </c>
      <c r="X9" s="1331">
        <v>502301.83</v>
      </c>
    </row>
    <row r="10" spans="1:27" s="1304" customFormat="1" ht="29.25" customHeight="1">
      <c r="A10" s="412"/>
      <c r="B10" s="413"/>
      <c r="C10" s="414"/>
      <c r="D10" s="414"/>
      <c r="E10" s="414"/>
      <c r="F10" s="179"/>
      <c r="G10" s="414"/>
      <c r="H10" s="415"/>
      <c r="I10" s="416"/>
      <c r="J10" s="417"/>
      <c r="K10" s="418"/>
      <c r="L10" s="419"/>
      <c r="M10" s="417"/>
      <c r="N10" s="418"/>
      <c r="O10" s="419"/>
      <c r="P10" s="418"/>
      <c r="Q10" s="419"/>
      <c r="R10" s="1503"/>
      <c r="S10" s="2240"/>
      <c r="T10" s="2235"/>
      <c r="U10" s="2247"/>
      <c r="V10" s="1284">
        <v>40233</v>
      </c>
      <c r="W10" s="1292" t="s">
        <v>1425</v>
      </c>
      <c r="X10" s="1331">
        <v>1223.06</v>
      </c>
      <c r="AA10" s="219"/>
    </row>
    <row r="11" spans="1:27" s="1304" customFormat="1" ht="29.25" customHeight="1">
      <c r="A11" s="1281">
        <v>1</v>
      </c>
      <c r="B11" s="1289">
        <v>40086</v>
      </c>
      <c r="C11" s="1291" t="s">
        <v>1179</v>
      </c>
      <c r="D11" s="1291" t="s">
        <v>880</v>
      </c>
      <c r="E11" s="1321" t="s">
        <v>881</v>
      </c>
      <c r="F11" s="1309" t="s">
        <v>86</v>
      </c>
      <c r="G11" s="1291" t="s">
        <v>1182</v>
      </c>
      <c r="H11" s="32">
        <v>1111111111.1099999</v>
      </c>
      <c r="I11" s="1286" t="s">
        <v>322</v>
      </c>
      <c r="J11" s="1283">
        <v>40259</v>
      </c>
      <c r="K11" s="1321">
        <v>6</v>
      </c>
      <c r="L11" s="378">
        <v>1244437500</v>
      </c>
      <c r="M11" s="380">
        <v>40375</v>
      </c>
      <c r="N11" s="381"/>
      <c r="O11" s="378">
        <v>856000000</v>
      </c>
      <c r="P11" s="1314"/>
      <c r="Q11" s="382">
        <v>580960000</v>
      </c>
      <c r="R11" s="101">
        <v>40227</v>
      </c>
      <c r="S11" s="137">
        <v>2444346.81</v>
      </c>
      <c r="T11" s="735">
        <f>$Q$11-S11</f>
        <v>578515653.19000006</v>
      </c>
      <c r="U11" s="15" t="s">
        <v>2021</v>
      </c>
      <c r="V11" s="926"/>
      <c r="W11" s="1"/>
      <c r="X11" s="24"/>
      <c r="AA11" s="219"/>
    </row>
    <row r="12" spans="1:27" s="1304" customFormat="1" ht="29.25" customHeight="1">
      <c r="A12" s="1325"/>
      <c r="B12" s="1294"/>
      <c r="C12" s="374"/>
      <c r="D12" s="374"/>
      <c r="E12" s="1322"/>
      <c r="F12" s="1312"/>
      <c r="G12" s="374"/>
      <c r="H12" s="927"/>
      <c r="I12" s="1295"/>
      <c r="J12" s="1297"/>
      <c r="K12" s="1322"/>
      <c r="L12" s="378"/>
      <c r="M12" s="380"/>
      <c r="N12" s="381"/>
      <c r="O12" s="378"/>
      <c r="P12" s="381"/>
      <c r="Q12" s="382"/>
      <c r="R12" s="101">
        <v>40283</v>
      </c>
      <c r="S12" s="137">
        <v>3533199.33</v>
      </c>
      <c r="T12" s="735">
        <f>T11-S12</f>
        <v>574982453.86000001</v>
      </c>
      <c r="U12" s="15" t="s">
        <v>2021</v>
      </c>
      <c r="V12" s="926"/>
      <c r="W12" s="1"/>
      <c r="X12" s="24"/>
      <c r="AA12" s="219"/>
    </row>
    <row r="13" spans="1:27" s="1304" customFormat="1" ht="29.25" customHeight="1">
      <c r="A13" s="1325"/>
      <c r="B13" s="1294"/>
      <c r="C13" s="374"/>
      <c r="D13" s="374"/>
      <c r="E13" s="1322"/>
      <c r="F13" s="1312"/>
      <c r="G13" s="374"/>
      <c r="H13" s="927"/>
      <c r="I13" s="1315"/>
      <c r="J13" s="1297"/>
      <c r="K13" s="1322"/>
      <c r="L13" s="378"/>
      <c r="M13" s="380"/>
      <c r="N13" s="381"/>
      <c r="O13" s="378"/>
      <c r="P13" s="381"/>
      <c r="Q13" s="382"/>
      <c r="R13" s="101">
        <v>40436</v>
      </c>
      <c r="S13" s="137">
        <v>30011186.84</v>
      </c>
      <c r="T13" s="735">
        <f>T12-S13</f>
        <v>544971267.01999998</v>
      </c>
      <c r="U13" s="15" t="s">
        <v>2021</v>
      </c>
      <c r="V13" s="926"/>
      <c r="W13" s="1"/>
      <c r="X13" s="24"/>
      <c r="AA13" s="219"/>
    </row>
    <row r="14" spans="1:27" s="1304" customFormat="1" ht="29.25" customHeight="1">
      <c r="A14" s="1325"/>
      <c r="B14" s="1294"/>
      <c r="C14" s="374"/>
      <c r="D14" s="374"/>
      <c r="E14" s="1322"/>
      <c r="F14" s="1312"/>
      <c r="G14" s="374"/>
      <c r="H14" s="927"/>
      <c r="I14" s="1315"/>
      <c r="J14" s="1297"/>
      <c r="K14" s="1322"/>
      <c r="L14" s="378"/>
      <c r="M14" s="380"/>
      <c r="N14" s="381"/>
      <c r="O14" s="378"/>
      <c r="P14" s="381"/>
      <c r="Q14" s="382"/>
      <c r="R14" s="101">
        <v>40497</v>
      </c>
      <c r="S14" s="137">
        <v>66463981.780000001</v>
      </c>
      <c r="T14" s="735">
        <f>T13-S14</f>
        <v>478507285.24000001</v>
      </c>
      <c r="U14" s="15" t="s">
        <v>2021</v>
      </c>
      <c r="V14" s="926"/>
      <c r="W14" s="1"/>
      <c r="X14" s="24"/>
      <c r="AA14" s="219"/>
    </row>
    <row r="15" spans="1:27" s="1304" customFormat="1" ht="29.25" customHeight="1">
      <c r="A15" s="1325"/>
      <c r="B15" s="1294"/>
      <c r="C15" s="374"/>
      <c r="D15" s="374"/>
      <c r="E15" s="1322"/>
      <c r="F15" s="1312"/>
      <c r="G15" s="374"/>
      <c r="H15" s="927"/>
      <c r="I15" s="1315"/>
      <c r="J15" s="1297"/>
      <c r="K15" s="1322"/>
      <c r="L15" s="378"/>
      <c r="M15" s="380"/>
      <c r="N15" s="381"/>
      <c r="O15" s="378"/>
      <c r="P15" s="381"/>
      <c r="Q15" s="382"/>
      <c r="R15" s="101">
        <v>40526</v>
      </c>
      <c r="S15" s="137">
        <v>15844535.779999999</v>
      </c>
      <c r="T15" s="735">
        <f t="shared" ref="T15:T29" si="0">T14-S15</f>
        <v>462662749.46000004</v>
      </c>
      <c r="U15" s="15" t="s">
        <v>2021</v>
      </c>
      <c r="V15" s="926"/>
      <c r="W15" s="1"/>
      <c r="X15" s="24"/>
      <c r="AA15" s="219"/>
    </row>
    <row r="16" spans="1:27" s="1304" customFormat="1" ht="29.25" customHeight="1">
      <c r="A16" s="1325"/>
      <c r="B16" s="1294"/>
      <c r="C16" s="374"/>
      <c r="D16" s="374"/>
      <c r="E16" s="1322"/>
      <c r="F16" s="1312"/>
      <c r="G16" s="374"/>
      <c r="H16" s="927"/>
      <c r="I16" s="1315"/>
      <c r="J16" s="1297"/>
      <c r="K16" s="1322"/>
      <c r="L16" s="378"/>
      <c r="M16" s="380"/>
      <c r="N16" s="381"/>
      <c r="O16" s="378"/>
      <c r="P16" s="381"/>
      <c r="Q16" s="382"/>
      <c r="R16" s="101">
        <v>40557</v>
      </c>
      <c r="S16" s="137">
        <v>13677726.439999999</v>
      </c>
      <c r="T16" s="735">
        <f t="shared" si="0"/>
        <v>448985023.02000004</v>
      </c>
      <c r="U16" s="15" t="s">
        <v>2021</v>
      </c>
      <c r="V16" s="926"/>
      <c r="W16" s="1"/>
      <c r="X16" s="24"/>
      <c r="AA16" s="219"/>
    </row>
    <row r="17" spans="1:27" s="1304" customFormat="1" ht="29.25" customHeight="1">
      <c r="A17" s="1325"/>
      <c r="B17" s="1294"/>
      <c r="C17" s="374"/>
      <c r="D17" s="374"/>
      <c r="E17" s="1322"/>
      <c r="F17" s="1312"/>
      <c r="G17" s="374"/>
      <c r="H17" s="927"/>
      <c r="I17" s="1315"/>
      <c r="J17" s="1297"/>
      <c r="K17" s="1322"/>
      <c r="L17" s="378"/>
      <c r="M17" s="380"/>
      <c r="N17" s="381"/>
      <c r="O17" s="378"/>
      <c r="P17" s="381"/>
      <c r="Q17" s="382"/>
      <c r="R17" s="101">
        <v>40588</v>
      </c>
      <c r="S17" s="137">
        <v>48523844.579999998</v>
      </c>
      <c r="T17" s="735">
        <f t="shared" si="0"/>
        <v>400461178.44000006</v>
      </c>
      <c r="U17" s="15" t="s">
        <v>2021</v>
      </c>
      <c r="V17" s="926"/>
      <c r="W17" s="1"/>
      <c r="X17" s="24"/>
      <c r="AA17" s="219"/>
    </row>
    <row r="18" spans="1:27" s="1304" customFormat="1" ht="29.25" customHeight="1">
      <c r="A18" s="1325"/>
      <c r="B18" s="1294"/>
      <c r="C18" s="374"/>
      <c r="D18" s="374"/>
      <c r="E18" s="1322"/>
      <c r="F18" s="1312"/>
      <c r="G18" s="374"/>
      <c r="H18" s="927"/>
      <c r="I18" s="1315"/>
      <c r="J18" s="1297"/>
      <c r="K18" s="1322"/>
      <c r="L18" s="378"/>
      <c r="M18" s="380"/>
      <c r="N18" s="381"/>
      <c r="O18" s="378"/>
      <c r="P18" s="381"/>
      <c r="Q18" s="382"/>
      <c r="R18" s="101">
        <v>40616</v>
      </c>
      <c r="S18" s="137">
        <v>68765544.25</v>
      </c>
      <c r="T18" s="735">
        <f t="shared" si="0"/>
        <v>331695634.19000006</v>
      </c>
      <c r="U18" s="15" t="s">
        <v>2021</v>
      </c>
      <c r="V18" s="926"/>
      <c r="W18" s="1"/>
      <c r="X18" s="24"/>
      <c r="AA18" s="219"/>
    </row>
    <row r="19" spans="1:27" s="1304" customFormat="1" ht="29.25" customHeight="1">
      <c r="A19" s="1325"/>
      <c r="B19" s="1294"/>
      <c r="C19" s="374"/>
      <c r="D19" s="374"/>
      <c r="E19" s="1322"/>
      <c r="F19" s="1312"/>
      <c r="G19" s="374"/>
      <c r="H19" s="927"/>
      <c r="I19" s="1315"/>
      <c r="J19" s="1297"/>
      <c r="K19" s="1322"/>
      <c r="L19" s="378"/>
      <c r="M19" s="380"/>
      <c r="N19" s="381"/>
      <c r="O19" s="378"/>
      <c r="P19" s="381"/>
      <c r="Q19" s="382"/>
      <c r="R19" s="101">
        <v>40647</v>
      </c>
      <c r="S19" s="137">
        <v>77704254.329999998</v>
      </c>
      <c r="T19" s="735">
        <f t="shared" si="0"/>
        <v>253991379.86000007</v>
      </c>
      <c r="U19" s="15" t="s">
        <v>2021</v>
      </c>
      <c r="V19" s="926"/>
      <c r="W19" s="1"/>
      <c r="X19" s="24"/>
      <c r="AA19" s="219"/>
    </row>
    <row r="20" spans="1:27" s="1304" customFormat="1" ht="29.25" customHeight="1">
      <c r="A20" s="1325"/>
      <c r="B20" s="1294"/>
      <c r="C20" s="374"/>
      <c r="D20" s="374"/>
      <c r="E20" s="1322"/>
      <c r="F20" s="1312"/>
      <c r="G20" s="374"/>
      <c r="H20" s="927"/>
      <c r="I20" s="1315"/>
      <c r="J20" s="1297"/>
      <c r="K20" s="1322"/>
      <c r="L20" s="378"/>
      <c r="M20" s="380"/>
      <c r="N20" s="381"/>
      <c r="O20" s="378"/>
      <c r="P20" s="381"/>
      <c r="Q20" s="382"/>
      <c r="R20" s="101">
        <v>40683</v>
      </c>
      <c r="S20" s="137">
        <v>28883732.629999999</v>
      </c>
      <c r="T20" s="735">
        <f t="shared" si="0"/>
        <v>225107647.23000008</v>
      </c>
      <c r="U20" s="15" t="s">
        <v>2021</v>
      </c>
      <c r="V20" s="926"/>
      <c r="W20" s="1"/>
      <c r="X20" s="24"/>
      <c r="AA20" s="219"/>
    </row>
    <row r="21" spans="1:27" s="1304" customFormat="1" ht="29.25" customHeight="1">
      <c r="A21" s="1325"/>
      <c r="B21" s="1294"/>
      <c r="C21" s="374"/>
      <c r="D21" s="374"/>
      <c r="E21" s="1322"/>
      <c r="F21" s="1312"/>
      <c r="G21" s="374"/>
      <c r="H21" s="927"/>
      <c r="I21" s="1315"/>
      <c r="J21" s="1297"/>
      <c r="K21" s="1322"/>
      <c r="L21" s="378"/>
      <c r="M21" s="380"/>
      <c r="N21" s="381"/>
      <c r="O21" s="378"/>
      <c r="P21" s="381"/>
      <c r="Q21" s="382"/>
      <c r="R21" s="101">
        <v>40708</v>
      </c>
      <c r="S21" s="137">
        <v>9129708.8200000003</v>
      </c>
      <c r="T21" s="735">
        <f t="shared" si="0"/>
        <v>215977938.41000009</v>
      </c>
      <c r="U21" s="15" t="s">
        <v>2021</v>
      </c>
      <c r="V21" s="926"/>
      <c r="W21" s="1"/>
      <c r="X21" s="24"/>
      <c r="AA21" s="219"/>
    </row>
    <row r="22" spans="1:27" s="1304" customFormat="1" ht="29.25" customHeight="1">
      <c r="A22" s="1325"/>
      <c r="B22" s="1294"/>
      <c r="C22" s="374"/>
      <c r="D22" s="374"/>
      <c r="E22" s="1322"/>
      <c r="F22" s="1312"/>
      <c r="G22" s="374"/>
      <c r="H22" s="927"/>
      <c r="I22" s="1315"/>
      <c r="J22" s="1297"/>
      <c r="K22" s="1322"/>
      <c r="L22" s="378"/>
      <c r="M22" s="380"/>
      <c r="N22" s="381"/>
      <c r="O22" s="378"/>
      <c r="P22" s="381"/>
      <c r="Q22" s="382"/>
      <c r="R22" s="101">
        <v>40739</v>
      </c>
      <c r="S22" s="137">
        <v>31061746.91</v>
      </c>
      <c r="T22" s="735">
        <f t="shared" si="0"/>
        <v>184916191.50000009</v>
      </c>
      <c r="U22" s="15" t="s">
        <v>2021</v>
      </c>
      <c r="V22" s="926"/>
      <c r="W22" s="1"/>
      <c r="X22" s="24"/>
      <c r="AA22" s="219"/>
    </row>
    <row r="23" spans="1:27" s="1304" customFormat="1" ht="29.25" customHeight="1">
      <c r="A23" s="1325"/>
      <c r="B23" s="1294"/>
      <c r="C23" s="374"/>
      <c r="D23" s="374"/>
      <c r="E23" s="1322"/>
      <c r="F23" s="1312"/>
      <c r="G23" s="374"/>
      <c r="H23" s="927"/>
      <c r="I23" s="1315"/>
      <c r="J23" s="1297"/>
      <c r="K23" s="1322"/>
      <c r="L23" s="378"/>
      <c r="M23" s="380"/>
      <c r="N23" s="381"/>
      <c r="O23" s="378"/>
      <c r="P23" s="381"/>
      <c r="Q23" s="382"/>
      <c r="R23" s="101">
        <v>40767</v>
      </c>
      <c r="S23" s="137">
        <v>10381214.060000001</v>
      </c>
      <c r="T23" s="735">
        <f t="shared" si="0"/>
        <v>174534977.44000009</v>
      </c>
      <c r="U23" s="15" t="s">
        <v>2021</v>
      </c>
      <c r="V23" s="926"/>
      <c r="W23" s="1"/>
      <c r="X23" s="24"/>
      <c r="AA23" s="219"/>
    </row>
    <row r="24" spans="1:27" s="1304" customFormat="1" ht="29.25" customHeight="1">
      <c r="A24" s="1325"/>
      <c r="B24" s="1294"/>
      <c r="C24" s="374"/>
      <c r="D24" s="374"/>
      <c r="E24" s="1322"/>
      <c r="F24" s="1312"/>
      <c r="G24" s="374"/>
      <c r="H24" s="927"/>
      <c r="I24" s="1315"/>
      <c r="J24" s="1297"/>
      <c r="K24" s="1322"/>
      <c r="L24" s="378"/>
      <c r="M24" s="380"/>
      <c r="N24" s="381"/>
      <c r="O24" s="378"/>
      <c r="P24" s="381"/>
      <c r="Q24" s="382"/>
      <c r="R24" s="101">
        <v>40833</v>
      </c>
      <c r="S24" s="137">
        <v>6230731.1600000001</v>
      </c>
      <c r="T24" s="735">
        <f t="shared" si="0"/>
        <v>168304246.28000009</v>
      </c>
      <c r="U24" s="15" t="s">
        <v>2021</v>
      </c>
      <c r="V24" s="926"/>
      <c r="W24" s="1"/>
      <c r="X24" s="24"/>
      <c r="AA24" s="219"/>
    </row>
    <row r="25" spans="1:27" s="1304" customFormat="1" ht="29.25" customHeight="1">
      <c r="A25" s="1325"/>
      <c r="B25" s="1294"/>
      <c r="C25" s="374"/>
      <c r="D25" s="374"/>
      <c r="E25" s="1322"/>
      <c r="F25" s="1312"/>
      <c r="G25" s="374"/>
      <c r="H25" s="927"/>
      <c r="I25" s="1315"/>
      <c r="J25" s="1297"/>
      <c r="K25" s="1322"/>
      <c r="L25" s="378"/>
      <c r="M25" s="380"/>
      <c r="N25" s="381"/>
      <c r="O25" s="378"/>
      <c r="P25" s="381"/>
      <c r="Q25" s="382"/>
      <c r="R25" s="101">
        <v>40891</v>
      </c>
      <c r="S25" s="137">
        <v>1183958.5</v>
      </c>
      <c r="T25" s="735">
        <f t="shared" si="0"/>
        <v>167120287.78000009</v>
      </c>
      <c r="U25" s="15" t="s">
        <v>2021</v>
      </c>
      <c r="V25" s="926"/>
      <c r="W25" s="1"/>
      <c r="X25" s="24"/>
      <c r="Z25" s="928"/>
      <c r="AA25" s="219"/>
    </row>
    <row r="26" spans="1:27" s="1304" customFormat="1" ht="29.25" customHeight="1">
      <c r="A26" s="1325"/>
      <c r="B26" s="1294"/>
      <c r="C26" s="374"/>
      <c r="D26" s="374"/>
      <c r="E26" s="1322"/>
      <c r="F26" s="1312"/>
      <c r="G26" s="374"/>
      <c r="H26" s="927"/>
      <c r="I26" s="1315"/>
      <c r="J26" s="1297"/>
      <c r="K26" s="1322"/>
      <c r="L26" s="378"/>
      <c r="M26" s="380"/>
      <c r="N26" s="381"/>
      <c r="O26" s="378"/>
      <c r="P26" s="381"/>
      <c r="Q26" s="382"/>
      <c r="R26" s="101">
        <v>40925</v>
      </c>
      <c r="S26" s="137">
        <v>1096185.1100000001</v>
      </c>
      <c r="T26" s="735">
        <f t="shared" si="0"/>
        <v>166024102.67000008</v>
      </c>
      <c r="U26" s="15" t="s">
        <v>2021</v>
      </c>
      <c r="V26" s="926"/>
      <c r="W26" s="1"/>
      <c r="X26" s="24"/>
      <c r="Z26" s="219"/>
      <c r="AA26" s="219"/>
    </row>
    <row r="27" spans="1:27" s="1304" customFormat="1" ht="29.25" customHeight="1">
      <c r="A27" s="1325"/>
      <c r="B27" s="1294"/>
      <c r="C27" s="374"/>
      <c r="D27" s="374"/>
      <c r="E27" s="1322"/>
      <c r="F27" s="1312"/>
      <c r="G27" s="374"/>
      <c r="H27" s="927"/>
      <c r="I27" s="1315"/>
      <c r="J27" s="1297"/>
      <c r="K27" s="1322"/>
      <c r="L27" s="378"/>
      <c r="M27" s="380"/>
      <c r="N27" s="381"/>
      <c r="O27" s="378"/>
      <c r="P27" s="381"/>
      <c r="Q27" s="382"/>
      <c r="R27" s="101">
        <v>40953</v>
      </c>
      <c r="S27" s="137">
        <v>1601687.56</v>
      </c>
      <c r="T27" s="735">
        <f t="shared" si="0"/>
        <v>164422415.11000007</v>
      </c>
      <c r="U27" s="15" t="s">
        <v>2021</v>
      </c>
      <c r="V27" s="926"/>
      <c r="W27" s="1"/>
      <c r="X27" s="24"/>
      <c r="AA27" s="219"/>
    </row>
    <row r="28" spans="1:27" s="1304" customFormat="1" ht="29.25" customHeight="1">
      <c r="A28" s="1325"/>
      <c r="B28" s="1294"/>
      <c r="C28" s="374"/>
      <c r="D28" s="374"/>
      <c r="E28" s="1322"/>
      <c r="F28" s="1312"/>
      <c r="G28" s="374"/>
      <c r="H28" s="927"/>
      <c r="I28" s="1315"/>
      <c r="J28" s="1297"/>
      <c r="K28" s="1322"/>
      <c r="L28" s="378"/>
      <c r="M28" s="380"/>
      <c r="N28" s="381"/>
      <c r="O28" s="378"/>
      <c r="P28" s="381"/>
      <c r="Q28" s="382"/>
      <c r="R28" s="101">
        <v>40982</v>
      </c>
      <c r="S28" s="137">
        <v>3035545.5</v>
      </c>
      <c r="T28" s="735">
        <f t="shared" si="0"/>
        <v>161386869.61000007</v>
      </c>
      <c r="U28" s="15" t="s">
        <v>2021</v>
      </c>
      <c r="V28" s="926"/>
      <c r="W28" s="1"/>
      <c r="X28" s="24"/>
      <c r="AA28" s="219"/>
    </row>
    <row r="29" spans="1:27" s="1304" customFormat="1" ht="29.25" customHeight="1">
      <c r="A29" s="1325"/>
      <c r="B29" s="1294"/>
      <c r="C29" s="374"/>
      <c r="D29" s="374"/>
      <c r="E29" s="1322"/>
      <c r="F29" s="1312"/>
      <c r="G29" s="374"/>
      <c r="H29" s="927"/>
      <c r="I29" s="1315"/>
      <c r="J29" s="1297"/>
      <c r="K29" s="1322"/>
      <c r="L29" s="378"/>
      <c r="M29" s="380"/>
      <c r="N29" s="381"/>
      <c r="O29" s="378"/>
      <c r="P29" s="381"/>
      <c r="Q29" s="382"/>
      <c r="R29" s="1501">
        <v>40997</v>
      </c>
      <c r="S29" s="2220">
        <v>161386869.61000001</v>
      </c>
      <c r="T29" s="2057">
        <f t="shared" si="0"/>
        <v>0</v>
      </c>
      <c r="U29" s="1448" t="s">
        <v>2021</v>
      </c>
      <c r="V29" s="2">
        <v>40997</v>
      </c>
      <c r="W29" s="224" t="s">
        <v>1344</v>
      </c>
      <c r="X29" s="935">
        <v>56390209.140000001</v>
      </c>
      <c r="Z29" s="928"/>
      <c r="AA29" s="219"/>
    </row>
    <row r="30" spans="1:27" s="1304" customFormat="1" ht="29.25" customHeight="1">
      <c r="A30" s="1325"/>
      <c r="B30" s="1294"/>
      <c r="C30" s="374"/>
      <c r="D30" s="374"/>
      <c r="E30" s="1322"/>
      <c r="F30" s="1312"/>
      <c r="G30" s="374"/>
      <c r="H30" s="927"/>
      <c r="I30" s="1315"/>
      <c r="J30" s="1297"/>
      <c r="K30" s="1322"/>
      <c r="L30" s="378"/>
      <c r="M30" s="380"/>
      <c r="N30" s="381"/>
      <c r="O30" s="378"/>
      <c r="P30" s="381"/>
      <c r="Q30" s="382"/>
      <c r="R30" s="1502"/>
      <c r="S30" s="2223"/>
      <c r="T30" s="2058"/>
      <c r="U30" s="1590"/>
      <c r="V30" s="2">
        <v>41130</v>
      </c>
      <c r="W30" s="224" t="s">
        <v>1344</v>
      </c>
      <c r="X30" s="990">
        <v>1056751</v>
      </c>
      <c r="Z30" s="928"/>
      <c r="AA30" s="219"/>
    </row>
    <row r="31" spans="1:27" s="1304" customFormat="1" ht="29.25" customHeight="1">
      <c r="A31" s="1325"/>
      <c r="B31" s="1294"/>
      <c r="C31" s="374"/>
      <c r="D31" s="374"/>
      <c r="E31" s="1322"/>
      <c r="F31" s="1312"/>
      <c r="G31" s="374"/>
      <c r="H31" s="927"/>
      <c r="I31" s="1315"/>
      <c r="J31" s="1297"/>
      <c r="K31" s="1322"/>
      <c r="L31" s="378"/>
      <c r="M31" s="380"/>
      <c r="N31" s="381"/>
      <c r="O31" s="378"/>
      <c r="P31" s="381"/>
      <c r="Q31" s="382"/>
      <c r="R31" s="1503"/>
      <c r="S31" s="1807"/>
      <c r="T31" s="2059"/>
      <c r="U31" s="1449"/>
      <c r="V31" s="2">
        <v>41180</v>
      </c>
      <c r="W31" s="224" t="s">
        <v>1425</v>
      </c>
      <c r="X31" s="990">
        <v>18772.28</v>
      </c>
      <c r="Z31" s="928"/>
      <c r="AA31" s="219"/>
    </row>
    <row r="32" spans="1:27" s="1305" customFormat="1" ht="29.25" customHeight="1">
      <c r="A32" s="1281">
        <v>2</v>
      </c>
      <c r="B32" s="1289">
        <v>40086</v>
      </c>
      <c r="C32" s="1285" t="s">
        <v>1179</v>
      </c>
      <c r="D32" s="1321" t="s">
        <v>880</v>
      </c>
      <c r="E32" s="1321" t="s">
        <v>881</v>
      </c>
      <c r="F32" s="1309" t="s">
        <v>86</v>
      </c>
      <c r="G32" s="1321" t="s">
        <v>1181</v>
      </c>
      <c r="H32" s="1296">
        <v>2222222222.2199998</v>
      </c>
      <c r="I32" s="1280" t="s">
        <v>322</v>
      </c>
      <c r="J32" s="1283">
        <v>40259</v>
      </c>
      <c r="K32" s="1321">
        <v>6</v>
      </c>
      <c r="L32" s="1329">
        <v>2488875000</v>
      </c>
      <c r="M32" s="821">
        <v>40812</v>
      </c>
      <c r="N32" s="865">
        <v>8</v>
      </c>
      <c r="O32" s="820">
        <v>1161920000</v>
      </c>
      <c r="P32" s="865"/>
      <c r="Q32" s="820">
        <v>1161920000</v>
      </c>
      <c r="R32" s="2">
        <v>40227</v>
      </c>
      <c r="S32" s="242">
        <v>4888718.07</v>
      </c>
      <c r="T32" s="866">
        <f>O32-S32</f>
        <v>1157031281.9300001</v>
      </c>
      <c r="U32" s="12" t="s">
        <v>1181</v>
      </c>
      <c r="V32" s="926"/>
      <c r="W32" s="224"/>
      <c r="X32" s="243"/>
      <c r="AA32" s="244"/>
    </row>
    <row r="33" spans="1:27" s="1305" customFormat="1" ht="29.25" customHeight="1">
      <c r="A33" s="403"/>
      <c r="B33" s="404"/>
      <c r="C33" s="405"/>
      <c r="D33" s="405"/>
      <c r="E33" s="405"/>
      <c r="F33" s="406"/>
      <c r="G33" s="405"/>
      <c r="H33" s="407"/>
      <c r="I33" s="408"/>
      <c r="J33" s="409"/>
      <c r="K33" s="405"/>
      <c r="L33" s="411"/>
      <c r="M33" s="409"/>
      <c r="N33" s="407"/>
      <c r="O33" s="411"/>
      <c r="P33" s="407"/>
      <c r="Q33" s="692"/>
      <c r="R33" s="2">
        <v>40283</v>
      </c>
      <c r="S33" s="242">
        <v>7066434</v>
      </c>
      <c r="T33" s="866">
        <f t="shared" ref="T33:T44" si="1">T32-S33</f>
        <v>1149964847.9300001</v>
      </c>
      <c r="U33" s="12" t="s">
        <v>1181</v>
      </c>
      <c r="V33" s="926"/>
      <c r="W33" s="224"/>
      <c r="X33" s="243"/>
      <c r="AA33" s="244"/>
    </row>
    <row r="34" spans="1:27" s="1305" customFormat="1" ht="29.25" customHeight="1">
      <c r="A34" s="403"/>
      <c r="B34" s="404"/>
      <c r="C34" s="405"/>
      <c r="D34" s="405"/>
      <c r="E34" s="405"/>
      <c r="F34" s="406"/>
      <c r="G34" s="405"/>
      <c r="H34" s="407"/>
      <c r="I34" s="408"/>
      <c r="J34" s="409"/>
      <c r="K34" s="405"/>
      <c r="L34" s="411"/>
      <c r="M34" s="409"/>
      <c r="N34" s="407"/>
      <c r="O34" s="411"/>
      <c r="P34" s="407"/>
      <c r="Q34" s="692"/>
      <c r="R34" s="2">
        <v>40436</v>
      </c>
      <c r="S34" s="679">
        <v>60022673.780000001</v>
      </c>
      <c r="T34" s="866">
        <f t="shared" si="1"/>
        <v>1089942174.1500001</v>
      </c>
      <c r="U34" s="200" t="s">
        <v>1181</v>
      </c>
      <c r="V34" s="926"/>
      <c r="W34" s="224"/>
      <c r="X34" s="243"/>
      <c r="AA34" s="244"/>
    </row>
    <row r="35" spans="1:27" s="1305" customFormat="1" ht="29.25" customHeight="1">
      <c r="A35" s="403"/>
      <c r="B35" s="404"/>
      <c r="C35" s="405"/>
      <c r="D35" s="405"/>
      <c r="E35" s="405"/>
      <c r="F35" s="406"/>
      <c r="G35" s="405"/>
      <c r="H35" s="549"/>
      <c r="I35" s="550"/>
      <c r="J35" s="409"/>
      <c r="K35" s="405"/>
      <c r="L35" s="547"/>
      <c r="M35" s="409"/>
      <c r="N35" s="548"/>
      <c r="O35" s="547"/>
      <c r="P35" s="407"/>
      <c r="Q35" s="692"/>
      <c r="R35" s="2">
        <v>40497</v>
      </c>
      <c r="S35" s="680">
        <v>132928628.17</v>
      </c>
      <c r="T35" s="866">
        <f t="shared" si="1"/>
        <v>957013545.98000014</v>
      </c>
      <c r="U35" s="200" t="s">
        <v>1181</v>
      </c>
      <c r="V35" s="926"/>
      <c r="W35" s="224"/>
      <c r="X35" s="243"/>
      <c r="AA35" s="244"/>
    </row>
    <row r="36" spans="1:27" s="1305" customFormat="1" ht="29.25" customHeight="1">
      <c r="A36" s="403"/>
      <c r="B36" s="404"/>
      <c r="C36" s="405"/>
      <c r="D36" s="405"/>
      <c r="E36" s="405"/>
      <c r="F36" s="406"/>
      <c r="G36" s="405"/>
      <c r="H36" s="549"/>
      <c r="I36" s="550"/>
      <c r="J36" s="409"/>
      <c r="K36" s="405"/>
      <c r="L36" s="547"/>
      <c r="M36" s="409"/>
      <c r="N36" s="548"/>
      <c r="O36" s="547"/>
      <c r="P36" s="407"/>
      <c r="Q36" s="692"/>
      <c r="R36" s="163">
        <v>40526</v>
      </c>
      <c r="S36" s="681">
        <v>31689230</v>
      </c>
      <c r="T36" s="867">
        <f t="shared" si="1"/>
        <v>925324315.98000014</v>
      </c>
      <c r="U36" s="466" t="s">
        <v>1181</v>
      </c>
      <c r="V36" s="926"/>
      <c r="W36" s="224"/>
      <c r="X36" s="243"/>
      <c r="AA36" s="244"/>
    </row>
    <row r="37" spans="1:27" s="1305" customFormat="1" ht="29.25" customHeight="1">
      <c r="A37" s="403"/>
      <c r="B37" s="404"/>
      <c r="C37" s="405"/>
      <c r="D37" s="405"/>
      <c r="E37" s="405"/>
      <c r="F37" s="406"/>
      <c r="G37" s="405"/>
      <c r="H37" s="549"/>
      <c r="I37" s="550"/>
      <c r="J37" s="409"/>
      <c r="K37" s="405"/>
      <c r="L37" s="547"/>
      <c r="M37" s="409"/>
      <c r="N37" s="548"/>
      <c r="O37" s="547"/>
      <c r="P37" s="407"/>
      <c r="Q37" s="692"/>
      <c r="R37" s="2">
        <v>40192</v>
      </c>
      <c r="S37" s="680">
        <v>27355590</v>
      </c>
      <c r="T37" s="866">
        <f t="shared" si="1"/>
        <v>897968725.98000014</v>
      </c>
      <c r="U37" s="200" t="s">
        <v>1181</v>
      </c>
      <c r="V37" s="926"/>
      <c r="W37" s="224"/>
      <c r="X37" s="243"/>
      <c r="AA37" s="244"/>
    </row>
    <row r="38" spans="1:27" s="1305" customFormat="1" ht="29.25" customHeight="1">
      <c r="A38" s="403"/>
      <c r="B38" s="404"/>
      <c r="C38" s="405"/>
      <c r="D38" s="405"/>
      <c r="E38" s="405"/>
      <c r="F38" s="406"/>
      <c r="G38" s="405"/>
      <c r="H38" s="549"/>
      <c r="I38" s="550"/>
      <c r="J38" s="409"/>
      <c r="K38" s="405"/>
      <c r="L38" s="547"/>
      <c r="M38" s="409"/>
      <c r="N38" s="548"/>
      <c r="O38" s="547"/>
      <c r="P38" s="407"/>
      <c r="Q38" s="692"/>
      <c r="R38" s="2">
        <v>40588</v>
      </c>
      <c r="S38" s="680">
        <v>92300138.319999993</v>
      </c>
      <c r="T38" s="866">
        <f t="shared" si="1"/>
        <v>805668587.66000009</v>
      </c>
      <c r="U38" s="200" t="s">
        <v>1181</v>
      </c>
      <c r="V38" s="926"/>
      <c r="W38" s="224"/>
      <c r="X38" s="243"/>
      <c r="AA38" s="244"/>
    </row>
    <row r="39" spans="1:27" s="1305" customFormat="1" ht="29.25" customHeight="1">
      <c r="A39" s="403"/>
      <c r="B39" s="404"/>
      <c r="C39" s="405"/>
      <c r="D39" s="405"/>
      <c r="E39" s="405"/>
      <c r="F39" s="406"/>
      <c r="G39" s="405"/>
      <c r="H39" s="549"/>
      <c r="I39" s="550"/>
      <c r="J39" s="409"/>
      <c r="K39" s="405"/>
      <c r="L39" s="547"/>
      <c r="M39" s="409"/>
      <c r="N39" s="548"/>
      <c r="O39" s="547"/>
      <c r="P39" s="407"/>
      <c r="Q39" s="692"/>
      <c r="R39" s="400">
        <v>40616</v>
      </c>
      <c r="S39" s="693">
        <v>128027535.81</v>
      </c>
      <c r="T39" s="868">
        <f t="shared" si="1"/>
        <v>677641051.85000014</v>
      </c>
      <c r="U39" s="714" t="s">
        <v>1181</v>
      </c>
      <c r="V39" s="929"/>
      <c r="W39" s="715"/>
      <c r="X39" s="716"/>
      <c r="AA39" s="244"/>
    </row>
    <row r="40" spans="1:27" s="1305" customFormat="1" ht="29.25" customHeight="1">
      <c r="A40" s="403"/>
      <c r="B40" s="404"/>
      <c r="C40" s="405"/>
      <c r="D40" s="405"/>
      <c r="E40" s="405"/>
      <c r="F40" s="406"/>
      <c r="G40" s="405"/>
      <c r="H40" s="549"/>
      <c r="I40" s="550"/>
      <c r="J40" s="409"/>
      <c r="K40" s="405"/>
      <c r="L40" s="547"/>
      <c r="M40" s="409"/>
      <c r="N40" s="548"/>
      <c r="O40" s="547"/>
      <c r="P40" s="407"/>
      <c r="Q40" s="692"/>
      <c r="R40" s="2">
        <v>40647</v>
      </c>
      <c r="S40" s="680">
        <v>155409285.71000001</v>
      </c>
      <c r="T40" s="866">
        <f t="shared" si="1"/>
        <v>522231766.1400001</v>
      </c>
      <c r="U40" s="12" t="s">
        <v>1181</v>
      </c>
      <c r="V40" s="926"/>
      <c r="W40" s="224"/>
      <c r="X40" s="243"/>
      <c r="AA40" s="244"/>
    </row>
    <row r="41" spans="1:27" s="1305" customFormat="1" ht="29.25" customHeight="1">
      <c r="A41" s="403"/>
      <c r="B41" s="404"/>
      <c r="C41" s="405"/>
      <c r="D41" s="405"/>
      <c r="E41" s="405"/>
      <c r="F41" s="406"/>
      <c r="G41" s="405"/>
      <c r="H41" s="549"/>
      <c r="I41" s="550"/>
      <c r="J41" s="409"/>
      <c r="K41" s="405"/>
      <c r="L41" s="547"/>
      <c r="M41" s="409"/>
      <c r="N41" s="548"/>
      <c r="O41" s="547"/>
      <c r="P41" s="407"/>
      <c r="Q41" s="692"/>
      <c r="R41" s="2">
        <v>40683</v>
      </c>
      <c r="S41" s="680">
        <v>75085484.799999997</v>
      </c>
      <c r="T41" s="866">
        <f t="shared" si="1"/>
        <v>447146281.34000009</v>
      </c>
      <c r="U41" s="12" t="s">
        <v>1181</v>
      </c>
      <c r="V41" s="926"/>
      <c r="W41" s="224"/>
      <c r="X41" s="243"/>
      <c r="AA41" s="244"/>
    </row>
    <row r="42" spans="1:27" s="1305" customFormat="1" ht="29.25" customHeight="1">
      <c r="A42" s="403"/>
      <c r="B42" s="404"/>
      <c r="C42" s="405"/>
      <c r="D42" s="405"/>
      <c r="E42" s="405"/>
      <c r="F42" s="406"/>
      <c r="G42" s="405"/>
      <c r="H42" s="549"/>
      <c r="I42" s="550"/>
      <c r="J42" s="409"/>
      <c r="K42" s="405"/>
      <c r="L42" s="547"/>
      <c r="M42" s="409"/>
      <c r="N42" s="548"/>
      <c r="O42" s="547"/>
      <c r="P42" s="407"/>
      <c r="Q42" s="692"/>
      <c r="R42" s="2">
        <v>40708</v>
      </c>
      <c r="S42" s="680">
        <v>18259513.02</v>
      </c>
      <c r="T42" s="866">
        <f t="shared" si="1"/>
        <v>428886768.32000011</v>
      </c>
      <c r="U42" s="12" t="s">
        <v>1181</v>
      </c>
      <c r="V42" s="926"/>
      <c r="W42" s="224"/>
      <c r="X42" s="243"/>
      <c r="AA42" s="244"/>
    </row>
    <row r="43" spans="1:27" s="1305" customFormat="1" ht="29.25" customHeight="1">
      <c r="A43" s="403"/>
      <c r="B43" s="404"/>
      <c r="C43" s="405"/>
      <c r="D43" s="405"/>
      <c r="E43" s="405"/>
      <c r="F43" s="406"/>
      <c r="G43" s="405"/>
      <c r="H43" s="549"/>
      <c r="I43" s="550"/>
      <c r="J43" s="409"/>
      <c r="K43" s="405"/>
      <c r="L43" s="547"/>
      <c r="M43" s="409"/>
      <c r="N43" s="548"/>
      <c r="O43" s="547"/>
      <c r="P43" s="407"/>
      <c r="Q43" s="692"/>
      <c r="R43" s="2">
        <v>40739</v>
      </c>
      <c r="S43" s="680">
        <v>62979808.719999999</v>
      </c>
      <c r="T43" s="866">
        <f t="shared" si="1"/>
        <v>365906959.60000014</v>
      </c>
      <c r="U43" s="12" t="s">
        <v>1181</v>
      </c>
      <c r="V43" s="926"/>
      <c r="W43" s="224"/>
      <c r="X43" s="243"/>
      <c r="AA43" s="244"/>
    </row>
    <row r="44" spans="1:27" s="1305" customFormat="1" ht="29.25" customHeight="1">
      <c r="A44" s="403"/>
      <c r="B44" s="404"/>
      <c r="C44" s="405"/>
      <c r="D44" s="405"/>
      <c r="E44" s="405"/>
      <c r="F44" s="406"/>
      <c r="G44" s="405"/>
      <c r="H44" s="549"/>
      <c r="I44" s="550"/>
      <c r="J44" s="409"/>
      <c r="K44" s="405"/>
      <c r="L44" s="547"/>
      <c r="M44" s="409"/>
      <c r="N44" s="548"/>
      <c r="O44" s="547"/>
      <c r="P44" s="407"/>
      <c r="Q44" s="692"/>
      <c r="R44" s="2">
        <v>40767</v>
      </c>
      <c r="S44" s="680">
        <v>20762531.93</v>
      </c>
      <c r="T44" s="866">
        <f t="shared" si="1"/>
        <v>345144427.67000014</v>
      </c>
      <c r="U44" s="12" t="s">
        <v>1181</v>
      </c>
      <c r="V44" s="926"/>
      <c r="W44" s="224"/>
      <c r="X44" s="243"/>
      <c r="AA44" s="244"/>
    </row>
    <row r="45" spans="1:27" s="1305" customFormat="1" ht="29.25" customHeight="1">
      <c r="A45" s="403"/>
      <c r="B45" s="404"/>
      <c r="C45" s="405"/>
      <c r="D45" s="405"/>
      <c r="E45" s="405"/>
      <c r="F45" s="406"/>
      <c r="G45" s="405"/>
      <c r="H45" s="549"/>
      <c r="I45" s="550"/>
      <c r="J45" s="409"/>
      <c r="K45" s="405"/>
      <c r="L45" s="547"/>
      <c r="M45" s="409"/>
      <c r="N45" s="548"/>
      <c r="O45" s="547"/>
      <c r="P45" s="407"/>
      <c r="Q45" s="692"/>
      <c r="R45" s="2">
        <v>40833</v>
      </c>
      <c r="S45" s="680">
        <v>37384573.890000001</v>
      </c>
      <c r="T45" s="866">
        <f>T44-S45</f>
        <v>307759853.78000015</v>
      </c>
      <c r="U45" s="12" t="s">
        <v>1181</v>
      </c>
      <c r="V45" s="926"/>
      <c r="W45" s="224"/>
      <c r="X45" s="243"/>
      <c r="AA45" s="244"/>
    </row>
    <row r="46" spans="1:27" s="1305" customFormat="1" ht="29.25" customHeight="1">
      <c r="A46" s="403"/>
      <c r="B46" s="404"/>
      <c r="C46" s="405"/>
      <c r="D46" s="405"/>
      <c r="E46" s="405"/>
      <c r="F46" s="406"/>
      <c r="G46" s="405"/>
      <c r="H46" s="549"/>
      <c r="I46" s="550"/>
      <c r="J46" s="409"/>
      <c r="K46" s="405"/>
      <c r="L46" s="547"/>
      <c r="M46" s="409"/>
      <c r="N46" s="548"/>
      <c r="O46" s="547"/>
      <c r="P46" s="407"/>
      <c r="Q46" s="692"/>
      <c r="R46" s="2">
        <v>40891</v>
      </c>
      <c r="S46" s="680">
        <v>7103786.5099999998</v>
      </c>
      <c r="T46" s="866">
        <f>T45-S46</f>
        <v>300656067.27000016</v>
      </c>
      <c r="U46" s="12" t="s">
        <v>1181</v>
      </c>
      <c r="V46" s="926"/>
      <c r="W46" s="224"/>
      <c r="X46" s="243"/>
      <c r="AA46" s="244"/>
    </row>
    <row r="47" spans="1:27" s="1305" customFormat="1" ht="29.25" customHeight="1">
      <c r="A47" s="403"/>
      <c r="B47" s="404"/>
      <c r="C47" s="405"/>
      <c r="D47" s="405"/>
      <c r="E47" s="405"/>
      <c r="F47" s="406"/>
      <c r="G47" s="405"/>
      <c r="H47" s="549"/>
      <c r="I47" s="550"/>
      <c r="J47" s="409"/>
      <c r="K47" s="405"/>
      <c r="L47" s="547"/>
      <c r="M47" s="409"/>
      <c r="N47" s="548"/>
      <c r="O47" s="547"/>
      <c r="P47" s="407"/>
      <c r="Q47" s="692"/>
      <c r="R47" s="2">
        <v>40925</v>
      </c>
      <c r="S47" s="680">
        <v>6577143.5300000003</v>
      </c>
      <c r="T47" s="866">
        <f>T46-S47</f>
        <v>294078923.74000019</v>
      </c>
      <c r="U47" s="12" t="s">
        <v>1181</v>
      </c>
      <c r="V47" s="926"/>
      <c r="W47" s="224"/>
      <c r="X47" s="243"/>
      <c r="AA47" s="244"/>
    </row>
    <row r="48" spans="1:27" s="1305" customFormat="1" ht="29.25" customHeight="1">
      <c r="A48" s="403"/>
      <c r="B48" s="404"/>
      <c r="C48" s="405"/>
      <c r="D48" s="405"/>
      <c r="E48" s="405"/>
      <c r="F48" s="406"/>
      <c r="G48" s="405"/>
      <c r="H48" s="549"/>
      <c r="I48" s="550"/>
      <c r="J48" s="409"/>
      <c r="K48" s="405"/>
      <c r="L48" s="547"/>
      <c r="M48" s="409"/>
      <c r="N48" s="548"/>
      <c r="O48" s="547"/>
      <c r="P48" s="407"/>
      <c r="Q48" s="692"/>
      <c r="R48" s="2">
        <v>40953</v>
      </c>
      <c r="S48" s="680">
        <v>9610173.4199999999</v>
      </c>
      <c r="T48" s="866">
        <f>T47-S48</f>
        <v>284468750.32000017</v>
      </c>
      <c r="U48" s="12" t="s">
        <v>1181</v>
      </c>
      <c r="V48" s="926"/>
      <c r="W48" s="224"/>
      <c r="X48" s="243"/>
      <c r="AA48" s="244"/>
    </row>
    <row r="49" spans="1:27" s="1305" customFormat="1" ht="29.25" customHeight="1">
      <c r="A49" s="403"/>
      <c r="B49" s="404"/>
      <c r="C49" s="405"/>
      <c r="D49" s="405"/>
      <c r="E49" s="405"/>
      <c r="F49" s="406"/>
      <c r="G49" s="405"/>
      <c r="H49" s="549"/>
      <c r="I49" s="550"/>
      <c r="J49" s="409"/>
      <c r="K49" s="405"/>
      <c r="L49" s="547"/>
      <c r="M49" s="409"/>
      <c r="N49" s="548"/>
      <c r="O49" s="547"/>
      <c r="P49" s="407"/>
      <c r="Q49" s="692"/>
      <c r="R49" s="1501">
        <v>40982</v>
      </c>
      <c r="S49" s="2248">
        <v>284468750.31999999</v>
      </c>
      <c r="T49" s="2057">
        <f>T48-S49</f>
        <v>0</v>
      </c>
      <c r="U49" s="1650" t="s">
        <v>1341</v>
      </c>
      <c r="V49" s="1284">
        <v>40997</v>
      </c>
      <c r="W49" s="1292" t="s">
        <v>1344</v>
      </c>
      <c r="X49" s="1331">
        <v>3434460.43</v>
      </c>
      <c r="AA49" s="244"/>
    </row>
    <row r="50" spans="1:27" s="1305" customFormat="1" ht="29.25" customHeight="1">
      <c r="A50" s="1001"/>
      <c r="B50" s="404"/>
      <c r="C50" s="405"/>
      <c r="D50" s="405"/>
      <c r="E50" s="405"/>
      <c r="F50" s="406"/>
      <c r="G50" s="405"/>
      <c r="H50" s="549"/>
      <c r="I50" s="408"/>
      <c r="J50" s="1002"/>
      <c r="K50" s="405"/>
      <c r="L50" s="547"/>
      <c r="M50" s="409"/>
      <c r="N50" s="548"/>
      <c r="O50" s="547"/>
      <c r="P50" s="407"/>
      <c r="Q50" s="692"/>
      <c r="R50" s="1502"/>
      <c r="S50" s="2249"/>
      <c r="T50" s="2058"/>
      <c r="U50" s="1668"/>
      <c r="V50" s="1284">
        <v>41130</v>
      </c>
      <c r="W50" s="1292" t="s">
        <v>1344</v>
      </c>
      <c r="X50" s="1331">
        <v>40556</v>
      </c>
      <c r="AA50" s="244"/>
    </row>
    <row r="51" spans="1:27" s="1305" customFormat="1" ht="29.25" customHeight="1">
      <c r="A51" s="988"/>
      <c r="B51" s="413"/>
      <c r="C51" s="414"/>
      <c r="D51" s="414"/>
      <c r="E51" s="414"/>
      <c r="F51" s="179"/>
      <c r="G51" s="414"/>
      <c r="H51" s="510"/>
      <c r="I51" s="416"/>
      <c r="J51" s="989"/>
      <c r="K51" s="414"/>
      <c r="L51" s="547"/>
      <c r="M51" s="409"/>
      <c r="N51" s="548"/>
      <c r="O51" s="547"/>
      <c r="P51" s="407"/>
      <c r="Q51" s="692"/>
      <c r="R51" s="1503"/>
      <c r="S51" s="2250"/>
      <c r="T51" s="2059"/>
      <c r="U51" s="1651"/>
      <c r="V51" s="2">
        <v>41180</v>
      </c>
      <c r="W51" s="224" t="s">
        <v>1425</v>
      </c>
      <c r="X51" s="1331">
        <v>469.31</v>
      </c>
      <c r="AA51" s="244"/>
    </row>
    <row r="52" spans="1:27" s="1304" customFormat="1" ht="29.25" customHeight="1">
      <c r="A52" s="1321">
        <v>1</v>
      </c>
      <c r="B52" s="1289">
        <v>40087</v>
      </c>
      <c r="C52" s="819" t="s">
        <v>1183</v>
      </c>
      <c r="D52" s="1291" t="s">
        <v>880</v>
      </c>
      <c r="E52" s="1321" t="s">
        <v>881</v>
      </c>
      <c r="F52" s="1309" t="s">
        <v>86</v>
      </c>
      <c r="G52" s="1291" t="s">
        <v>1182</v>
      </c>
      <c r="H52" s="1307">
        <v>1111111111.1099999</v>
      </c>
      <c r="I52" s="1280" t="s">
        <v>322</v>
      </c>
      <c r="J52" s="1319">
        <v>40259</v>
      </c>
      <c r="K52" s="1321">
        <v>6</v>
      </c>
      <c r="L52" s="1330">
        <v>1262037500</v>
      </c>
      <c r="M52" s="821">
        <v>40375</v>
      </c>
      <c r="N52" s="822"/>
      <c r="O52" s="820">
        <v>1149487000</v>
      </c>
      <c r="P52" s="1307"/>
      <c r="Q52" s="820">
        <v>1149487000</v>
      </c>
      <c r="R52" s="933">
        <v>41106</v>
      </c>
      <c r="S52" s="137">
        <v>62499687.5</v>
      </c>
      <c r="T52" s="735">
        <f>Q52-S52</f>
        <v>1086987312.5</v>
      </c>
      <c r="U52" s="15" t="s">
        <v>2021</v>
      </c>
      <c r="V52" s="926"/>
      <c r="W52" s="1"/>
      <c r="X52" s="24"/>
    </row>
    <row r="53" spans="1:27" s="1304" customFormat="1" ht="29.25" customHeight="1">
      <c r="A53" s="1326"/>
      <c r="B53" s="1294"/>
      <c r="C53" s="931"/>
      <c r="D53" s="374"/>
      <c r="E53" s="1322"/>
      <c r="F53" s="1312"/>
      <c r="G53" s="374"/>
      <c r="H53" s="927"/>
      <c r="I53" s="1295"/>
      <c r="J53" s="1320"/>
      <c r="K53" s="1322"/>
      <c r="L53" s="378"/>
      <c r="M53" s="380"/>
      <c r="N53" s="381"/>
      <c r="O53" s="378"/>
      <c r="P53" s="1314"/>
      <c r="Q53" s="378"/>
      <c r="R53" s="933">
        <v>41169</v>
      </c>
      <c r="S53" s="137">
        <v>152499237.5</v>
      </c>
      <c r="T53" s="735">
        <f>T52-S53</f>
        <v>934488075</v>
      </c>
      <c r="U53" s="15" t="s">
        <v>2021</v>
      </c>
      <c r="V53" s="926"/>
      <c r="W53" s="1"/>
      <c r="X53" s="24"/>
    </row>
    <row r="54" spans="1:27" s="1304" customFormat="1" ht="29.25" customHeight="1">
      <c r="A54" s="1326"/>
      <c r="B54" s="1294"/>
      <c r="C54" s="931"/>
      <c r="D54" s="374"/>
      <c r="E54" s="1322"/>
      <c r="F54" s="1312"/>
      <c r="G54" s="374"/>
      <c r="H54" s="927"/>
      <c r="I54" s="1315"/>
      <c r="J54" s="1297"/>
      <c r="K54" s="1322"/>
      <c r="L54" s="378"/>
      <c r="M54" s="380"/>
      <c r="N54" s="381"/>
      <c r="O54" s="378"/>
      <c r="P54" s="1314"/>
      <c r="Q54" s="378"/>
      <c r="R54" s="933">
        <v>41289</v>
      </c>
      <c r="S54" s="137">
        <v>254581112.06</v>
      </c>
      <c r="T54" s="735">
        <f>T53-S54</f>
        <v>679906962.94000006</v>
      </c>
      <c r="U54" s="15" t="s">
        <v>2021</v>
      </c>
      <c r="V54" s="926"/>
      <c r="W54" s="1"/>
      <c r="X54" s="24"/>
    </row>
    <row r="55" spans="1:27" s="1304" customFormat="1" ht="29.25" customHeight="1">
      <c r="A55" s="1326"/>
      <c r="B55" s="1294"/>
      <c r="C55" s="931"/>
      <c r="D55" s="374"/>
      <c r="E55" s="1322"/>
      <c r="F55" s="1312"/>
      <c r="G55" s="374"/>
      <c r="H55" s="927"/>
      <c r="I55" s="1315"/>
      <c r="J55" s="1284"/>
      <c r="K55" s="1048"/>
      <c r="L55" s="974"/>
      <c r="M55" s="380"/>
      <c r="N55" s="381"/>
      <c r="O55" s="378"/>
      <c r="P55" s="1314"/>
      <c r="Q55" s="378"/>
      <c r="R55" s="933">
        <v>41318</v>
      </c>
      <c r="S55" s="137">
        <v>436447817.75</v>
      </c>
      <c r="T55" s="735">
        <f>T54-S55</f>
        <v>243459145.19000006</v>
      </c>
      <c r="U55" s="15" t="s">
        <v>2021</v>
      </c>
      <c r="V55" s="926"/>
      <c r="W55" s="1"/>
      <c r="X55" s="24"/>
    </row>
    <row r="56" spans="1:27" s="1304" customFormat="1" ht="29.25" customHeight="1">
      <c r="A56" s="1281">
        <v>2</v>
      </c>
      <c r="B56" s="1289">
        <v>40087</v>
      </c>
      <c r="C56" s="819" t="s">
        <v>1183</v>
      </c>
      <c r="D56" s="1291" t="s">
        <v>880</v>
      </c>
      <c r="E56" s="1321" t="s">
        <v>881</v>
      </c>
      <c r="F56" s="1309" t="s">
        <v>86</v>
      </c>
      <c r="G56" s="1291" t="s">
        <v>1181</v>
      </c>
      <c r="H56" s="32">
        <v>2222222222.2199998</v>
      </c>
      <c r="I56" s="1286" t="s">
        <v>322</v>
      </c>
      <c r="J56" s="1283">
        <v>40259</v>
      </c>
      <c r="K56" s="1321">
        <v>6</v>
      </c>
      <c r="L56" s="820">
        <v>2524075000</v>
      </c>
      <c r="M56" s="821">
        <v>40375</v>
      </c>
      <c r="N56" s="822"/>
      <c r="O56" s="820">
        <v>2298974000</v>
      </c>
      <c r="P56" s="1307"/>
      <c r="Q56" s="820">
        <v>2298974000</v>
      </c>
      <c r="R56" s="101">
        <v>41086</v>
      </c>
      <c r="S56" s="137">
        <v>125000000</v>
      </c>
      <c r="T56" s="735">
        <f>Q56-S56</f>
        <v>2173974000</v>
      </c>
      <c r="U56" s="12" t="s">
        <v>1181</v>
      </c>
      <c r="V56" s="926"/>
      <c r="W56" s="1"/>
      <c r="X56" s="24"/>
    </row>
    <row r="57" spans="1:27" s="1304" customFormat="1" ht="29.25" customHeight="1">
      <c r="A57" s="1325"/>
      <c r="B57" s="1294"/>
      <c r="C57" s="931"/>
      <c r="D57" s="374"/>
      <c r="E57" s="1322"/>
      <c r="F57" s="1312"/>
      <c r="G57" s="374"/>
      <c r="H57" s="927"/>
      <c r="I57" s="1315"/>
      <c r="J57" s="1297"/>
      <c r="K57" s="1322"/>
      <c r="L57" s="1054"/>
      <c r="M57" s="380"/>
      <c r="N57" s="381"/>
      <c r="O57" s="378"/>
      <c r="P57" s="1314"/>
      <c r="Q57" s="378"/>
      <c r="R57" s="933">
        <v>41169</v>
      </c>
      <c r="S57" s="137">
        <v>305000000</v>
      </c>
      <c r="T57" s="735">
        <f>T56-S57</f>
        <v>1868974000</v>
      </c>
      <c r="U57" s="12" t="s">
        <v>1181</v>
      </c>
      <c r="V57" s="926"/>
      <c r="W57" s="1"/>
      <c r="X57" s="24"/>
    </row>
    <row r="58" spans="1:27" s="1304" customFormat="1" ht="29.25" customHeight="1">
      <c r="A58" s="1325"/>
      <c r="B58" s="1294"/>
      <c r="C58" s="931"/>
      <c r="D58" s="374"/>
      <c r="E58" s="1322"/>
      <c r="F58" s="1312"/>
      <c r="G58" s="374"/>
      <c r="H58" s="927"/>
      <c r="I58" s="1315"/>
      <c r="J58" s="1297"/>
      <c r="K58" s="1322"/>
      <c r="L58" s="1054"/>
      <c r="M58" s="380"/>
      <c r="N58" s="381"/>
      <c r="O58" s="378"/>
      <c r="P58" s="1314"/>
      <c r="Q58" s="378"/>
      <c r="R58" s="933">
        <v>41249</v>
      </c>
      <c r="S58" s="137">
        <v>800000000</v>
      </c>
      <c r="T58" s="735">
        <f>T57-S58</f>
        <v>1068974000</v>
      </c>
      <c r="U58" s="12" t="s">
        <v>1181</v>
      </c>
      <c r="V58" s="926"/>
      <c r="W58" s="1"/>
      <c r="X58" s="24"/>
    </row>
    <row r="59" spans="1:27" s="1304" customFormat="1" ht="29.25" customHeight="1">
      <c r="A59" s="1325"/>
      <c r="B59" s="1294"/>
      <c r="C59" s="931"/>
      <c r="D59" s="374"/>
      <c r="E59" s="1322"/>
      <c r="F59" s="1312"/>
      <c r="G59" s="374"/>
      <c r="H59" s="927"/>
      <c r="I59" s="1315"/>
      <c r="J59" s="1297"/>
      <c r="K59" s="1322"/>
      <c r="L59" s="1054"/>
      <c r="M59" s="380"/>
      <c r="N59" s="381"/>
      <c r="O59" s="378"/>
      <c r="P59" s="1314"/>
      <c r="Q59" s="378"/>
      <c r="R59" s="933">
        <v>41264</v>
      </c>
      <c r="S59" s="137">
        <v>630000000</v>
      </c>
      <c r="T59" s="735">
        <f>T58-S59</f>
        <v>438974000</v>
      </c>
      <c r="U59" s="12" t="s">
        <v>1181</v>
      </c>
      <c r="V59" s="926"/>
      <c r="W59" s="1"/>
      <c r="X59" s="24"/>
    </row>
    <row r="60" spans="1:27" s="1304" customFormat="1" ht="29.25" customHeight="1">
      <c r="A60" s="1325"/>
      <c r="B60" s="1294"/>
      <c r="C60" s="931"/>
      <c r="D60" s="374"/>
      <c r="E60" s="1322"/>
      <c r="F60" s="1312"/>
      <c r="G60" s="374"/>
      <c r="H60" s="927"/>
      <c r="I60" s="1315"/>
      <c r="J60" s="1297"/>
      <c r="K60" s="1322"/>
      <c r="L60" s="1054"/>
      <c r="M60" s="380"/>
      <c r="N60" s="381"/>
      <c r="O60" s="378"/>
      <c r="P60" s="1314"/>
      <c r="Q60" s="378"/>
      <c r="R60" s="933">
        <v>41289</v>
      </c>
      <c r="S60" s="137">
        <v>97494309.810000002</v>
      </c>
      <c r="T60" s="735">
        <f>T59-S60</f>
        <v>341479690.19</v>
      </c>
      <c r="U60" s="12" t="s">
        <v>1181</v>
      </c>
      <c r="V60" s="926"/>
      <c r="W60" s="1"/>
      <c r="X60" s="24"/>
    </row>
    <row r="61" spans="1:27" s="1304" customFormat="1" ht="29.25" customHeight="1">
      <c r="A61" s="1325"/>
      <c r="B61" s="1294"/>
      <c r="C61" s="931"/>
      <c r="D61" s="374"/>
      <c r="E61" s="1322"/>
      <c r="F61" s="1312"/>
      <c r="G61" s="374"/>
      <c r="H61" s="927"/>
      <c r="I61" s="1315"/>
      <c r="J61" s="1297"/>
      <c r="K61" s="1322"/>
      <c r="L61" s="1331"/>
      <c r="M61" s="395"/>
      <c r="N61" s="979"/>
      <c r="O61" s="974"/>
      <c r="P61" s="1308"/>
      <c r="Q61" s="974"/>
      <c r="R61" s="933">
        <v>41298</v>
      </c>
      <c r="S61" s="137">
        <v>341479690.19</v>
      </c>
      <c r="T61" s="735">
        <f>T60-S61</f>
        <v>0</v>
      </c>
      <c r="U61" s="12" t="s">
        <v>1341</v>
      </c>
      <c r="V61" s="926"/>
      <c r="W61" s="1"/>
      <c r="X61" s="24"/>
    </row>
    <row r="62" spans="1:27" s="1304" customFormat="1" ht="29.25" customHeight="1">
      <c r="A62" s="1281">
        <v>1</v>
      </c>
      <c r="B62" s="1289">
        <v>40088</v>
      </c>
      <c r="C62" s="819" t="s">
        <v>1184</v>
      </c>
      <c r="D62" s="1291" t="s">
        <v>880</v>
      </c>
      <c r="E62" s="1321" t="s">
        <v>881</v>
      </c>
      <c r="F62" s="1309" t="s">
        <v>86</v>
      </c>
      <c r="G62" s="1291" t="s">
        <v>1182</v>
      </c>
      <c r="H62" s="32">
        <v>1111111111.1099999</v>
      </c>
      <c r="I62" s="1286" t="s">
        <v>322</v>
      </c>
      <c r="J62" s="1283">
        <v>40259</v>
      </c>
      <c r="K62" s="1321">
        <v>6</v>
      </c>
      <c r="L62" s="378">
        <v>1244437500</v>
      </c>
      <c r="M62" s="380">
        <v>40375</v>
      </c>
      <c r="N62" s="381"/>
      <c r="O62" s="378">
        <v>1150423500</v>
      </c>
      <c r="P62" s="1314"/>
      <c r="Q62" s="382">
        <v>1064141737.5</v>
      </c>
      <c r="R62" s="101">
        <v>40193</v>
      </c>
      <c r="S62" s="137">
        <v>44043.199999999997</v>
      </c>
      <c r="T62" s="930">
        <f>Q62-S62</f>
        <v>1064097694.3</v>
      </c>
      <c r="U62" s="15" t="s">
        <v>2021</v>
      </c>
      <c r="V62" s="926"/>
      <c r="W62" s="1"/>
      <c r="X62" s="24"/>
    </row>
    <row r="63" spans="1:27" s="1304" customFormat="1" ht="29.25" customHeight="1">
      <c r="A63" s="1325"/>
      <c r="B63" s="1294"/>
      <c r="C63" s="931"/>
      <c r="D63" s="374"/>
      <c r="E63" s="1322"/>
      <c r="F63" s="1312"/>
      <c r="G63" s="374"/>
      <c r="H63" s="927"/>
      <c r="I63" s="1315"/>
      <c r="J63" s="1297"/>
      <c r="K63" s="1322"/>
      <c r="L63" s="378"/>
      <c r="M63" s="380"/>
      <c r="N63" s="381"/>
      <c r="O63" s="378"/>
      <c r="P63" s="1314"/>
      <c r="Q63" s="382"/>
      <c r="R63" s="101">
        <v>40588</v>
      </c>
      <c r="S63" s="137">
        <v>712284.33</v>
      </c>
      <c r="T63" s="930">
        <f t="shared" ref="T63:T69" si="2">T62-S63</f>
        <v>1063385409.9699999</v>
      </c>
      <c r="U63" s="15" t="s">
        <v>2021</v>
      </c>
      <c r="V63" s="926"/>
      <c r="W63" s="1"/>
      <c r="X63" s="24"/>
    </row>
    <row r="64" spans="1:27" s="1304" customFormat="1" ht="29.25" customHeight="1">
      <c r="A64" s="1325"/>
      <c r="B64" s="1294"/>
      <c r="C64" s="931"/>
      <c r="D64" s="374"/>
      <c r="E64" s="1322"/>
      <c r="F64" s="1312"/>
      <c r="G64" s="374"/>
      <c r="H64" s="927"/>
      <c r="I64" s="1315"/>
      <c r="J64" s="1297"/>
      <c r="K64" s="1322"/>
      <c r="L64" s="378"/>
      <c r="M64" s="380"/>
      <c r="N64" s="381"/>
      <c r="O64" s="378"/>
      <c r="P64" s="1314"/>
      <c r="Q64" s="382"/>
      <c r="R64" s="101">
        <v>40616</v>
      </c>
      <c r="S64" s="137">
        <v>6716327.1399999997</v>
      </c>
      <c r="T64" s="930">
        <f t="shared" si="2"/>
        <v>1056669082.8299999</v>
      </c>
      <c r="U64" s="15" t="s">
        <v>2021</v>
      </c>
      <c r="V64" s="926"/>
      <c r="W64" s="1"/>
      <c r="X64" s="24"/>
    </row>
    <row r="65" spans="1:27" s="1304" customFormat="1" ht="29.25" customHeight="1">
      <c r="A65" s="1325"/>
      <c r="B65" s="1294"/>
      <c r="C65" s="931"/>
      <c r="D65" s="374"/>
      <c r="E65" s="1322"/>
      <c r="F65" s="1312"/>
      <c r="G65" s="374"/>
      <c r="H65" s="927"/>
      <c r="I65" s="1315"/>
      <c r="J65" s="1297"/>
      <c r="K65" s="1322"/>
      <c r="L65" s="378"/>
      <c r="M65" s="380"/>
      <c r="N65" s="381"/>
      <c r="O65" s="378"/>
      <c r="P65" s="1314"/>
      <c r="Q65" s="382"/>
      <c r="R65" s="101">
        <v>40647</v>
      </c>
      <c r="S65" s="137">
        <v>7118388.4299999997</v>
      </c>
      <c r="T65" s="930">
        <f t="shared" si="2"/>
        <v>1049550694.4</v>
      </c>
      <c r="U65" s="15" t="s">
        <v>2021</v>
      </c>
      <c r="V65" s="926"/>
      <c r="W65" s="1"/>
      <c r="X65" s="24"/>
    </row>
    <row r="66" spans="1:27" s="1304" customFormat="1" ht="29.25" customHeight="1">
      <c r="A66" s="1325"/>
      <c r="B66" s="1294"/>
      <c r="C66" s="931"/>
      <c r="D66" s="374"/>
      <c r="E66" s="1322"/>
      <c r="F66" s="1312"/>
      <c r="G66" s="374"/>
      <c r="H66" s="927"/>
      <c r="I66" s="1315"/>
      <c r="J66" s="1297"/>
      <c r="K66" s="1322"/>
      <c r="L66" s="378"/>
      <c r="M66" s="380"/>
      <c r="N66" s="381"/>
      <c r="O66" s="378"/>
      <c r="P66" s="1314"/>
      <c r="Q66" s="382"/>
      <c r="R66" s="101">
        <v>41043</v>
      </c>
      <c r="S66" s="137">
        <v>39999800</v>
      </c>
      <c r="T66" s="930">
        <f t="shared" si="2"/>
        <v>1009550894.4</v>
      </c>
      <c r="U66" s="15" t="s">
        <v>2021</v>
      </c>
      <c r="V66" s="926"/>
      <c r="W66" s="1"/>
      <c r="X66" s="24"/>
    </row>
    <row r="67" spans="1:27" s="1304" customFormat="1" ht="29.25" customHeight="1">
      <c r="A67" s="1325"/>
      <c r="B67" s="1294"/>
      <c r="C67" s="931"/>
      <c r="D67" s="374"/>
      <c r="E67" s="1322"/>
      <c r="F67" s="1312"/>
      <c r="G67" s="374"/>
      <c r="H67" s="927"/>
      <c r="I67" s="1315"/>
      <c r="J67" s="1297"/>
      <c r="K67" s="1322"/>
      <c r="L67" s="378"/>
      <c r="M67" s="380"/>
      <c r="N67" s="381"/>
      <c r="O67" s="378"/>
      <c r="P67" s="1314"/>
      <c r="Q67" s="382"/>
      <c r="R67" s="101">
        <v>41074</v>
      </c>
      <c r="S67" s="137">
        <v>287098564.5</v>
      </c>
      <c r="T67" s="930">
        <f t="shared" si="2"/>
        <v>722452329.89999998</v>
      </c>
      <c r="U67" s="15" t="s">
        <v>2021</v>
      </c>
      <c r="V67" s="926"/>
      <c r="W67" s="1"/>
      <c r="X67" s="24"/>
    </row>
    <row r="68" spans="1:27" s="1304" customFormat="1" ht="29.25" customHeight="1">
      <c r="A68" s="1325"/>
      <c r="B68" s="1294"/>
      <c r="C68" s="931"/>
      <c r="D68" s="374"/>
      <c r="E68" s="1322"/>
      <c r="F68" s="1312"/>
      <c r="G68" s="374"/>
      <c r="H68" s="927"/>
      <c r="I68" s="1315"/>
      <c r="J68" s="1297"/>
      <c r="K68" s="1322"/>
      <c r="L68" s="378"/>
      <c r="M68" s="380"/>
      <c r="N68" s="381"/>
      <c r="O68" s="378"/>
      <c r="P68" s="1314"/>
      <c r="Q68" s="382"/>
      <c r="R68" s="101">
        <v>41106</v>
      </c>
      <c r="S68" s="137">
        <v>68749656.25</v>
      </c>
      <c r="T68" s="930">
        <f t="shared" si="2"/>
        <v>653702673.64999998</v>
      </c>
      <c r="U68" s="15" t="s">
        <v>2021</v>
      </c>
      <c r="V68" s="926"/>
      <c r="W68" s="1"/>
      <c r="X68" s="24"/>
    </row>
    <row r="69" spans="1:27" s="1304" customFormat="1" ht="29.25" customHeight="1">
      <c r="A69" s="1325"/>
      <c r="B69" s="1294"/>
      <c r="C69" s="931"/>
      <c r="D69" s="374"/>
      <c r="E69" s="1322"/>
      <c r="F69" s="1312"/>
      <c r="G69" s="374"/>
      <c r="H69" s="927"/>
      <c r="I69" s="1315"/>
      <c r="J69" s="1297"/>
      <c r="K69" s="1322"/>
      <c r="L69" s="378"/>
      <c r="M69" s="380"/>
      <c r="N69" s="381"/>
      <c r="O69" s="378"/>
      <c r="P69" s="1314"/>
      <c r="Q69" s="382"/>
      <c r="R69" s="101">
        <v>41135</v>
      </c>
      <c r="S69" s="137">
        <v>361248193.75</v>
      </c>
      <c r="T69" s="930">
        <f t="shared" si="2"/>
        <v>292454479.89999998</v>
      </c>
      <c r="U69" s="15" t="s">
        <v>2021</v>
      </c>
      <c r="V69" s="926"/>
      <c r="W69" s="1"/>
      <c r="X69" s="24"/>
    </row>
    <row r="70" spans="1:27" s="1304" customFormat="1" ht="29.25" customHeight="1">
      <c r="A70" s="1325"/>
      <c r="B70" s="1294"/>
      <c r="C70" s="931"/>
      <c r="D70" s="374"/>
      <c r="E70" s="1322"/>
      <c r="F70" s="1312"/>
      <c r="G70" s="374"/>
      <c r="H70" s="927"/>
      <c r="I70" s="1315"/>
      <c r="J70" s="1297"/>
      <c r="K70" s="1322"/>
      <c r="L70" s="378"/>
      <c r="M70" s="380"/>
      <c r="N70" s="381"/>
      <c r="O70" s="378"/>
      <c r="P70" s="1314"/>
      <c r="Q70" s="382"/>
      <c r="R70" s="1501">
        <v>41151</v>
      </c>
      <c r="S70" s="2220">
        <v>292454479.89999998</v>
      </c>
      <c r="T70" s="2224">
        <f>T69-S70</f>
        <v>0</v>
      </c>
      <c r="U70" s="1448" t="s">
        <v>2021</v>
      </c>
      <c r="V70" s="2">
        <v>41151</v>
      </c>
      <c r="W70" s="991" t="s">
        <v>2127</v>
      </c>
      <c r="X70" s="992">
        <v>75278663.969999999</v>
      </c>
    </row>
    <row r="71" spans="1:27" s="1304" customFormat="1" ht="29.25" customHeight="1">
      <c r="A71" s="1325"/>
      <c r="B71" s="1294"/>
      <c r="C71" s="931"/>
      <c r="D71" s="374"/>
      <c r="E71" s="1322"/>
      <c r="F71" s="1312"/>
      <c r="G71" s="374"/>
      <c r="H71" s="927"/>
      <c r="I71" s="1315"/>
      <c r="J71" s="1297"/>
      <c r="K71" s="1322"/>
      <c r="L71" s="378"/>
      <c r="M71" s="380"/>
      <c r="N71" s="381"/>
      <c r="O71" s="378"/>
      <c r="P71" s="1314"/>
      <c r="Q71" s="382"/>
      <c r="R71" s="1502"/>
      <c r="S71" s="2223"/>
      <c r="T71" s="2225"/>
      <c r="U71" s="1590"/>
      <c r="V71" s="2">
        <v>41164</v>
      </c>
      <c r="W71" s="991" t="s">
        <v>2127</v>
      </c>
      <c r="X71" s="992">
        <v>79071633.069999993</v>
      </c>
    </row>
    <row r="72" spans="1:27" s="1304" customFormat="1" ht="29.25" customHeight="1">
      <c r="A72" s="1325"/>
      <c r="B72" s="1294"/>
      <c r="C72" s="931"/>
      <c r="D72" s="374"/>
      <c r="E72" s="1322"/>
      <c r="F72" s="1312"/>
      <c r="G72" s="374"/>
      <c r="H72" s="927"/>
      <c r="I72" s="1315"/>
      <c r="J72" s="1297"/>
      <c r="K72" s="1322"/>
      <c r="L72" s="378"/>
      <c r="M72" s="380"/>
      <c r="N72" s="381"/>
      <c r="O72" s="378"/>
      <c r="P72" s="1314"/>
      <c r="Q72" s="382"/>
      <c r="R72" s="1502"/>
      <c r="S72" s="2223"/>
      <c r="T72" s="2225"/>
      <c r="U72" s="1590"/>
      <c r="V72" s="2">
        <v>41171</v>
      </c>
      <c r="W72" s="991" t="s">
        <v>2127</v>
      </c>
      <c r="X72" s="992">
        <v>106300357.38</v>
      </c>
    </row>
    <row r="73" spans="1:27" s="1304" customFormat="1" ht="29.25" customHeight="1">
      <c r="A73" s="1325"/>
      <c r="B73" s="1294"/>
      <c r="C73" s="931"/>
      <c r="D73" s="374"/>
      <c r="E73" s="1322"/>
      <c r="F73" s="1312"/>
      <c r="G73" s="374"/>
      <c r="H73" s="927"/>
      <c r="I73" s="1315"/>
      <c r="J73" s="1297"/>
      <c r="K73" s="1322"/>
      <c r="L73" s="378"/>
      <c r="M73" s="380"/>
      <c r="N73" s="381"/>
      <c r="O73" s="378"/>
      <c r="P73" s="1314"/>
      <c r="Q73" s="382"/>
      <c r="R73" s="1502"/>
      <c r="S73" s="2223"/>
      <c r="T73" s="2225"/>
      <c r="U73" s="1590"/>
      <c r="V73" s="2">
        <v>41183</v>
      </c>
      <c r="W73" s="991" t="s">
        <v>2127</v>
      </c>
      <c r="X73" s="992">
        <v>25909972.469999999</v>
      </c>
    </row>
    <row r="74" spans="1:27" s="1304" customFormat="1" ht="29.25" customHeight="1">
      <c r="A74" s="1325"/>
      <c r="B74" s="1294"/>
      <c r="C74" s="931"/>
      <c r="D74" s="374"/>
      <c r="E74" s="1322"/>
      <c r="F74" s="1312"/>
      <c r="G74" s="374"/>
      <c r="H74" s="927"/>
      <c r="I74" s="1315"/>
      <c r="J74" s="1297"/>
      <c r="K74" s="1322"/>
      <c r="L74" s="378"/>
      <c r="M74" s="380"/>
      <c r="N74" s="381"/>
      <c r="O74" s="378"/>
      <c r="P74" s="1314"/>
      <c r="Q74" s="382"/>
      <c r="R74" s="1503"/>
      <c r="S74" s="1807"/>
      <c r="T74" s="2226"/>
      <c r="U74" s="1449"/>
      <c r="V74" s="2">
        <v>41264</v>
      </c>
      <c r="W74" s="991" t="s">
        <v>2127</v>
      </c>
      <c r="X74" s="992">
        <v>678683.16</v>
      </c>
    </row>
    <row r="75" spans="1:27" s="1304" customFormat="1" ht="29.25" customHeight="1">
      <c r="A75" s="1281">
        <v>2</v>
      </c>
      <c r="B75" s="1289">
        <v>40088</v>
      </c>
      <c r="C75" s="819" t="s">
        <v>1184</v>
      </c>
      <c r="D75" s="1291" t="s">
        <v>880</v>
      </c>
      <c r="E75" s="1321" t="s">
        <v>881</v>
      </c>
      <c r="F75" s="1309" t="s">
        <v>86</v>
      </c>
      <c r="G75" s="1291" t="s">
        <v>1181</v>
      </c>
      <c r="H75" s="32">
        <v>2222222222.2199998</v>
      </c>
      <c r="I75" s="1286" t="s">
        <v>322</v>
      </c>
      <c r="J75" s="1283">
        <v>40259</v>
      </c>
      <c r="K75" s="1321">
        <v>6</v>
      </c>
      <c r="L75" s="820">
        <v>2488875000</v>
      </c>
      <c r="M75" s="821">
        <v>40375</v>
      </c>
      <c r="N75" s="822"/>
      <c r="O75" s="820">
        <v>2300847000</v>
      </c>
      <c r="P75" s="1288">
        <v>12</v>
      </c>
      <c r="Q75" s="823">
        <v>2128000000</v>
      </c>
      <c r="R75" s="101">
        <v>40679</v>
      </c>
      <c r="S75" s="137">
        <v>30244574.539999999</v>
      </c>
      <c r="T75" s="735">
        <f>Q75-S75</f>
        <v>2097755425.46</v>
      </c>
      <c r="U75" s="12" t="s">
        <v>1181</v>
      </c>
      <c r="V75" s="926"/>
      <c r="W75" s="1"/>
      <c r="X75" s="24"/>
      <c r="AA75" s="14"/>
    </row>
    <row r="76" spans="1:27" s="1304" customFormat="1" ht="29.25" customHeight="1">
      <c r="A76" s="1325"/>
      <c r="B76" s="1294"/>
      <c r="C76" s="931"/>
      <c r="D76" s="374"/>
      <c r="E76" s="1322"/>
      <c r="F76" s="1312"/>
      <c r="G76" s="374"/>
      <c r="H76" s="927"/>
      <c r="I76" s="1315"/>
      <c r="J76" s="1297"/>
      <c r="K76" s="1322"/>
      <c r="L76" s="378"/>
      <c r="M76" s="380"/>
      <c r="N76" s="381"/>
      <c r="O76" s="378"/>
      <c r="P76" s="1314"/>
      <c r="Q76" s="261"/>
      <c r="R76" s="101">
        <v>40708</v>
      </c>
      <c r="S76" s="137">
        <v>88086.85</v>
      </c>
      <c r="T76" s="735">
        <f t="shared" ref="T76:T84" si="3">T75-S76</f>
        <v>2097667338.6100001</v>
      </c>
      <c r="U76" s="12" t="s">
        <v>1181</v>
      </c>
      <c r="V76" s="926"/>
      <c r="W76" s="1"/>
      <c r="X76" s="24"/>
      <c r="AA76" s="14"/>
    </row>
    <row r="77" spans="1:27" s="1304" customFormat="1" ht="29.25" customHeight="1">
      <c r="A77" s="1325"/>
      <c r="B77" s="1294"/>
      <c r="C77" s="931"/>
      <c r="D77" s="374"/>
      <c r="E77" s="1322"/>
      <c r="F77" s="1312"/>
      <c r="G77" s="374"/>
      <c r="H77" s="927"/>
      <c r="I77" s="1315"/>
      <c r="J77" s="1297"/>
      <c r="K77" s="1322"/>
      <c r="L77" s="378"/>
      <c r="M77" s="380"/>
      <c r="N77" s="381"/>
      <c r="O77" s="378"/>
      <c r="P77" s="1314"/>
      <c r="Q77" s="261"/>
      <c r="R77" s="101">
        <v>41032</v>
      </c>
      <c r="S77" s="137">
        <v>80000000</v>
      </c>
      <c r="T77" s="735">
        <f t="shared" si="3"/>
        <v>2017667338.6100001</v>
      </c>
      <c r="U77" s="12" t="s">
        <v>1181</v>
      </c>
      <c r="V77" s="926"/>
      <c r="W77" s="1"/>
      <c r="X77" s="24"/>
      <c r="AA77" s="14"/>
    </row>
    <row r="78" spans="1:27" s="1304" customFormat="1" ht="29.25" customHeight="1">
      <c r="A78" s="1325"/>
      <c r="B78" s="1294"/>
      <c r="C78" s="931"/>
      <c r="D78" s="374"/>
      <c r="E78" s="1322"/>
      <c r="F78" s="1312"/>
      <c r="G78" s="374"/>
      <c r="H78" s="927"/>
      <c r="I78" s="1315"/>
      <c r="J78" s="1297"/>
      <c r="K78" s="1322"/>
      <c r="L78" s="378"/>
      <c r="M78" s="380"/>
      <c r="N78" s="381"/>
      <c r="O78" s="378"/>
      <c r="P78" s="1314"/>
      <c r="Q78" s="261"/>
      <c r="R78" s="101">
        <v>41043</v>
      </c>
      <c r="S78" s="137">
        <v>30000000</v>
      </c>
      <c r="T78" s="735">
        <f t="shared" si="3"/>
        <v>1987667338.6100001</v>
      </c>
      <c r="U78" s="12" t="s">
        <v>1181</v>
      </c>
      <c r="V78" s="926"/>
      <c r="W78" s="1"/>
      <c r="X78" s="24"/>
      <c r="AA78" s="14"/>
    </row>
    <row r="79" spans="1:27" s="1304" customFormat="1" ht="29.25" customHeight="1">
      <c r="A79" s="1325"/>
      <c r="B79" s="1294"/>
      <c r="C79" s="931"/>
      <c r="D79" s="374"/>
      <c r="E79" s="1322"/>
      <c r="F79" s="1312"/>
      <c r="G79" s="374"/>
      <c r="H79" s="927"/>
      <c r="I79" s="1315"/>
      <c r="J79" s="1297"/>
      <c r="K79" s="1322"/>
      <c r="L79" s="378"/>
      <c r="M79" s="380"/>
      <c r="N79" s="381"/>
      <c r="O79" s="378"/>
      <c r="P79" s="1314"/>
      <c r="Q79" s="261"/>
      <c r="R79" s="101">
        <v>41052</v>
      </c>
      <c r="S79" s="137">
        <v>500000000</v>
      </c>
      <c r="T79" s="735">
        <f t="shared" si="3"/>
        <v>1487667338.6100001</v>
      </c>
      <c r="U79" s="12" t="s">
        <v>1181</v>
      </c>
      <c r="V79" s="926"/>
      <c r="W79" s="1"/>
      <c r="X79" s="24"/>
      <c r="AA79" s="14"/>
    </row>
    <row r="80" spans="1:27" s="1304" customFormat="1" ht="29.25" customHeight="1">
      <c r="A80" s="1325"/>
      <c r="B80" s="1294"/>
      <c r="C80" s="931"/>
      <c r="D80" s="374"/>
      <c r="E80" s="1322"/>
      <c r="F80" s="1312"/>
      <c r="G80" s="374"/>
      <c r="H80" s="927"/>
      <c r="I80" s="1315"/>
      <c r="J80" s="1297"/>
      <c r="K80" s="1322"/>
      <c r="L80" s="378"/>
      <c r="M80" s="380"/>
      <c r="N80" s="381"/>
      <c r="O80" s="378"/>
      <c r="P80" s="1314"/>
      <c r="Q80" s="261"/>
      <c r="R80" s="101">
        <v>41074</v>
      </c>
      <c r="S80" s="137">
        <v>44200000</v>
      </c>
      <c r="T80" s="735">
        <f t="shared" si="3"/>
        <v>1443467338.6100001</v>
      </c>
      <c r="U80" s="12" t="s">
        <v>1181</v>
      </c>
      <c r="V80" s="926"/>
      <c r="W80" s="1"/>
      <c r="X80" s="24"/>
      <c r="AA80" s="14"/>
    </row>
    <row r="81" spans="1:27" s="1304" customFormat="1" ht="29.25" customHeight="1">
      <c r="A81" s="1325"/>
      <c r="B81" s="1294"/>
      <c r="C81" s="931"/>
      <c r="D81" s="374"/>
      <c r="E81" s="1322"/>
      <c r="F81" s="1312"/>
      <c r="G81" s="374"/>
      <c r="H81" s="927"/>
      <c r="I81" s="1315"/>
      <c r="J81" s="1297"/>
      <c r="K81" s="1322"/>
      <c r="L81" s="378"/>
      <c r="M81" s="380"/>
      <c r="N81" s="381"/>
      <c r="O81" s="378"/>
      <c r="P81" s="1314"/>
      <c r="Q81" s="261"/>
      <c r="R81" s="101">
        <v>41085</v>
      </c>
      <c r="S81" s="137">
        <v>120000000</v>
      </c>
      <c r="T81" s="735">
        <f t="shared" si="3"/>
        <v>1323467338.6100001</v>
      </c>
      <c r="U81" s="12" t="s">
        <v>1181</v>
      </c>
      <c r="V81" s="926"/>
      <c r="W81" s="1"/>
      <c r="X81" s="24"/>
      <c r="AA81" s="14"/>
    </row>
    <row r="82" spans="1:27" s="1304" customFormat="1" ht="29.25" customHeight="1">
      <c r="A82" s="1325"/>
      <c r="B82" s="1294"/>
      <c r="C82" s="931"/>
      <c r="D82" s="374"/>
      <c r="E82" s="1322"/>
      <c r="F82" s="1312"/>
      <c r="G82" s="374"/>
      <c r="H82" s="927"/>
      <c r="I82" s="1315"/>
      <c r="J82" s="1297"/>
      <c r="K82" s="1322"/>
      <c r="L82" s="378"/>
      <c r="M82" s="380"/>
      <c r="N82" s="381"/>
      <c r="O82" s="378"/>
      <c r="P82" s="1314"/>
      <c r="Q82" s="261"/>
      <c r="R82" s="101">
        <v>41106</v>
      </c>
      <c r="S82" s="137">
        <v>17500000</v>
      </c>
      <c r="T82" s="735">
        <f t="shared" si="3"/>
        <v>1305967338.6100001</v>
      </c>
      <c r="U82" s="12" t="s">
        <v>1181</v>
      </c>
      <c r="V82" s="926"/>
      <c r="W82" s="1"/>
      <c r="X82" s="24"/>
      <c r="AA82" s="14"/>
    </row>
    <row r="83" spans="1:27" s="1304" customFormat="1" ht="29.25" customHeight="1">
      <c r="A83" s="1325"/>
      <c r="B83" s="1294"/>
      <c r="C83" s="931"/>
      <c r="D83" s="374"/>
      <c r="E83" s="1322"/>
      <c r="F83" s="1312"/>
      <c r="G83" s="374"/>
      <c r="H83" s="927"/>
      <c r="I83" s="1315"/>
      <c r="J83" s="1297"/>
      <c r="K83" s="1322"/>
      <c r="L83" s="378"/>
      <c r="M83" s="380"/>
      <c r="N83" s="381"/>
      <c r="O83" s="378"/>
      <c r="P83" s="1314"/>
      <c r="Q83" s="261"/>
      <c r="R83" s="101">
        <v>41117</v>
      </c>
      <c r="S83" s="137">
        <v>450000000</v>
      </c>
      <c r="T83" s="735">
        <f t="shared" si="3"/>
        <v>855967338.61000013</v>
      </c>
      <c r="U83" s="12" t="s">
        <v>1181</v>
      </c>
      <c r="V83" s="926"/>
      <c r="W83" s="1"/>
      <c r="X83" s="24"/>
      <c r="AA83" s="14"/>
    </row>
    <row r="84" spans="1:27" s="1304" customFormat="1" ht="29.25" customHeight="1">
      <c r="A84" s="1325"/>
      <c r="B84" s="1294"/>
      <c r="C84" s="931"/>
      <c r="D84" s="374"/>
      <c r="E84" s="1322"/>
      <c r="F84" s="1312"/>
      <c r="G84" s="374"/>
      <c r="H84" s="927"/>
      <c r="I84" s="1315"/>
      <c r="J84" s="1297"/>
      <c r="K84" s="1322"/>
      <c r="L84" s="378"/>
      <c r="M84" s="380"/>
      <c r="N84" s="381"/>
      <c r="O84" s="378"/>
      <c r="P84" s="1314"/>
      <c r="Q84" s="261"/>
      <c r="R84" s="101">
        <v>41135</v>
      </c>
      <c r="S84" s="137">
        <v>272500000</v>
      </c>
      <c r="T84" s="735">
        <f t="shared" si="3"/>
        <v>583467338.61000013</v>
      </c>
      <c r="U84" s="12" t="s">
        <v>1181</v>
      </c>
      <c r="V84" s="926"/>
      <c r="W84" s="1"/>
      <c r="X84" s="24"/>
      <c r="AA84" s="14"/>
    </row>
    <row r="85" spans="1:27" s="1304" customFormat="1" ht="29.25" customHeight="1">
      <c r="A85" s="1325"/>
      <c r="B85" s="1294"/>
      <c r="C85" s="931"/>
      <c r="D85" s="374"/>
      <c r="E85" s="1322"/>
      <c r="F85" s="1312"/>
      <c r="G85" s="374"/>
      <c r="H85" s="927"/>
      <c r="I85" s="1315"/>
      <c r="J85" s="1297"/>
      <c r="K85" s="1322"/>
      <c r="L85" s="378"/>
      <c r="M85" s="380"/>
      <c r="N85" s="381"/>
      <c r="O85" s="378"/>
      <c r="P85" s="1314"/>
      <c r="Q85" s="261"/>
      <c r="R85" s="1501">
        <v>41143</v>
      </c>
      <c r="S85" s="2220">
        <v>583467338.61000001</v>
      </c>
      <c r="T85" s="2221">
        <f>T84-S85</f>
        <v>0</v>
      </c>
      <c r="U85" s="1650" t="s">
        <v>1341</v>
      </c>
      <c r="V85" s="2">
        <v>41185</v>
      </c>
      <c r="W85" s="991" t="s">
        <v>2127</v>
      </c>
      <c r="X85" s="992">
        <v>12012957.32</v>
      </c>
      <c r="AA85" s="14"/>
    </row>
    <row r="86" spans="1:27" s="1304" customFormat="1" ht="29.25" customHeight="1">
      <c r="A86" s="1282"/>
      <c r="B86" s="1290"/>
      <c r="C86" s="379"/>
      <c r="D86" s="1292"/>
      <c r="E86" s="1048"/>
      <c r="F86" s="1313"/>
      <c r="G86" s="1292"/>
      <c r="H86" s="233"/>
      <c r="I86" s="1287"/>
      <c r="J86" s="1284"/>
      <c r="K86" s="1048"/>
      <c r="L86" s="974"/>
      <c r="M86" s="380"/>
      <c r="N86" s="381"/>
      <c r="O86" s="378"/>
      <c r="P86" s="1314"/>
      <c r="Q86" s="261"/>
      <c r="R86" s="1503"/>
      <c r="S86" s="1807"/>
      <c r="T86" s="2222"/>
      <c r="U86" s="1651"/>
      <c r="V86" s="2">
        <v>41264</v>
      </c>
      <c r="W86" s="991" t="s">
        <v>2127</v>
      </c>
      <c r="X86" s="992">
        <v>16967.25</v>
      </c>
      <c r="AA86" s="14"/>
    </row>
    <row r="87" spans="1:27" s="1304" customFormat="1" ht="29.25" customHeight="1">
      <c r="A87" s="1325">
        <v>1</v>
      </c>
      <c r="B87" s="1294">
        <v>40088</v>
      </c>
      <c r="C87" s="931" t="s">
        <v>1191</v>
      </c>
      <c r="D87" s="374" t="s">
        <v>880</v>
      </c>
      <c r="E87" s="1322" t="s">
        <v>881</v>
      </c>
      <c r="F87" s="1312" t="s">
        <v>86</v>
      </c>
      <c r="G87" s="374" t="s">
        <v>1182</v>
      </c>
      <c r="H87" s="927">
        <v>1111111111.1099999</v>
      </c>
      <c r="I87" s="1315" t="s">
        <v>322</v>
      </c>
      <c r="J87" s="1297">
        <v>40259</v>
      </c>
      <c r="K87" s="1322">
        <v>6</v>
      </c>
      <c r="L87" s="378">
        <v>1244437500</v>
      </c>
      <c r="M87" s="821">
        <v>40375</v>
      </c>
      <c r="N87" s="822"/>
      <c r="O87" s="820">
        <v>694980000</v>
      </c>
      <c r="P87" s="1307"/>
      <c r="Q87" s="823">
        <v>528184800</v>
      </c>
      <c r="R87" s="101">
        <v>41135</v>
      </c>
      <c r="S87" s="137">
        <v>90269076.359999999</v>
      </c>
      <c r="T87" s="735">
        <f>Q87-S87</f>
        <v>437915723.63999999</v>
      </c>
      <c r="U87" s="15" t="s">
        <v>2021</v>
      </c>
      <c r="V87" s="926"/>
      <c r="W87" s="1"/>
      <c r="X87" s="24"/>
    </row>
    <row r="88" spans="1:27" s="1304" customFormat="1" ht="29.25" customHeight="1">
      <c r="A88" s="1325"/>
      <c r="B88" s="1294"/>
      <c r="C88" s="931"/>
      <c r="D88" s="374"/>
      <c r="E88" s="1322"/>
      <c r="F88" s="1312"/>
      <c r="G88" s="374"/>
      <c r="H88" s="927"/>
      <c r="I88" s="1315"/>
      <c r="J88" s="1297"/>
      <c r="K88" s="1322"/>
      <c r="L88" s="378"/>
      <c r="M88" s="380"/>
      <c r="N88" s="381"/>
      <c r="O88" s="378"/>
      <c r="P88" s="1314"/>
      <c r="Q88" s="378"/>
      <c r="R88" s="101">
        <v>41169</v>
      </c>
      <c r="S88" s="137">
        <v>8833632.0700000003</v>
      </c>
      <c r="T88" s="735">
        <f>T87-S88</f>
        <v>429082091.56999999</v>
      </c>
      <c r="U88" s="15" t="s">
        <v>2021</v>
      </c>
      <c r="V88" s="926"/>
      <c r="W88" s="1"/>
      <c r="X88" s="24"/>
    </row>
    <row r="89" spans="1:27" s="1304" customFormat="1" ht="29.25" customHeight="1">
      <c r="A89" s="1325"/>
      <c r="B89" s="1294"/>
      <c r="C89" s="931"/>
      <c r="D89" s="374"/>
      <c r="E89" s="1322"/>
      <c r="F89" s="1312"/>
      <c r="G89" s="374"/>
      <c r="H89" s="927"/>
      <c r="I89" s="1315"/>
      <c r="J89" s="1297"/>
      <c r="K89" s="1322"/>
      <c r="L89" s="378"/>
      <c r="M89" s="380"/>
      <c r="N89" s="381"/>
      <c r="O89" s="378"/>
      <c r="P89" s="1314"/>
      <c r="Q89" s="378"/>
      <c r="R89" s="101">
        <v>41197</v>
      </c>
      <c r="S89" s="137">
        <v>10055652.789999999</v>
      </c>
      <c r="T89" s="735">
        <f>T88-S89</f>
        <v>419026438.77999997</v>
      </c>
      <c r="U89" s="15" t="s">
        <v>2149</v>
      </c>
      <c r="V89" s="926"/>
      <c r="W89" s="1"/>
      <c r="X89" s="24"/>
    </row>
    <row r="90" spans="1:27" s="1304" customFormat="1" ht="29.25" customHeight="1">
      <c r="A90" s="1325"/>
      <c r="B90" s="1294"/>
      <c r="C90" s="931"/>
      <c r="D90" s="374"/>
      <c r="E90" s="1322"/>
      <c r="F90" s="1312"/>
      <c r="G90" s="374"/>
      <c r="H90" s="927"/>
      <c r="I90" s="1315"/>
      <c r="J90" s="1297"/>
      <c r="K90" s="1322"/>
      <c r="L90" s="378"/>
      <c r="M90" s="380"/>
      <c r="N90" s="381"/>
      <c r="O90" s="378"/>
      <c r="P90" s="1314"/>
      <c r="Q90" s="378"/>
      <c r="R90" s="1501">
        <v>41218</v>
      </c>
      <c r="S90" s="2220">
        <v>419026438.77999997</v>
      </c>
      <c r="T90" s="2221">
        <f>T89-S90</f>
        <v>0</v>
      </c>
      <c r="U90" s="2253" t="s">
        <v>2021</v>
      </c>
      <c r="V90" s="2">
        <v>41218</v>
      </c>
      <c r="W90" s="991" t="s">
        <v>2127</v>
      </c>
      <c r="X90" s="992">
        <v>297511707.51999998</v>
      </c>
    </row>
    <row r="91" spans="1:27" s="1304" customFormat="1" ht="29.25" customHeight="1">
      <c r="A91" s="1282"/>
      <c r="B91" s="1290"/>
      <c r="C91" s="379"/>
      <c r="D91" s="1292"/>
      <c r="E91" s="1048"/>
      <c r="F91" s="1313"/>
      <c r="G91" s="1292"/>
      <c r="H91" s="233"/>
      <c r="I91" s="1287"/>
      <c r="J91" s="1284"/>
      <c r="K91" s="1048"/>
      <c r="L91" s="974"/>
      <c r="M91" s="395"/>
      <c r="N91" s="979"/>
      <c r="O91" s="974"/>
      <c r="P91" s="1308"/>
      <c r="Q91" s="974"/>
      <c r="R91" s="1503"/>
      <c r="S91" s="1807"/>
      <c r="T91" s="2222"/>
      <c r="U91" s="2237"/>
      <c r="V91" s="2">
        <v>41248</v>
      </c>
      <c r="W91" s="991" t="s">
        <v>2127</v>
      </c>
      <c r="X91" s="992">
        <v>57378964.100000001</v>
      </c>
    </row>
    <row r="92" spans="1:27" s="1304" customFormat="1" ht="29.25" customHeight="1">
      <c r="A92" s="1281">
        <v>2</v>
      </c>
      <c r="B92" s="1289">
        <v>40088</v>
      </c>
      <c r="C92" s="819" t="s">
        <v>1191</v>
      </c>
      <c r="D92" s="1291" t="s">
        <v>880</v>
      </c>
      <c r="E92" s="1321" t="s">
        <v>881</v>
      </c>
      <c r="F92" s="1309" t="s">
        <v>86</v>
      </c>
      <c r="G92" s="1291" t="s">
        <v>1181</v>
      </c>
      <c r="H92" s="32">
        <v>2222222222.2199998</v>
      </c>
      <c r="I92" s="1286" t="s">
        <v>322</v>
      </c>
      <c r="J92" s="1283">
        <v>40259</v>
      </c>
      <c r="K92" s="1321">
        <v>6</v>
      </c>
      <c r="L92" s="820">
        <v>2488875000</v>
      </c>
      <c r="M92" s="821">
        <v>40375</v>
      </c>
      <c r="N92" s="822"/>
      <c r="O92" s="820">
        <v>1389960000</v>
      </c>
      <c r="P92" s="1307"/>
      <c r="Q92" s="823">
        <v>1053000000</v>
      </c>
      <c r="R92" s="101">
        <v>41121</v>
      </c>
      <c r="S92" s="137">
        <v>175000000</v>
      </c>
      <c r="T92" s="735">
        <f>Q92-S92</f>
        <v>878000000</v>
      </c>
      <c r="U92" s="12" t="s">
        <v>1181</v>
      </c>
      <c r="V92" s="926"/>
      <c r="W92" s="1"/>
      <c r="X92" s="24"/>
    </row>
    <row r="93" spans="1:27" s="1304" customFormat="1" ht="29.25" customHeight="1">
      <c r="A93" s="1325"/>
      <c r="B93" s="1294"/>
      <c r="C93" s="931"/>
      <c r="D93" s="374"/>
      <c r="E93" s="1322"/>
      <c r="F93" s="1312"/>
      <c r="G93" s="374"/>
      <c r="H93" s="927"/>
      <c r="I93" s="1315"/>
      <c r="J93" s="1297"/>
      <c r="K93" s="1322"/>
      <c r="L93" s="378"/>
      <c r="M93" s="380"/>
      <c r="N93" s="381"/>
      <c r="O93" s="378"/>
      <c r="P93" s="1314"/>
      <c r="Q93" s="378"/>
      <c r="R93" s="101">
        <v>41135</v>
      </c>
      <c r="S93" s="137">
        <v>5539055.4100000001</v>
      </c>
      <c r="T93" s="735">
        <f t="shared" ref="T93:T98" si="4">T92-S93</f>
        <v>872460944.59000003</v>
      </c>
      <c r="U93" s="12" t="s">
        <v>1181</v>
      </c>
      <c r="V93" s="926"/>
      <c r="W93" s="1"/>
      <c r="X93" s="24"/>
    </row>
    <row r="94" spans="1:27" s="1304" customFormat="1" ht="29.25" customHeight="1">
      <c r="A94" s="1325"/>
      <c r="B94" s="1294"/>
      <c r="C94" s="931"/>
      <c r="D94" s="374"/>
      <c r="E94" s="1322"/>
      <c r="F94" s="1312"/>
      <c r="G94" s="374"/>
      <c r="H94" s="927"/>
      <c r="I94" s="1315"/>
      <c r="J94" s="1297"/>
      <c r="K94" s="1322"/>
      <c r="L94" s="378"/>
      <c r="M94" s="380"/>
      <c r="N94" s="381"/>
      <c r="O94" s="378"/>
      <c r="P94" s="1314"/>
      <c r="Q94" s="378"/>
      <c r="R94" s="101">
        <v>41152</v>
      </c>
      <c r="S94" s="137">
        <v>16000000</v>
      </c>
      <c r="T94" s="735">
        <f t="shared" si="4"/>
        <v>856460944.59000003</v>
      </c>
      <c r="U94" s="12" t="s">
        <v>1181</v>
      </c>
      <c r="V94" s="926"/>
      <c r="W94" s="1"/>
      <c r="X94" s="24"/>
    </row>
    <row r="95" spans="1:27" s="1304" customFormat="1" ht="29.25" customHeight="1">
      <c r="A95" s="1325"/>
      <c r="B95" s="1294"/>
      <c r="C95" s="931"/>
      <c r="D95" s="374"/>
      <c r="E95" s="1322"/>
      <c r="F95" s="1312"/>
      <c r="G95" s="374"/>
      <c r="H95" s="927"/>
      <c r="I95" s="1315"/>
      <c r="J95" s="1297"/>
      <c r="K95" s="1322"/>
      <c r="L95" s="378"/>
      <c r="M95" s="380"/>
      <c r="N95" s="381"/>
      <c r="O95" s="378"/>
      <c r="P95" s="1314"/>
      <c r="Q95" s="378"/>
      <c r="R95" s="101">
        <v>41169</v>
      </c>
      <c r="S95" s="137">
        <v>1667352.47</v>
      </c>
      <c r="T95" s="735">
        <f t="shared" si="4"/>
        <v>854793592.12</v>
      </c>
      <c r="U95" s="12" t="s">
        <v>1181</v>
      </c>
      <c r="V95" s="926"/>
      <c r="W95" s="1"/>
      <c r="X95" s="24"/>
    </row>
    <row r="96" spans="1:27" s="1304" customFormat="1" ht="29.25" customHeight="1">
      <c r="A96" s="1325"/>
      <c r="B96" s="1294"/>
      <c r="C96" s="931"/>
      <c r="D96" s="374"/>
      <c r="E96" s="1322"/>
      <c r="F96" s="1312"/>
      <c r="G96" s="374"/>
      <c r="H96" s="927"/>
      <c r="I96" s="1315"/>
      <c r="J96" s="1297"/>
      <c r="K96" s="1322"/>
      <c r="L96" s="378"/>
      <c r="M96" s="380"/>
      <c r="N96" s="381"/>
      <c r="O96" s="378"/>
      <c r="P96" s="1314"/>
      <c r="Q96" s="378"/>
      <c r="R96" s="101">
        <v>41180</v>
      </c>
      <c r="S96" s="137">
        <v>35000000</v>
      </c>
      <c r="T96" s="735">
        <f t="shared" si="4"/>
        <v>819793592.12</v>
      </c>
      <c r="U96" s="12" t="s">
        <v>1181</v>
      </c>
      <c r="V96" s="926"/>
      <c r="W96" s="1"/>
      <c r="X96" s="24"/>
    </row>
    <row r="97" spans="1:24" s="1304" customFormat="1" ht="29.25" customHeight="1">
      <c r="A97" s="1325"/>
      <c r="B97" s="1294"/>
      <c r="C97" s="931"/>
      <c r="D97" s="374"/>
      <c r="E97" s="1322"/>
      <c r="F97" s="1312"/>
      <c r="G97" s="374"/>
      <c r="H97" s="927"/>
      <c r="I97" s="1315"/>
      <c r="J97" s="1297"/>
      <c r="K97" s="1322"/>
      <c r="L97" s="378"/>
      <c r="M97" s="380"/>
      <c r="N97" s="381"/>
      <c r="O97" s="378"/>
      <c r="P97" s="1314"/>
      <c r="Q97" s="378"/>
      <c r="R97" s="101">
        <v>41197</v>
      </c>
      <c r="S97" s="137">
        <v>25334218.41</v>
      </c>
      <c r="T97" s="735">
        <f t="shared" si="4"/>
        <v>794459373.71000004</v>
      </c>
      <c r="U97" s="12" t="s">
        <v>1181</v>
      </c>
      <c r="V97" s="926"/>
      <c r="W97" s="1"/>
      <c r="X97" s="24"/>
    </row>
    <row r="98" spans="1:24" s="1304" customFormat="1" ht="29.25" customHeight="1">
      <c r="A98" s="1325"/>
      <c r="B98" s="1294"/>
      <c r="C98" s="931"/>
      <c r="D98" s="374"/>
      <c r="E98" s="1322"/>
      <c r="F98" s="1312"/>
      <c r="G98" s="374"/>
      <c r="H98" s="927"/>
      <c r="I98" s="1315"/>
      <c r="J98" s="1297"/>
      <c r="K98" s="1322"/>
      <c r="L98" s="378"/>
      <c r="M98" s="380"/>
      <c r="N98" s="381"/>
      <c r="O98" s="378"/>
      <c r="P98" s="1314"/>
      <c r="Q98" s="378"/>
      <c r="R98" s="1501">
        <v>41200</v>
      </c>
      <c r="S98" s="2220">
        <v>794459373.71000004</v>
      </c>
      <c r="T98" s="2221">
        <f t="shared" si="4"/>
        <v>0</v>
      </c>
      <c r="U98" s="2251" t="s">
        <v>1341</v>
      </c>
      <c r="V98" s="2">
        <v>41218</v>
      </c>
      <c r="W98" s="991" t="s">
        <v>2127</v>
      </c>
      <c r="X98" s="992">
        <v>8289430.8300000001</v>
      </c>
    </row>
    <row r="99" spans="1:24" s="1304" customFormat="1" ht="29.25" customHeight="1">
      <c r="A99" s="1325"/>
      <c r="B99" s="1294"/>
      <c r="C99" s="931"/>
      <c r="D99" s="374"/>
      <c r="E99" s="1322"/>
      <c r="F99" s="1312"/>
      <c r="G99" s="374"/>
      <c r="H99" s="927"/>
      <c r="I99" s="1315"/>
      <c r="J99" s="1297"/>
      <c r="K99" s="1322"/>
      <c r="L99" s="378"/>
      <c r="M99" s="395"/>
      <c r="N99" s="979"/>
      <c r="O99" s="974"/>
      <c r="P99" s="1308"/>
      <c r="Q99" s="1045"/>
      <c r="R99" s="1503"/>
      <c r="S99" s="1807"/>
      <c r="T99" s="2222"/>
      <c r="U99" s="2252"/>
      <c r="V99" s="2">
        <v>41248</v>
      </c>
      <c r="W99" s="991" t="s">
        <v>2127</v>
      </c>
      <c r="X99" s="992">
        <v>1433088.17</v>
      </c>
    </row>
    <row r="100" spans="1:24" s="1304" customFormat="1" ht="29.25" customHeight="1">
      <c r="A100" s="1281">
        <v>1</v>
      </c>
      <c r="B100" s="1289">
        <v>40116</v>
      </c>
      <c r="C100" s="910" t="s">
        <v>1256</v>
      </c>
      <c r="D100" s="1291" t="s">
        <v>880</v>
      </c>
      <c r="E100" s="1321" t="s">
        <v>881</v>
      </c>
      <c r="F100" s="1309" t="s">
        <v>86</v>
      </c>
      <c r="G100" s="1291" t="s">
        <v>1182</v>
      </c>
      <c r="H100" s="32">
        <v>1111111111.1099999</v>
      </c>
      <c r="I100" s="1286" t="s">
        <v>322</v>
      </c>
      <c r="J100" s="1283">
        <v>40259</v>
      </c>
      <c r="K100" s="1321">
        <v>6</v>
      </c>
      <c r="L100" s="820">
        <v>1271337500</v>
      </c>
      <c r="M100" s="380">
        <v>40375</v>
      </c>
      <c r="N100" s="381"/>
      <c r="O100" s="378">
        <v>1243275000</v>
      </c>
      <c r="P100" s="1314"/>
      <c r="Q100" s="382">
        <v>1117399170</v>
      </c>
      <c r="R100" s="933">
        <v>40953</v>
      </c>
      <c r="S100" s="164">
        <v>87099564.5</v>
      </c>
      <c r="T100" s="1003">
        <f>Q100-S100</f>
        <v>1030299605.5</v>
      </c>
      <c r="U100" s="1044" t="s">
        <v>2021</v>
      </c>
      <c r="V100" s="926"/>
      <c r="W100" s="1"/>
      <c r="X100" s="24"/>
    </row>
    <row r="101" spans="1:24" s="1304" customFormat="1" ht="29.25" customHeight="1">
      <c r="A101" s="1325"/>
      <c r="B101" s="1294"/>
      <c r="C101" s="932"/>
      <c r="D101" s="374"/>
      <c r="E101" s="1322"/>
      <c r="F101" s="1312"/>
      <c r="G101" s="374"/>
      <c r="H101" s="927"/>
      <c r="I101" s="1315"/>
      <c r="J101" s="1297"/>
      <c r="K101" s="1322"/>
      <c r="L101" s="378"/>
      <c r="M101" s="380"/>
      <c r="N101" s="381"/>
      <c r="O101" s="378"/>
      <c r="P101" s="1314"/>
      <c r="Q101" s="382"/>
      <c r="R101" s="101">
        <v>40982</v>
      </c>
      <c r="S101" s="137">
        <v>99462002.689999998</v>
      </c>
      <c r="T101" s="735">
        <f t="shared" ref="T101:T108" si="5">T100-S101</f>
        <v>930837602.80999994</v>
      </c>
      <c r="U101" s="15" t="s">
        <v>2021</v>
      </c>
      <c r="V101" s="926"/>
      <c r="W101" s="1"/>
      <c r="X101" s="24"/>
    </row>
    <row r="102" spans="1:24" s="1304" customFormat="1" ht="29.25" customHeight="1">
      <c r="A102" s="1325"/>
      <c r="B102" s="1294"/>
      <c r="C102" s="932"/>
      <c r="D102" s="374"/>
      <c r="E102" s="1322"/>
      <c r="F102" s="1312"/>
      <c r="G102" s="374"/>
      <c r="H102" s="927"/>
      <c r="I102" s="1315"/>
      <c r="J102" s="1297"/>
      <c r="K102" s="1322"/>
      <c r="L102" s="378"/>
      <c r="M102" s="380"/>
      <c r="N102" s="381"/>
      <c r="O102" s="378"/>
      <c r="P102" s="1314"/>
      <c r="Q102" s="382"/>
      <c r="R102" s="101">
        <v>41043</v>
      </c>
      <c r="S102" s="137">
        <v>74999625</v>
      </c>
      <c r="T102" s="735">
        <f t="shared" si="5"/>
        <v>855837977.80999994</v>
      </c>
      <c r="U102" s="15" t="s">
        <v>2021</v>
      </c>
      <c r="V102" s="926"/>
      <c r="W102" s="1"/>
      <c r="X102" s="24"/>
    </row>
    <row r="103" spans="1:24" s="1304" customFormat="1" ht="29.25" customHeight="1">
      <c r="A103" s="1325"/>
      <c r="B103" s="1294"/>
      <c r="C103" s="932"/>
      <c r="D103" s="374"/>
      <c r="E103" s="1322"/>
      <c r="F103" s="1312"/>
      <c r="G103" s="374"/>
      <c r="H103" s="927"/>
      <c r="I103" s="1315"/>
      <c r="J103" s="1297"/>
      <c r="K103" s="1322"/>
      <c r="L103" s="378"/>
      <c r="M103" s="380"/>
      <c r="N103" s="381"/>
      <c r="O103" s="378"/>
      <c r="P103" s="1314"/>
      <c r="Q103" s="382"/>
      <c r="R103" s="101">
        <v>41106</v>
      </c>
      <c r="S103" s="137">
        <v>18749906.25</v>
      </c>
      <c r="T103" s="735">
        <f t="shared" si="5"/>
        <v>837088071.55999994</v>
      </c>
      <c r="U103" s="15" t="s">
        <v>2021</v>
      </c>
      <c r="V103" s="926"/>
      <c r="W103" s="1"/>
      <c r="X103" s="24"/>
    </row>
    <row r="104" spans="1:24" s="1304" customFormat="1" ht="29.25" customHeight="1">
      <c r="A104" s="1325"/>
      <c r="B104" s="1294"/>
      <c r="C104" s="932"/>
      <c r="D104" s="374"/>
      <c r="E104" s="1322"/>
      <c r="F104" s="1312"/>
      <c r="G104" s="374"/>
      <c r="H104" s="927"/>
      <c r="I104" s="1315"/>
      <c r="J104" s="1297"/>
      <c r="K104" s="1322"/>
      <c r="L104" s="378"/>
      <c r="M104" s="380"/>
      <c r="N104" s="381"/>
      <c r="O104" s="378"/>
      <c r="P104" s="1314"/>
      <c r="Q104" s="382"/>
      <c r="R104" s="101">
        <v>41135</v>
      </c>
      <c r="S104" s="137">
        <v>68399658</v>
      </c>
      <c r="T104" s="735">
        <f t="shared" si="5"/>
        <v>768688413.55999994</v>
      </c>
      <c r="U104" s="15" t="s">
        <v>2021</v>
      </c>
      <c r="V104" s="926"/>
      <c r="W104" s="1"/>
      <c r="X104" s="24"/>
    </row>
    <row r="105" spans="1:24" s="1304" customFormat="1" ht="29.25" customHeight="1">
      <c r="A105" s="1325"/>
      <c r="B105" s="1294"/>
      <c r="C105" s="932"/>
      <c r="D105" s="374"/>
      <c r="E105" s="1322"/>
      <c r="F105" s="1312"/>
      <c r="G105" s="374"/>
      <c r="H105" s="927"/>
      <c r="I105" s="1315"/>
      <c r="J105" s="1297"/>
      <c r="K105" s="1322"/>
      <c r="L105" s="378"/>
      <c r="M105" s="380"/>
      <c r="N105" s="381"/>
      <c r="O105" s="378"/>
      <c r="P105" s="1314"/>
      <c r="Q105" s="382"/>
      <c r="R105" s="101">
        <v>41169</v>
      </c>
      <c r="S105" s="137">
        <v>124999375</v>
      </c>
      <c r="T105" s="735">
        <f t="shared" si="5"/>
        <v>643689038.55999994</v>
      </c>
      <c r="U105" s="15" t="s">
        <v>2021</v>
      </c>
      <c r="V105" s="926"/>
      <c r="W105" s="1"/>
      <c r="X105" s="24"/>
    </row>
    <row r="106" spans="1:24" s="1304" customFormat="1" ht="29.25" customHeight="1">
      <c r="A106" s="1325"/>
      <c r="B106" s="1294"/>
      <c r="C106" s="932"/>
      <c r="D106" s="374"/>
      <c r="E106" s="1322"/>
      <c r="F106" s="1312"/>
      <c r="G106" s="374"/>
      <c r="H106" s="927"/>
      <c r="I106" s="1315"/>
      <c r="J106" s="1297"/>
      <c r="K106" s="1322"/>
      <c r="L106" s="378"/>
      <c r="M106" s="380"/>
      <c r="N106" s="381"/>
      <c r="O106" s="378"/>
      <c r="P106" s="1314"/>
      <c r="Q106" s="382"/>
      <c r="R106" s="101">
        <v>41197</v>
      </c>
      <c r="S106" s="137">
        <v>240673796.63</v>
      </c>
      <c r="T106" s="735">
        <f t="shared" si="5"/>
        <v>403015241.92999995</v>
      </c>
      <c r="U106" s="15" t="s">
        <v>2149</v>
      </c>
      <c r="V106" s="926"/>
      <c r="W106" s="1"/>
      <c r="X106" s="24"/>
    </row>
    <row r="107" spans="1:24" s="1304" customFormat="1" ht="29.25" customHeight="1">
      <c r="A107" s="1325"/>
      <c r="B107" s="1294"/>
      <c r="C107" s="932"/>
      <c r="D107" s="374"/>
      <c r="E107" s="1322"/>
      <c r="F107" s="1312"/>
      <c r="G107" s="374"/>
      <c r="H107" s="927"/>
      <c r="I107" s="1315"/>
      <c r="J107" s="1297"/>
      <c r="K107" s="1322"/>
      <c r="L107" s="378"/>
      <c r="M107" s="380"/>
      <c r="N107" s="381"/>
      <c r="O107" s="378"/>
      <c r="P107" s="1314"/>
      <c r="Q107" s="382"/>
      <c r="R107" s="101">
        <v>41228</v>
      </c>
      <c r="S107" s="137">
        <v>45764825.109999999</v>
      </c>
      <c r="T107" s="735">
        <f t="shared" si="5"/>
        <v>357250416.81999993</v>
      </c>
      <c r="U107" s="15" t="s">
        <v>2149</v>
      </c>
      <c r="V107" s="926"/>
      <c r="W107" s="1"/>
      <c r="X107" s="24"/>
    </row>
    <row r="108" spans="1:24" s="1304" customFormat="1" ht="29.25" customHeight="1">
      <c r="A108" s="1325"/>
      <c r="B108" s="1294"/>
      <c r="C108" s="932"/>
      <c r="D108" s="374"/>
      <c r="E108" s="1322"/>
      <c r="F108" s="1312"/>
      <c r="G108" s="374"/>
      <c r="H108" s="927"/>
      <c r="I108" s="1315"/>
      <c r="J108" s="1297"/>
      <c r="K108" s="1322"/>
      <c r="L108" s="378"/>
      <c r="M108" s="380"/>
      <c r="N108" s="381"/>
      <c r="O108" s="378"/>
      <c r="P108" s="1314"/>
      <c r="Q108" s="382"/>
      <c r="R108" s="101">
        <v>41257</v>
      </c>
      <c r="S108" s="137">
        <v>24588926.239999998</v>
      </c>
      <c r="T108" s="735">
        <f t="shared" si="5"/>
        <v>332661490.57999992</v>
      </c>
      <c r="U108" s="15" t="s">
        <v>2149</v>
      </c>
      <c r="V108" s="926"/>
      <c r="W108" s="1"/>
      <c r="X108" s="24"/>
    </row>
    <row r="109" spans="1:24" s="1304" customFormat="1" ht="29.25" customHeight="1">
      <c r="A109" s="1325"/>
      <c r="B109" s="1294"/>
      <c r="C109" s="932"/>
      <c r="D109" s="374"/>
      <c r="E109" s="1322"/>
      <c r="F109" s="1312"/>
      <c r="G109" s="374"/>
      <c r="H109" s="927"/>
      <c r="I109" s="1315"/>
      <c r="J109" s="1297"/>
      <c r="K109" s="1322"/>
      <c r="L109" s="378"/>
      <c r="M109" s="380"/>
      <c r="N109" s="381"/>
      <c r="O109" s="378"/>
      <c r="P109" s="1314"/>
      <c r="Q109" s="382"/>
      <c r="R109" s="101">
        <v>41289</v>
      </c>
      <c r="S109" s="137">
        <v>30470429.449999999</v>
      </c>
      <c r="T109" s="735">
        <f>T108-S109</f>
        <v>302191061.12999994</v>
      </c>
      <c r="U109" s="15" t="s">
        <v>2021</v>
      </c>
      <c r="V109" s="926"/>
      <c r="W109" s="1"/>
      <c r="X109" s="24"/>
    </row>
    <row r="110" spans="1:24" s="1304" customFormat="1" ht="29.25" customHeight="1">
      <c r="A110" s="1325"/>
      <c r="B110" s="1294"/>
      <c r="C110" s="932"/>
      <c r="D110" s="374"/>
      <c r="E110" s="1322"/>
      <c r="F110" s="1312"/>
      <c r="G110" s="374"/>
      <c r="H110" s="927"/>
      <c r="I110" s="1315"/>
      <c r="J110" s="1297"/>
      <c r="K110" s="1322"/>
      <c r="L110" s="378"/>
      <c r="M110" s="380"/>
      <c r="N110" s="381"/>
      <c r="O110" s="378"/>
      <c r="P110" s="1314"/>
      <c r="Q110" s="382"/>
      <c r="R110" s="101">
        <v>41319</v>
      </c>
      <c r="S110" s="137">
        <v>295328635.73000002</v>
      </c>
      <c r="T110" s="735">
        <f>T109-S110</f>
        <v>6862425.3999999166</v>
      </c>
      <c r="U110" s="15" t="s">
        <v>2021</v>
      </c>
      <c r="V110" s="926"/>
      <c r="W110" s="1"/>
      <c r="X110" s="24"/>
    </row>
    <row r="111" spans="1:24" s="1304" customFormat="1" ht="29.25" customHeight="1">
      <c r="A111" s="1325"/>
      <c r="B111" s="1294"/>
      <c r="C111" s="932"/>
      <c r="D111" s="374"/>
      <c r="E111" s="1322"/>
      <c r="F111" s="1312"/>
      <c r="G111" s="374"/>
      <c r="H111" s="927"/>
      <c r="I111" s="1315"/>
      <c r="J111" s="1297"/>
      <c r="K111" s="1322"/>
      <c r="L111" s="378"/>
      <c r="M111" s="380"/>
      <c r="N111" s="381"/>
      <c r="O111" s="378"/>
      <c r="P111" s="1314"/>
      <c r="Q111" s="382"/>
      <c r="R111" s="1501">
        <v>41326</v>
      </c>
      <c r="S111" s="2220">
        <v>6862425.4000000004</v>
      </c>
      <c r="T111" s="2221">
        <f>ROUND(T110-S111,0)</f>
        <v>0</v>
      </c>
      <c r="U111" s="1448" t="s">
        <v>2021</v>
      </c>
      <c r="V111" s="2">
        <v>41326</v>
      </c>
      <c r="W111" s="991" t="s">
        <v>2127</v>
      </c>
      <c r="X111" s="1279">
        <v>184431858.11000001</v>
      </c>
    </row>
    <row r="112" spans="1:24" s="1304" customFormat="1" ht="29.25" customHeight="1">
      <c r="A112" s="1325"/>
      <c r="B112" s="1294"/>
      <c r="C112" s="932"/>
      <c r="D112" s="374"/>
      <c r="E112" s="1322"/>
      <c r="F112" s="1312"/>
      <c r="G112" s="374"/>
      <c r="H112" s="927"/>
      <c r="I112" s="1315"/>
      <c r="J112" s="1297"/>
      <c r="K112" s="1322"/>
      <c r="L112" s="378"/>
      <c r="M112" s="380"/>
      <c r="N112" s="381"/>
      <c r="O112" s="378"/>
      <c r="P112" s="1314"/>
      <c r="Q112" s="382"/>
      <c r="R112" s="1503"/>
      <c r="S112" s="1807"/>
      <c r="T112" s="2222"/>
      <c r="U112" s="1449"/>
      <c r="V112" s="2">
        <v>41332</v>
      </c>
      <c r="W112" s="991" t="s">
        <v>2127</v>
      </c>
      <c r="X112" s="1279">
        <v>20999895</v>
      </c>
    </row>
    <row r="113" spans="1:24" s="1304" customFormat="1" ht="29.25" customHeight="1">
      <c r="A113" s="1281">
        <v>2</v>
      </c>
      <c r="B113" s="1289">
        <v>40116</v>
      </c>
      <c r="C113" s="910" t="s">
        <v>1996</v>
      </c>
      <c r="D113" s="1291" t="s">
        <v>880</v>
      </c>
      <c r="E113" s="1321" t="s">
        <v>881</v>
      </c>
      <c r="F113" s="1309" t="s">
        <v>86</v>
      </c>
      <c r="G113" s="1291" t="s">
        <v>1181</v>
      </c>
      <c r="H113" s="32">
        <v>2222222222.2199998</v>
      </c>
      <c r="I113" s="1286" t="s">
        <v>322</v>
      </c>
      <c r="J113" s="1283">
        <v>40259</v>
      </c>
      <c r="K113" s="1321">
        <v>6</v>
      </c>
      <c r="L113" s="820">
        <v>2542675000</v>
      </c>
      <c r="M113" s="821">
        <v>40375</v>
      </c>
      <c r="N113" s="822"/>
      <c r="O113" s="820">
        <v>2486550000</v>
      </c>
      <c r="P113" s="1307"/>
      <c r="Q113" s="823">
        <v>2234798340</v>
      </c>
      <c r="R113" s="2">
        <v>40953</v>
      </c>
      <c r="S113" s="137">
        <v>174200000</v>
      </c>
      <c r="T113" s="735">
        <f>Q113-S113</f>
        <v>2060598340</v>
      </c>
      <c r="U113" s="12" t="s">
        <v>1181</v>
      </c>
      <c r="V113" s="926"/>
      <c r="W113" s="1"/>
      <c r="X113" s="24"/>
    </row>
    <row r="114" spans="1:24" s="1304" customFormat="1" ht="29.25" customHeight="1">
      <c r="A114" s="1325"/>
      <c r="B114" s="1294"/>
      <c r="C114" s="932"/>
      <c r="D114" s="374"/>
      <c r="E114" s="1322"/>
      <c r="F114" s="1312"/>
      <c r="G114" s="374"/>
      <c r="H114" s="927"/>
      <c r="I114" s="1315"/>
      <c r="J114" s="1297"/>
      <c r="K114" s="1322"/>
      <c r="L114" s="378"/>
      <c r="M114" s="380"/>
      <c r="N114" s="381"/>
      <c r="O114" s="378"/>
      <c r="P114" s="1314"/>
      <c r="Q114" s="378"/>
      <c r="R114" s="2">
        <v>40982</v>
      </c>
      <c r="S114" s="137">
        <v>198925000.00000006</v>
      </c>
      <c r="T114" s="735">
        <f t="shared" ref="T114:T119" si="6">T113-S114</f>
        <v>1861673340</v>
      </c>
      <c r="U114" s="12" t="s">
        <v>1181</v>
      </c>
      <c r="V114" s="926"/>
      <c r="W114" s="1"/>
      <c r="X114" s="24"/>
    </row>
    <row r="115" spans="1:24" s="1304" customFormat="1" ht="29.25" customHeight="1">
      <c r="A115" s="1325"/>
      <c r="B115" s="1294"/>
      <c r="C115" s="932"/>
      <c r="D115" s="374"/>
      <c r="E115" s="1322"/>
      <c r="F115" s="1312"/>
      <c r="G115" s="374"/>
      <c r="H115" s="927"/>
      <c r="I115" s="1315"/>
      <c r="J115" s="1297"/>
      <c r="K115" s="1322"/>
      <c r="L115" s="378"/>
      <c r="M115" s="380"/>
      <c r="N115" s="381"/>
      <c r="O115" s="378"/>
      <c r="P115" s="1314"/>
      <c r="Q115" s="261"/>
      <c r="R115" s="101">
        <v>41043</v>
      </c>
      <c r="S115" s="137">
        <v>150000000</v>
      </c>
      <c r="T115" s="735">
        <f t="shared" si="6"/>
        <v>1711673340</v>
      </c>
      <c r="U115" s="12" t="s">
        <v>1181</v>
      </c>
      <c r="V115" s="926"/>
      <c r="W115" s="1"/>
      <c r="X115" s="24"/>
    </row>
    <row r="116" spans="1:24" s="1304" customFormat="1" ht="29.25" customHeight="1">
      <c r="A116" s="1325"/>
      <c r="B116" s="1294"/>
      <c r="C116" s="932"/>
      <c r="D116" s="374"/>
      <c r="E116" s="1322"/>
      <c r="F116" s="1312"/>
      <c r="G116" s="374"/>
      <c r="H116" s="927"/>
      <c r="I116" s="1315"/>
      <c r="J116" s="1297"/>
      <c r="K116" s="1322"/>
      <c r="L116" s="378"/>
      <c r="M116" s="380"/>
      <c r="N116" s="381"/>
      <c r="O116" s="378"/>
      <c r="P116" s="1314"/>
      <c r="Q116" s="261"/>
      <c r="R116" s="101">
        <v>41106</v>
      </c>
      <c r="S116" s="137">
        <v>37500000</v>
      </c>
      <c r="T116" s="735">
        <f t="shared" si="6"/>
        <v>1674173340</v>
      </c>
      <c r="U116" s="12" t="s">
        <v>1181</v>
      </c>
      <c r="V116" s="926"/>
      <c r="W116" s="1"/>
      <c r="X116" s="24"/>
    </row>
    <row r="117" spans="1:24" s="1304" customFormat="1" ht="29.25" customHeight="1">
      <c r="A117" s="1325"/>
      <c r="B117" s="1294"/>
      <c r="C117" s="932"/>
      <c r="D117" s="374"/>
      <c r="E117" s="1322"/>
      <c r="F117" s="1312"/>
      <c r="G117" s="374"/>
      <c r="H117" s="927"/>
      <c r="I117" s="1315"/>
      <c r="J117" s="1297"/>
      <c r="K117" s="1322"/>
      <c r="L117" s="378"/>
      <c r="M117" s="380"/>
      <c r="N117" s="381"/>
      <c r="O117" s="378"/>
      <c r="P117" s="1314"/>
      <c r="Q117" s="261"/>
      <c r="R117" s="101">
        <v>41135</v>
      </c>
      <c r="S117" s="137">
        <v>136800000</v>
      </c>
      <c r="T117" s="735">
        <f t="shared" si="6"/>
        <v>1537373340</v>
      </c>
      <c r="U117" s="12" t="s">
        <v>1181</v>
      </c>
      <c r="V117" s="926"/>
      <c r="W117" s="1"/>
      <c r="X117" s="24"/>
    </row>
    <row r="118" spans="1:24" s="1304" customFormat="1" ht="29.25" customHeight="1">
      <c r="A118" s="1325"/>
      <c r="B118" s="1294"/>
      <c r="C118" s="932"/>
      <c r="D118" s="374"/>
      <c r="E118" s="1322"/>
      <c r="F118" s="1312"/>
      <c r="G118" s="374"/>
      <c r="H118" s="927"/>
      <c r="I118" s="1315"/>
      <c r="J118" s="1297"/>
      <c r="K118" s="1322"/>
      <c r="L118" s="378"/>
      <c r="M118" s="380"/>
      <c r="N118" s="381"/>
      <c r="O118" s="378"/>
      <c r="P118" s="1314"/>
      <c r="Q118" s="261"/>
      <c r="R118" s="101">
        <v>41169</v>
      </c>
      <c r="S118" s="137">
        <v>250000000</v>
      </c>
      <c r="T118" s="735">
        <f t="shared" si="6"/>
        <v>1287373340</v>
      </c>
      <c r="U118" s="12" t="s">
        <v>1181</v>
      </c>
      <c r="V118" s="926"/>
      <c r="W118" s="1"/>
      <c r="X118" s="24"/>
    </row>
    <row r="119" spans="1:24" s="1304" customFormat="1" ht="29.25" customHeight="1">
      <c r="A119" s="1325"/>
      <c r="B119" s="1294"/>
      <c r="C119" s="932"/>
      <c r="D119" s="374"/>
      <c r="E119" s="1322"/>
      <c r="F119" s="1312"/>
      <c r="G119" s="374"/>
      <c r="H119" s="927"/>
      <c r="I119" s="1315"/>
      <c r="J119" s="1297"/>
      <c r="K119" s="1322"/>
      <c r="L119" s="378"/>
      <c r="M119" s="380"/>
      <c r="N119" s="381"/>
      <c r="O119" s="378"/>
      <c r="P119" s="1314"/>
      <c r="Q119" s="261"/>
      <c r="R119" s="101">
        <v>41197</v>
      </c>
      <c r="S119" s="137">
        <v>481350000</v>
      </c>
      <c r="T119" s="735">
        <f t="shared" si="6"/>
        <v>806023340</v>
      </c>
      <c r="U119" s="12" t="s">
        <v>1181</v>
      </c>
      <c r="V119" s="926"/>
      <c r="W119" s="1"/>
      <c r="X119" s="24"/>
    </row>
    <row r="120" spans="1:24" s="1304" customFormat="1" ht="29.25" customHeight="1">
      <c r="A120" s="1325"/>
      <c r="B120" s="1294"/>
      <c r="C120" s="932"/>
      <c r="D120" s="374"/>
      <c r="E120" s="1322"/>
      <c r="F120" s="1312"/>
      <c r="G120" s="374"/>
      <c r="H120" s="927"/>
      <c r="I120" s="1315"/>
      <c r="J120" s="1297"/>
      <c r="K120" s="1322"/>
      <c r="L120" s="378"/>
      <c r="M120" s="380"/>
      <c r="N120" s="381"/>
      <c r="O120" s="378"/>
      <c r="P120" s="1314"/>
      <c r="Q120" s="261"/>
      <c r="R120" s="101">
        <v>41228</v>
      </c>
      <c r="S120" s="137">
        <v>274590323.62</v>
      </c>
      <c r="T120" s="735">
        <f>T119-S120</f>
        <v>531433016.38</v>
      </c>
      <c r="U120" s="12" t="s">
        <v>1181</v>
      </c>
      <c r="V120" s="926"/>
      <c r="W120" s="1"/>
      <c r="X120" s="24"/>
    </row>
    <row r="121" spans="1:24" s="1304" customFormat="1" ht="29.25" customHeight="1">
      <c r="A121" s="1325"/>
      <c r="B121" s="1294"/>
      <c r="C121" s="932"/>
      <c r="D121" s="374"/>
      <c r="E121" s="1322"/>
      <c r="F121" s="1312"/>
      <c r="G121" s="374"/>
      <c r="H121" s="927"/>
      <c r="I121" s="1315"/>
      <c r="J121" s="1297"/>
      <c r="K121" s="1322"/>
      <c r="L121" s="378"/>
      <c r="M121" s="380"/>
      <c r="N121" s="381"/>
      <c r="O121" s="378"/>
      <c r="P121" s="1314"/>
      <c r="Q121" s="261"/>
      <c r="R121" s="101">
        <v>41257</v>
      </c>
      <c r="S121" s="137">
        <v>147534295.13999999</v>
      </c>
      <c r="T121" s="735">
        <f>T120-S121</f>
        <v>383898721.24000001</v>
      </c>
      <c r="U121" s="12" t="s">
        <v>1181</v>
      </c>
      <c r="V121" s="926"/>
      <c r="W121" s="1"/>
      <c r="X121" s="24"/>
    </row>
    <row r="122" spans="1:24" s="1304" customFormat="1" ht="29.25" customHeight="1">
      <c r="A122" s="1325"/>
      <c r="B122" s="1294"/>
      <c r="C122" s="932"/>
      <c r="D122" s="374"/>
      <c r="E122" s="1322"/>
      <c r="F122" s="1312"/>
      <c r="G122" s="374"/>
      <c r="H122" s="927"/>
      <c r="I122" s="1315"/>
      <c r="J122" s="1297"/>
      <c r="K122" s="1322"/>
      <c r="L122" s="378"/>
      <c r="M122" s="380"/>
      <c r="N122" s="381"/>
      <c r="O122" s="378"/>
      <c r="P122" s="1314"/>
      <c r="Q122" s="261"/>
      <c r="R122" s="101">
        <v>41289</v>
      </c>
      <c r="S122" s="137">
        <v>182823490.78999999</v>
      </c>
      <c r="T122" s="735">
        <f>T121-S122</f>
        <v>201075230.45000002</v>
      </c>
      <c r="U122" s="12" t="s">
        <v>1181</v>
      </c>
      <c r="V122" s="926"/>
      <c r="W122" s="1"/>
      <c r="X122" s="24"/>
    </row>
    <row r="123" spans="1:24" s="1304" customFormat="1" ht="29.25" customHeight="1">
      <c r="A123" s="1325"/>
      <c r="B123" s="1294"/>
      <c r="C123" s="932"/>
      <c r="D123" s="374"/>
      <c r="E123" s="1322"/>
      <c r="F123" s="1312"/>
      <c r="G123" s="374"/>
      <c r="H123" s="927"/>
      <c r="I123" s="1315"/>
      <c r="J123" s="1297"/>
      <c r="K123" s="1322"/>
      <c r="L123" s="378"/>
      <c r="M123" s="380"/>
      <c r="N123" s="381"/>
      <c r="O123" s="378"/>
      <c r="P123" s="1314"/>
      <c r="Q123" s="261"/>
      <c r="R123" s="101">
        <v>41319</v>
      </c>
      <c r="S123" s="137">
        <v>201075230.44999999</v>
      </c>
      <c r="T123" s="735">
        <f>T122-S123</f>
        <v>0</v>
      </c>
      <c r="U123" s="12" t="s">
        <v>1181</v>
      </c>
      <c r="V123" s="926"/>
      <c r="W123" s="1"/>
      <c r="X123" s="24"/>
    </row>
    <row r="124" spans="1:24" s="1304" customFormat="1" ht="29.25" customHeight="1">
      <c r="A124" s="1281">
        <v>1</v>
      </c>
      <c r="B124" s="1289">
        <v>40121</v>
      </c>
      <c r="C124" s="917" t="s">
        <v>1265</v>
      </c>
      <c r="D124" s="1291" t="s">
        <v>880</v>
      </c>
      <c r="E124" s="1321" t="s">
        <v>881</v>
      </c>
      <c r="F124" s="1309" t="s">
        <v>86</v>
      </c>
      <c r="G124" s="1291" t="s">
        <v>1182</v>
      </c>
      <c r="H124" s="32">
        <v>1111111111.1099999</v>
      </c>
      <c r="I124" s="1286" t="s">
        <v>322</v>
      </c>
      <c r="J124" s="1283">
        <v>40259</v>
      </c>
      <c r="K124" s="1321">
        <v>6</v>
      </c>
      <c r="L124" s="1330">
        <v>1244437500</v>
      </c>
      <c r="M124" s="821">
        <v>40375</v>
      </c>
      <c r="N124" s="822"/>
      <c r="O124" s="820">
        <v>620578257.86000001</v>
      </c>
      <c r="P124" s="1307"/>
      <c r="Q124" s="820">
        <v>620578257.86000001</v>
      </c>
      <c r="R124" s="101">
        <v>40616</v>
      </c>
      <c r="S124" s="137">
        <v>1202957.26</v>
      </c>
      <c r="T124" s="930">
        <f>Q124-S124</f>
        <v>619375300.60000002</v>
      </c>
      <c r="U124" s="15" t="s">
        <v>2021</v>
      </c>
      <c r="V124" s="926"/>
      <c r="W124" s="1"/>
      <c r="X124" s="24"/>
    </row>
    <row r="125" spans="1:24" s="1304" customFormat="1" ht="29.25" customHeight="1">
      <c r="A125" s="1325"/>
      <c r="B125" s="1294"/>
      <c r="C125" s="934"/>
      <c r="D125" s="374"/>
      <c r="E125" s="1322"/>
      <c r="F125" s="1312"/>
      <c r="G125" s="374"/>
      <c r="H125" s="927"/>
      <c r="I125" s="1315"/>
      <c r="J125" s="1297"/>
      <c r="K125" s="1322"/>
      <c r="L125" s="378"/>
      <c r="M125" s="380"/>
      <c r="N125" s="381"/>
      <c r="O125" s="378"/>
      <c r="P125" s="1314"/>
      <c r="Q125" s="382"/>
      <c r="R125" s="101">
        <v>40647</v>
      </c>
      <c r="S125" s="137">
        <v>3521835.36</v>
      </c>
      <c r="T125" s="930">
        <f t="shared" ref="T125:T130" si="7">T124-S125</f>
        <v>615853465.24000001</v>
      </c>
      <c r="U125" s="15" t="s">
        <v>2021</v>
      </c>
      <c r="V125" s="926"/>
      <c r="W125" s="1"/>
      <c r="X125" s="24"/>
    </row>
    <row r="126" spans="1:24" s="1304" customFormat="1" ht="29.25" customHeight="1">
      <c r="A126" s="1325"/>
      <c r="B126" s="1294"/>
      <c r="C126" s="934"/>
      <c r="D126" s="374"/>
      <c r="E126" s="1322"/>
      <c r="F126" s="1312"/>
      <c r="G126" s="374"/>
      <c r="H126" s="927"/>
      <c r="I126" s="1315"/>
      <c r="J126" s="1297"/>
      <c r="K126" s="1322"/>
      <c r="L126" s="378"/>
      <c r="M126" s="380"/>
      <c r="N126" s="381"/>
      <c r="O126" s="378"/>
      <c r="P126" s="1314"/>
      <c r="Q126" s="382"/>
      <c r="R126" s="101">
        <v>41135</v>
      </c>
      <c r="S126" s="137">
        <v>104959250.54000001</v>
      </c>
      <c r="T126" s="930">
        <f t="shared" si="7"/>
        <v>510894214.69999999</v>
      </c>
      <c r="U126" s="15" t="s">
        <v>2021</v>
      </c>
      <c r="V126" s="926"/>
      <c r="W126" s="1"/>
      <c r="X126" s="24"/>
    </row>
    <row r="127" spans="1:24" s="1304" customFormat="1" ht="29.25" customHeight="1">
      <c r="A127" s="1325"/>
      <c r="B127" s="1294"/>
      <c r="C127" s="934"/>
      <c r="D127" s="374"/>
      <c r="E127" s="1322"/>
      <c r="F127" s="1312"/>
      <c r="G127" s="374"/>
      <c r="H127" s="927"/>
      <c r="I127" s="1315"/>
      <c r="J127" s="1297"/>
      <c r="K127" s="1322"/>
      <c r="L127" s="378"/>
      <c r="M127" s="380"/>
      <c r="N127" s="381"/>
      <c r="O127" s="378"/>
      <c r="P127" s="1314"/>
      <c r="Q127" s="382"/>
      <c r="R127" s="101">
        <v>41169</v>
      </c>
      <c r="S127" s="137">
        <v>72640244.909999996</v>
      </c>
      <c r="T127" s="930">
        <f t="shared" si="7"/>
        <v>438253969.78999996</v>
      </c>
      <c r="U127" s="15" t="s">
        <v>2021</v>
      </c>
      <c r="V127" s="926"/>
      <c r="W127" s="1"/>
      <c r="X127" s="24"/>
    </row>
    <row r="128" spans="1:24" s="1304" customFormat="1" ht="29.25" customHeight="1">
      <c r="A128" s="1325"/>
      <c r="B128" s="1294"/>
      <c r="C128" s="934"/>
      <c r="D128" s="374"/>
      <c r="E128" s="1322"/>
      <c r="F128" s="1312"/>
      <c r="G128" s="374"/>
      <c r="H128" s="927"/>
      <c r="I128" s="1315"/>
      <c r="J128" s="1297"/>
      <c r="K128" s="1322"/>
      <c r="L128" s="378"/>
      <c r="M128" s="380"/>
      <c r="N128" s="381"/>
      <c r="O128" s="378"/>
      <c r="P128" s="1314"/>
      <c r="Q128" s="382"/>
      <c r="R128" s="101">
        <v>41180</v>
      </c>
      <c r="S128" s="137">
        <v>180999095</v>
      </c>
      <c r="T128" s="930">
        <f t="shared" si="7"/>
        <v>257254874.78999996</v>
      </c>
      <c r="U128" s="15" t="s">
        <v>2021</v>
      </c>
      <c r="V128" s="926"/>
      <c r="W128" s="1"/>
      <c r="X128" s="24"/>
    </row>
    <row r="129" spans="1:24" s="1304" customFormat="1" ht="29.25" customHeight="1">
      <c r="A129" s="1325"/>
      <c r="B129" s="1294"/>
      <c r="C129" s="934"/>
      <c r="D129" s="374"/>
      <c r="E129" s="1322"/>
      <c r="F129" s="1312"/>
      <c r="G129" s="374"/>
      <c r="H129" s="927"/>
      <c r="I129" s="1315"/>
      <c r="J129" s="1297"/>
      <c r="K129" s="1322"/>
      <c r="L129" s="378"/>
      <c r="M129" s="380"/>
      <c r="N129" s="381"/>
      <c r="O129" s="378"/>
      <c r="P129" s="1314"/>
      <c r="Q129" s="382"/>
      <c r="R129" s="101">
        <v>41197</v>
      </c>
      <c r="S129" s="137">
        <v>134999325</v>
      </c>
      <c r="T129" s="930">
        <f t="shared" si="7"/>
        <v>122255549.78999996</v>
      </c>
      <c r="U129" s="15" t="s">
        <v>2149</v>
      </c>
      <c r="V129" s="926"/>
      <c r="W129" s="1"/>
      <c r="X129" s="24"/>
    </row>
    <row r="130" spans="1:24" s="1304" customFormat="1" ht="29.25" customHeight="1">
      <c r="A130" s="1325"/>
      <c r="B130" s="1294"/>
      <c r="C130" s="934"/>
      <c r="D130" s="374"/>
      <c r="E130" s="1322"/>
      <c r="F130" s="1312"/>
      <c r="G130" s="374"/>
      <c r="H130" s="927"/>
      <c r="I130" s="1315"/>
      <c r="J130" s="1297"/>
      <c r="K130" s="1322"/>
      <c r="L130" s="378"/>
      <c r="M130" s="380"/>
      <c r="N130" s="381"/>
      <c r="O130" s="378"/>
      <c r="P130" s="1314"/>
      <c r="Q130" s="382"/>
      <c r="R130" s="1501">
        <v>41201</v>
      </c>
      <c r="S130" s="2220">
        <v>122255549.79000001</v>
      </c>
      <c r="T130" s="2224">
        <f t="shared" si="7"/>
        <v>0</v>
      </c>
      <c r="U130" s="1448" t="s">
        <v>2149</v>
      </c>
      <c r="V130" s="2">
        <v>41201</v>
      </c>
      <c r="W130" s="991" t="s">
        <v>2127</v>
      </c>
      <c r="X130" s="992">
        <v>147464888.30000001</v>
      </c>
    </row>
    <row r="131" spans="1:24" s="1304" customFormat="1" ht="29.25" customHeight="1">
      <c r="A131" s="1325"/>
      <c r="B131" s="1294"/>
      <c r="C131" s="934"/>
      <c r="D131" s="374"/>
      <c r="E131" s="1322"/>
      <c r="F131" s="1312"/>
      <c r="G131" s="374"/>
      <c r="H131" s="927"/>
      <c r="I131" s="1315"/>
      <c r="J131" s="1297"/>
      <c r="K131" s="1322"/>
      <c r="L131" s="378"/>
      <c r="M131" s="380"/>
      <c r="N131" s="381"/>
      <c r="O131" s="378"/>
      <c r="P131" s="1314"/>
      <c r="Q131" s="382"/>
      <c r="R131" s="1502"/>
      <c r="S131" s="2223"/>
      <c r="T131" s="2225"/>
      <c r="U131" s="1590"/>
      <c r="V131" s="2">
        <v>41215</v>
      </c>
      <c r="W131" s="991" t="s">
        <v>2127</v>
      </c>
      <c r="X131" s="992">
        <v>148749256.25</v>
      </c>
    </row>
    <row r="132" spans="1:24" s="1304" customFormat="1" ht="29.25" customHeight="1">
      <c r="A132" s="1325"/>
      <c r="B132" s="1294"/>
      <c r="C132" s="934"/>
      <c r="D132" s="374"/>
      <c r="E132" s="1322"/>
      <c r="F132" s="1312"/>
      <c r="G132" s="374"/>
      <c r="H132" s="927"/>
      <c r="I132" s="1315"/>
      <c r="J132" s="1297"/>
      <c r="K132" s="1322"/>
      <c r="L132" s="378"/>
      <c r="M132" s="380"/>
      <c r="N132" s="381"/>
      <c r="O132" s="378"/>
      <c r="P132" s="1314"/>
      <c r="Q132" s="382"/>
      <c r="R132" s="1503"/>
      <c r="S132" s="1807"/>
      <c r="T132" s="2226"/>
      <c r="U132" s="1449"/>
      <c r="V132" s="2">
        <v>41264</v>
      </c>
      <c r="W132" s="991" t="s">
        <v>2127</v>
      </c>
      <c r="X132" s="992">
        <v>549997.25</v>
      </c>
    </row>
    <row r="133" spans="1:24" s="1304" customFormat="1" ht="29.25" customHeight="1">
      <c r="A133" s="1281">
        <v>2</v>
      </c>
      <c r="B133" s="1289">
        <v>40121</v>
      </c>
      <c r="C133" s="917" t="s">
        <v>1265</v>
      </c>
      <c r="D133" s="1291" t="s">
        <v>880</v>
      </c>
      <c r="E133" s="1321" t="s">
        <v>881</v>
      </c>
      <c r="F133" s="1309" t="s">
        <v>86</v>
      </c>
      <c r="G133" s="1291" t="s">
        <v>1181</v>
      </c>
      <c r="H133" s="32">
        <v>2222222222.2199998</v>
      </c>
      <c r="I133" s="1286" t="s">
        <v>322</v>
      </c>
      <c r="J133" s="1283">
        <v>40259</v>
      </c>
      <c r="K133" s="1321">
        <v>6</v>
      </c>
      <c r="L133" s="820">
        <v>2488875000</v>
      </c>
      <c r="M133" s="821">
        <v>40375</v>
      </c>
      <c r="N133" s="822"/>
      <c r="O133" s="820">
        <v>1241156515.72</v>
      </c>
      <c r="P133" s="1307"/>
      <c r="Q133" s="823">
        <v>1241000000</v>
      </c>
      <c r="R133" s="101">
        <v>40676</v>
      </c>
      <c r="S133" s="137">
        <v>13531529.58</v>
      </c>
      <c r="T133" s="735">
        <f>Q133-S133</f>
        <v>1227468470.4200001</v>
      </c>
      <c r="U133" s="12" t="s">
        <v>1181</v>
      </c>
      <c r="V133" s="926"/>
      <c r="W133" s="1"/>
      <c r="X133" s="24"/>
    </row>
    <row r="134" spans="1:24" s="1304" customFormat="1" ht="29.25" customHeight="1">
      <c r="A134" s="1325"/>
      <c r="B134" s="1294"/>
      <c r="C134" s="934"/>
      <c r="D134" s="374"/>
      <c r="E134" s="1322"/>
      <c r="F134" s="1312"/>
      <c r="G134" s="374"/>
      <c r="H134" s="927"/>
      <c r="I134" s="1315"/>
      <c r="J134" s="1297"/>
      <c r="K134" s="1322"/>
      <c r="L134" s="1054"/>
      <c r="M134" s="380"/>
      <c r="N134" s="381"/>
      <c r="O134" s="378"/>
      <c r="P134" s="1314"/>
      <c r="Q134" s="378"/>
      <c r="R134" s="101">
        <v>41121</v>
      </c>
      <c r="S134" s="137">
        <v>618750000</v>
      </c>
      <c r="T134" s="735">
        <f t="shared" ref="T134:T140" si="8">T133-S134</f>
        <v>608718470.42000008</v>
      </c>
      <c r="U134" s="12" t="s">
        <v>1181</v>
      </c>
      <c r="V134" s="926"/>
      <c r="W134" s="1"/>
      <c r="X134" s="24"/>
    </row>
    <row r="135" spans="1:24" s="1304" customFormat="1" ht="29.25" customHeight="1">
      <c r="A135" s="1325"/>
      <c r="B135" s="1294"/>
      <c r="C135" s="934"/>
      <c r="D135" s="374"/>
      <c r="E135" s="1322"/>
      <c r="F135" s="1312"/>
      <c r="G135" s="374"/>
      <c r="H135" s="927"/>
      <c r="I135" s="1315"/>
      <c r="J135" s="1297"/>
      <c r="K135" s="1322"/>
      <c r="L135" s="1054"/>
      <c r="M135" s="380"/>
      <c r="N135" s="381"/>
      <c r="O135" s="378"/>
      <c r="P135" s="1314"/>
      <c r="Q135" s="378"/>
      <c r="R135" s="101">
        <v>41130</v>
      </c>
      <c r="S135" s="137">
        <v>151006173</v>
      </c>
      <c r="T135" s="735">
        <f t="shared" si="8"/>
        <v>457712297.42000008</v>
      </c>
      <c r="U135" s="12" t="s">
        <v>1181</v>
      </c>
      <c r="V135" s="926"/>
      <c r="W135" s="1"/>
      <c r="X135" s="24"/>
    </row>
    <row r="136" spans="1:24" s="1304" customFormat="1" ht="29.25" customHeight="1">
      <c r="A136" s="1325"/>
      <c r="B136" s="1294"/>
      <c r="C136" s="934"/>
      <c r="D136" s="374"/>
      <c r="E136" s="1322"/>
      <c r="F136" s="1312"/>
      <c r="G136" s="374"/>
      <c r="H136" s="927"/>
      <c r="I136" s="1315"/>
      <c r="J136" s="1297"/>
      <c r="K136" s="1322"/>
      <c r="L136" s="1054"/>
      <c r="M136" s="380"/>
      <c r="N136" s="381"/>
      <c r="O136" s="378"/>
      <c r="P136" s="1314"/>
      <c r="Q136" s="378"/>
      <c r="R136" s="101">
        <v>41135</v>
      </c>
      <c r="S136" s="137">
        <v>11008652</v>
      </c>
      <c r="T136" s="735">
        <f t="shared" si="8"/>
        <v>446703645.42000008</v>
      </c>
      <c r="U136" s="12" t="s">
        <v>1181</v>
      </c>
      <c r="V136" s="926"/>
      <c r="W136" s="1"/>
      <c r="X136" s="24"/>
    </row>
    <row r="137" spans="1:24" s="1304" customFormat="1" ht="29.25" customHeight="1">
      <c r="A137" s="1325"/>
      <c r="B137" s="1294"/>
      <c r="C137" s="934"/>
      <c r="D137" s="374"/>
      <c r="E137" s="1322"/>
      <c r="F137" s="1312"/>
      <c r="G137" s="374"/>
      <c r="H137" s="927"/>
      <c r="I137" s="1315"/>
      <c r="J137" s="1297"/>
      <c r="K137" s="1322"/>
      <c r="L137" s="378"/>
      <c r="M137" s="380"/>
      <c r="N137" s="381"/>
      <c r="O137" s="378"/>
      <c r="P137" s="1314"/>
      <c r="Q137" s="378"/>
      <c r="R137" s="101">
        <v>41144</v>
      </c>
      <c r="S137" s="137">
        <v>160493230</v>
      </c>
      <c r="T137" s="735">
        <f t="shared" si="8"/>
        <v>286210415.42000008</v>
      </c>
      <c r="U137" s="12" t="s">
        <v>1181</v>
      </c>
      <c r="V137" s="926"/>
      <c r="W137" s="1"/>
      <c r="X137" s="24"/>
    </row>
    <row r="138" spans="1:24" s="1304" customFormat="1" ht="29.25" customHeight="1">
      <c r="A138" s="1325"/>
      <c r="B138" s="1294"/>
      <c r="C138" s="934"/>
      <c r="D138" s="374"/>
      <c r="E138" s="1322"/>
      <c r="F138" s="1312"/>
      <c r="G138" s="374"/>
      <c r="H138" s="927"/>
      <c r="I138" s="1315"/>
      <c r="J138" s="1297"/>
      <c r="K138" s="1322"/>
      <c r="L138" s="1054"/>
      <c r="M138" s="380"/>
      <c r="N138" s="381"/>
      <c r="O138" s="378"/>
      <c r="P138" s="1314"/>
      <c r="Q138" s="378"/>
      <c r="R138" s="101">
        <v>41150</v>
      </c>
      <c r="S138" s="137">
        <v>103706836</v>
      </c>
      <c r="T138" s="735">
        <f t="shared" si="8"/>
        <v>182503579.42000008</v>
      </c>
      <c r="U138" s="12" t="s">
        <v>1181</v>
      </c>
      <c r="V138" s="926"/>
      <c r="W138" s="1"/>
      <c r="X138" s="24"/>
    </row>
    <row r="139" spans="1:24" s="1304" customFormat="1" ht="29.25" customHeight="1">
      <c r="A139" s="1325"/>
      <c r="B139" s="1294"/>
      <c r="C139" s="934"/>
      <c r="D139" s="374"/>
      <c r="E139" s="1322"/>
      <c r="F139" s="1312"/>
      <c r="G139" s="374"/>
      <c r="H139" s="927"/>
      <c r="I139" s="1315"/>
      <c r="J139" s="1297"/>
      <c r="K139" s="1322"/>
      <c r="L139" s="1054"/>
      <c r="M139" s="380"/>
      <c r="N139" s="381"/>
      <c r="O139" s="378"/>
      <c r="P139" s="1314"/>
      <c r="Q139" s="378"/>
      <c r="R139" s="101">
        <v>41169</v>
      </c>
      <c r="S139" s="137">
        <v>20637409.699999999</v>
      </c>
      <c r="T139" s="735">
        <f t="shared" si="8"/>
        <v>161866169.72000009</v>
      </c>
      <c r="U139" s="12" t="s">
        <v>1181</v>
      </c>
      <c r="V139" s="926"/>
      <c r="W139" s="1"/>
      <c r="X139" s="24"/>
    </row>
    <row r="140" spans="1:24" s="1304" customFormat="1" ht="29.25" customHeight="1">
      <c r="A140" s="1325"/>
      <c r="B140" s="1294"/>
      <c r="C140" s="934"/>
      <c r="D140" s="374"/>
      <c r="E140" s="1322"/>
      <c r="F140" s="1312"/>
      <c r="G140" s="374"/>
      <c r="H140" s="927"/>
      <c r="I140" s="1315"/>
      <c r="J140" s="1297"/>
      <c r="K140" s="1322"/>
      <c r="L140" s="378"/>
      <c r="M140" s="380"/>
      <c r="N140" s="381"/>
      <c r="O140" s="378"/>
      <c r="P140" s="1314"/>
      <c r="Q140" s="378"/>
      <c r="R140" s="1501">
        <v>41173</v>
      </c>
      <c r="S140" s="2220">
        <v>161866169.72</v>
      </c>
      <c r="T140" s="2221">
        <f t="shared" si="8"/>
        <v>0</v>
      </c>
      <c r="U140" s="1650" t="s">
        <v>1341</v>
      </c>
      <c r="V140" s="2">
        <v>41201</v>
      </c>
      <c r="W140" s="991" t="s">
        <v>2127</v>
      </c>
      <c r="X140" s="992">
        <v>6789287.0700000003</v>
      </c>
    </row>
    <row r="141" spans="1:24" s="1304" customFormat="1" ht="29.25" customHeight="1">
      <c r="A141" s="1325"/>
      <c r="B141" s="1294"/>
      <c r="C141" s="934"/>
      <c r="D141" s="374"/>
      <c r="E141" s="1322"/>
      <c r="F141" s="1312"/>
      <c r="G141" s="374"/>
      <c r="H141" s="927"/>
      <c r="I141" s="1315"/>
      <c r="J141" s="1297"/>
      <c r="K141" s="1322"/>
      <c r="L141" s="378"/>
      <c r="M141" s="380"/>
      <c r="N141" s="381"/>
      <c r="O141" s="378"/>
      <c r="P141" s="1314"/>
      <c r="Q141" s="378"/>
      <c r="R141" s="1502"/>
      <c r="S141" s="2223"/>
      <c r="T141" s="2227"/>
      <c r="U141" s="1668"/>
      <c r="V141" s="2">
        <v>41215</v>
      </c>
      <c r="W141" s="991" t="s">
        <v>2127</v>
      </c>
      <c r="X141" s="992">
        <v>3718768.59</v>
      </c>
    </row>
    <row r="142" spans="1:24" s="1304" customFormat="1" ht="29.25" customHeight="1">
      <c r="A142" s="1282"/>
      <c r="B142" s="1290"/>
      <c r="C142" s="911"/>
      <c r="D142" s="1292"/>
      <c r="E142" s="1048"/>
      <c r="F142" s="1313"/>
      <c r="G142" s="1292"/>
      <c r="H142" s="233"/>
      <c r="I142" s="1287"/>
      <c r="J142" s="1284"/>
      <c r="K142" s="1048"/>
      <c r="L142" s="378"/>
      <c r="M142" s="380"/>
      <c r="N142" s="381"/>
      <c r="O142" s="378"/>
      <c r="P142" s="1314"/>
      <c r="Q142" s="378"/>
      <c r="R142" s="1503"/>
      <c r="S142" s="1807"/>
      <c r="T142" s="2222"/>
      <c r="U142" s="1651"/>
      <c r="V142" s="2">
        <v>41264</v>
      </c>
      <c r="W142" s="991" t="s">
        <v>2127</v>
      </c>
      <c r="X142" s="992">
        <v>13750.07</v>
      </c>
    </row>
    <row r="143" spans="1:24" s="1304" customFormat="1" ht="29.25" customHeight="1">
      <c r="A143" s="1325">
        <v>1</v>
      </c>
      <c r="B143" s="1294">
        <v>40142</v>
      </c>
      <c r="C143" s="934" t="s">
        <v>1277</v>
      </c>
      <c r="D143" s="374" t="s">
        <v>880</v>
      </c>
      <c r="E143" s="1322" t="s">
        <v>881</v>
      </c>
      <c r="F143" s="1312" t="s">
        <v>86</v>
      </c>
      <c r="G143" s="374" t="s">
        <v>1182</v>
      </c>
      <c r="H143" s="927">
        <v>1111111111.1099999</v>
      </c>
      <c r="I143" s="1315" t="s">
        <v>322</v>
      </c>
      <c r="J143" s="1297">
        <v>40259</v>
      </c>
      <c r="K143" s="1322">
        <v>6</v>
      </c>
      <c r="L143" s="1330">
        <v>1244437500</v>
      </c>
      <c r="M143" s="821">
        <v>40375</v>
      </c>
      <c r="N143" s="822"/>
      <c r="O143" s="820">
        <v>474550000</v>
      </c>
      <c r="P143" s="1307"/>
      <c r="Q143" s="820">
        <v>474550000</v>
      </c>
      <c r="R143" s="101">
        <v>41169</v>
      </c>
      <c r="S143" s="137">
        <v>74499627.5</v>
      </c>
      <c r="T143" s="735">
        <f>Q143-S143</f>
        <v>400050372.5</v>
      </c>
      <c r="U143" s="15" t="s">
        <v>2021</v>
      </c>
      <c r="V143" s="926"/>
      <c r="W143" s="1"/>
      <c r="X143" s="24"/>
    </row>
    <row r="144" spans="1:24" s="1304" customFormat="1" ht="29.25" customHeight="1">
      <c r="A144" s="1325"/>
      <c r="B144" s="1294"/>
      <c r="C144" s="934"/>
      <c r="D144" s="374"/>
      <c r="E144" s="1322"/>
      <c r="F144" s="1312"/>
      <c r="G144" s="374"/>
      <c r="H144" s="927"/>
      <c r="I144" s="1315"/>
      <c r="J144" s="1297"/>
      <c r="K144" s="1322"/>
      <c r="L144" s="1054"/>
      <c r="M144" s="380"/>
      <c r="N144" s="381"/>
      <c r="O144" s="378"/>
      <c r="P144" s="1314"/>
      <c r="Q144" s="378"/>
      <c r="R144" s="101">
        <v>41228</v>
      </c>
      <c r="S144" s="137">
        <v>59787458.82</v>
      </c>
      <c r="T144" s="735">
        <f>T143-S144</f>
        <v>340262913.68000001</v>
      </c>
      <c r="U144" s="15" t="s">
        <v>2021</v>
      </c>
      <c r="V144" s="926"/>
      <c r="W144" s="1"/>
      <c r="X144" s="24"/>
    </row>
    <row r="145" spans="1:24" s="1304" customFormat="1" ht="29.25" customHeight="1">
      <c r="A145" s="1325"/>
      <c r="B145" s="1294"/>
      <c r="C145" s="934"/>
      <c r="D145" s="374"/>
      <c r="E145" s="1322"/>
      <c r="F145" s="1312"/>
      <c r="G145" s="374"/>
      <c r="H145" s="927"/>
      <c r="I145" s="1315"/>
      <c r="J145" s="1297"/>
      <c r="K145" s="1322"/>
      <c r="L145" s="1054"/>
      <c r="M145" s="380"/>
      <c r="N145" s="381"/>
      <c r="O145" s="378"/>
      <c r="P145" s="1314"/>
      <c r="Q145" s="378"/>
      <c r="R145" s="101">
        <v>41257</v>
      </c>
      <c r="S145" s="137">
        <v>40459092.240000002</v>
      </c>
      <c r="T145" s="735">
        <f>T144-S145</f>
        <v>299803821.44</v>
      </c>
      <c r="U145" s="15" t="s">
        <v>2021</v>
      </c>
      <c r="V145" s="926"/>
      <c r="W145" s="1"/>
      <c r="X145" s="24"/>
    </row>
    <row r="146" spans="1:24" s="1304" customFormat="1" ht="29.25" customHeight="1">
      <c r="A146" s="1325"/>
      <c r="B146" s="1294"/>
      <c r="C146" s="934"/>
      <c r="D146" s="374"/>
      <c r="E146" s="1322"/>
      <c r="F146" s="1312"/>
      <c r="G146" s="374"/>
      <c r="H146" s="927"/>
      <c r="I146" s="1315"/>
      <c r="J146" s="1297"/>
      <c r="K146" s="1322"/>
      <c r="L146" s="1054"/>
      <c r="M146" s="380"/>
      <c r="N146" s="381"/>
      <c r="O146" s="378"/>
      <c r="P146" s="1314"/>
      <c r="Q146" s="378"/>
      <c r="R146" s="101">
        <v>41289</v>
      </c>
      <c r="S146" s="137">
        <v>10409316.960000001</v>
      </c>
      <c r="T146" s="735">
        <f>T145-S146</f>
        <v>289394504.48000002</v>
      </c>
      <c r="U146" s="15" t="s">
        <v>2021</v>
      </c>
      <c r="V146" s="926"/>
      <c r="W146" s="1"/>
      <c r="X146" s="24"/>
    </row>
    <row r="147" spans="1:24" s="1304" customFormat="1" ht="29.25" customHeight="1">
      <c r="A147" s="1325"/>
      <c r="B147" s="1294"/>
      <c r="C147" s="934"/>
      <c r="D147" s="374"/>
      <c r="E147" s="1322"/>
      <c r="F147" s="1312"/>
      <c r="G147" s="374"/>
      <c r="H147" s="927"/>
      <c r="I147" s="1315"/>
      <c r="J147" s="1297"/>
      <c r="K147" s="1322"/>
      <c r="L147" s="1054"/>
      <c r="M147" s="380"/>
      <c r="N147" s="381"/>
      <c r="O147" s="378"/>
      <c r="P147" s="1314"/>
      <c r="Q147" s="378"/>
      <c r="R147" s="101">
        <v>41304</v>
      </c>
      <c r="S147" s="137">
        <v>219998900.00999999</v>
      </c>
      <c r="T147" s="735">
        <f>T146-S147</f>
        <v>69395604.470000029</v>
      </c>
      <c r="U147" s="15" t="s">
        <v>2021</v>
      </c>
      <c r="V147" s="926"/>
      <c r="W147" s="1"/>
      <c r="X147" s="24"/>
    </row>
    <row r="148" spans="1:24" s="1304" customFormat="1" ht="29.25" customHeight="1">
      <c r="A148" s="1325"/>
      <c r="B148" s="1294"/>
      <c r="C148" s="934"/>
      <c r="D148" s="374"/>
      <c r="E148" s="1322"/>
      <c r="F148" s="1312"/>
      <c r="G148" s="374"/>
      <c r="H148" s="927"/>
      <c r="I148" s="1315"/>
      <c r="J148" s="1297"/>
      <c r="K148" s="1322"/>
      <c r="L148" s="1331"/>
      <c r="M148" s="395"/>
      <c r="N148" s="979"/>
      <c r="O148" s="974"/>
      <c r="P148" s="1308"/>
      <c r="Q148" s="974"/>
      <c r="R148" s="101">
        <v>41330</v>
      </c>
      <c r="S148" s="137">
        <v>39026406.060000002</v>
      </c>
      <c r="T148" s="735">
        <f>T147-S148</f>
        <v>30369198.410000026</v>
      </c>
      <c r="U148" s="15" t="s">
        <v>2021</v>
      </c>
      <c r="V148" s="926"/>
      <c r="W148" s="1"/>
      <c r="X148" s="24"/>
    </row>
    <row r="149" spans="1:24" s="1304" customFormat="1" ht="29.25" customHeight="1">
      <c r="A149" s="1281">
        <v>2</v>
      </c>
      <c r="B149" s="1289">
        <v>40142</v>
      </c>
      <c r="C149" s="917" t="s">
        <v>1277</v>
      </c>
      <c r="D149" s="1291" t="s">
        <v>880</v>
      </c>
      <c r="E149" s="1321" t="s">
        <v>881</v>
      </c>
      <c r="F149" s="1309" t="s">
        <v>86</v>
      </c>
      <c r="G149" s="1291" t="s">
        <v>1181</v>
      </c>
      <c r="H149" s="32">
        <v>2222222222.2199998</v>
      </c>
      <c r="I149" s="1286" t="s">
        <v>322</v>
      </c>
      <c r="J149" s="1283">
        <v>40259</v>
      </c>
      <c r="K149" s="1321">
        <v>6</v>
      </c>
      <c r="L149" s="820">
        <v>2488875000</v>
      </c>
      <c r="M149" s="821">
        <v>40375</v>
      </c>
      <c r="N149" s="822"/>
      <c r="O149" s="820">
        <v>949100000</v>
      </c>
      <c r="P149" s="1307"/>
      <c r="Q149" s="823">
        <v>949000000</v>
      </c>
      <c r="R149" s="101">
        <v>41169</v>
      </c>
      <c r="S149" s="137">
        <v>149000000</v>
      </c>
      <c r="T149" s="735">
        <f>Q149-S149</f>
        <v>800000000</v>
      </c>
      <c r="U149" s="12" t="s">
        <v>1181</v>
      </c>
      <c r="V149" s="926"/>
      <c r="W149" s="1"/>
      <c r="X149" s="24"/>
    </row>
    <row r="150" spans="1:24" s="1304" customFormat="1" ht="29.25" customHeight="1">
      <c r="A150" s="1325"/>
      <c r="B150" s="1294"/>
      <c r="C150" s="934"/>
      <c r="D150" s="374"/>
      <c r="E150" s="1322"/>
      <c r="F150" s="1312"/>
      <c r="G150" s="374"/>
      <c r="H150" s="927"/>
      <c r="I150" s="1315"/>
      <c r="J150" s="1297"/>
      <c r="K150" s="1322"/>
      <c r="L150" s="378"/>
      <c r="M150" s="380"/>
      <c r="N150" s="381"/>
      <c r="O150" s="378"/>
      <c r="P150" s="1314"/>
      <c r="Q150" s="378"/>
      <c r="R150" s="933">
        <v>41228</v>
      </c>
      <c r="S150" s="137">
        <v>119575515.52</v>
      </c>
      <c r="T150" s="735">
        <f>T149-S150</f>
        <v>680424484.48000002</v>
      </c>
      <c r="U150" s="12" t="s">
        <v>1181</v>
      </c>
      <c r="V150" s="926"/>
      <c r="W150" s="1"/>
      <c r="X150" s="24"/>
    </row>
    <row r="151" spans="1:24" s="1304" customFormat="1" ht="29.25" customHeight="1">
      <c r="A151" s="1325"/>
      <c r="B151" s="1294"/>
      <c r="C151" s="934"/>
      <c r="D151" s="374"/>
      <c r="E151" s="1322"/>
      <c r="F151" s="1312"/>
      <c r="G151" s="374"/>
      <c r="H151" s="927"/>
      <c r="I151" s="1315"/>
      <c r="J151" s="1297"/>
      <c r="K151" s="1322"/>
      <c r="L151" s="378"/>
      <c r="M151" s="380"/>
      <c r="N151" s="381"/>
      <c r="O151" s="378"/>
      <c r="P151" s="1314"/>
      <c r="Q151" s="378"/>
      <c r="R151" s="933">
        <v>41233</v>
      </c>
      <c r="S151" s="137">
        <v>195000000</v>
      </c>
      <c r="T151" s="735">
        <f>T150-S151</f>
        <v>485424484.48000002</v>
      </c>
      <c r="U151" s="12" t="s">
        <v>1181</v>
      </c>
      <c r="V151" s="926"/>
      <c r="W151" s="1"/>
      <c r="X151" s="24"/>
    </row>
    <row r="152" spans="1:24" s="1304" customFormat="1" ht="29.25" customHeight="1">
      <c r="A152" s="1325"/>
      <c r="B152" s="1294"/>
      <c r="C152" s="934"/>
      <c r="D152" s="374"/>
      <c r="E152" s="1322"/>
      <c r="F152" s="1312"/>
      <c r="G152" s="374"/>
      <c r="H152" s="927"/>
      <c r="I152" s="1315"/>
      <c r="J152" s="1297"/>
      <c r="K152" s="1322"/>
      <c r="L152" s="378"/>
      <c r="M152" s="380"/>
      <c r="N152" s="381"/>
      <c r="O152" s="378"/>
      <c r="P152" s="1314"/>
      <c r="Q152" s="378"/>
      <c r="R152" s="933">
        <v>41257</v>
      </c>
      <c r="S152" s="137">
        <v>47755767.210000001</v>
      </c>
      <c r="T152" s="735">
        <f>T151-S152</f>
        <v>437668717.27000004</v>
      </c>
      <c r="U152" s="12" t="s">
        <v>1181</v>
      </c>
      <c r="V152" s="926"/>
      <c r="W152" s="1"/>
      <c r="X152" s="24"/>
    </row>
    <row r="153" spans="1:24" s="1304" customFormat="1" ht="29.25" customHeight="1">
      <c r="A153" s="1325"/>
      <c r="B153" s="1294"/>
      <c r="C153" s="934"/>
      <c r="D153" s="374"/>
      <c r="E153" s="1322"/>
      <c r="F153" s="1312"/>
      <c r="G153" s="374"/>
      <c r="H153" s="927"/>
      <c r="I153" s="1315"/>
      <c r="J153" s="1297"/>
      <c r="K153" s="1322"/>
      <c r="L153" s="378"/>
      <c r="M153" s="380"/>
      <c r="N153" s="381"/>
      <c r="O153" s="378"/>
      <c r="P153" s="1314"/>
      <c r="Q153" s="378"/>
      <c r="R153" s="933">
        <v>41289</v>
      </c>
      <c r="S153" s="137">
        <v>62456214.060000002</v>
      </c>
      <c r="T153" s="735">
        <f>T152-S153</f>
        <v>375212503.21000004</v>
      </c>
      <c r="U153" s="12" t="s">
        <v>1181</v>
      </c>
      <c r="V153" s="926"/>
      <c r="W153" s="1"/>
      <c r="X153" s="24"/>
    </row>
    <row r="154" spans="1:24" s="1304" customFormat="1" ht="29.25" customHeight="1">
      <c r="A154" s="1282"/>
      <c r="B154" s="1290"/>
      <c r="C154" s="911"/>
      <c r="D154" s="1292"/>
      <c r="E154" s="1048"/>
      <c r="F154" s="1313"/>
      <c r="G154" s="1292"/>
      <c r="H154" s="233"/>
      <c r="I154" s="1287"/>
      <c r="J154" s="1284"/>
      <c r="K154" s="1048"/>
      <c r="L154" s="974"/>
      <c r="M154" s="395"/>
      <c r="N154" s="979"/>
      <c r="O154" s="974"/>
      <c r="P154" s="1308"/>
      <c r="Q154" s="974"/>
      <c r="R154" s="933">
        <v>41298</v>
      </c>
      <c r="S154" s="137">
        <v>375212503.20999998</v>
      </c>
      <c r="T154" s="735">
        <f>T153-S154</f>
        <v>0</v>
      </c>
      <c r="U154" s="12" t="s">
        <v>1341</v>
      </c>
      <c r="V154" s="926"/>
      <c r="W154" s="1"/>
      <c r="X154" s="24"/>
    </row>
    <row r="155" spans="1:24" s="1304" customFormat="1" ht="29.25" customHeight="1">
      <c r="A155" s="1325">
        <v>1</v>
      </c>
      <c r="B155" s="1294">
        <v>40165</v>
      </c>
      <c r="C155" s="934" t="s">
        <v>1304</v>
      </c>
      <c r="D155" s="374" t="s">
        <v>880</v>
      </c>
      <c r="E155" s="1322" t="s">
        <v>881</v>
      </c>
      <c r="F155" s="1312" t="s">
        <v>86</v>
      </c>
      <c r="G155" s="374" t="s">
        <v>1182</v>
      </c>
      <c r="H155" s="927">
        <v>1111111111.1099999</v>
      </c>
      <c r="I155" s="1315" t="s">
        <v>322</v>
      </c>
      <c r="J155" s="1297">
        <v>40259</v>
      </c>
      <c r="K155" s="1322">
        <v>6</v>
      </c>
      <c r="L155" s="378">
        <v>1244437500</v>
      </c>
      <c r="M155" s="380">
        <v>40375</v>
      </c>
      <c r="N155" s="381"/>
      <c r="O155" s="378">
        <v>1160784100</v>
      </c>
      <c r="P155" s="1314"/>
      <c r="Q155" s="382">
        <v>555904632.70000005</v>
      </c>
      <c r="R155" s="933">
        <v>40739</v>
      </c>
      <c r="S155" s="137">
        <v>39499802.5</v>
      </c>
      <c r="T155" s="930">
        <f>Q155-S155</f>
        <v>516404830.20000005</v>
      </c>
      <c r="U155" s="15" t="s">
        <v>2021</v>
      </c>
      <c r="V155" s="926"/>
      <c r="W155" s="1"/>
      <c r="X155" s="24"/>
    </row>
    <row r="156" spans="1:24" s="1304" customFormat="1" ht="29.25" customHeight="1">
      <c r="A156" s="1325"/>
      <c r="B156" s="1294"/>
      <c r="C156" s="934"/>
      <c r="D156" s="374"/>
      <c r="E156" s="1322"/>
      <c r="F156" s="1312"/>
      <c r="G156" s="374"/>
      <c r="H156" s="927"/>
      <c r="I156" s="1315"/>
      <c r="J156" s="1297"/>
      <c r="K156" s="1322"/>
      <c r="L156" s="378"/>
      <c r="M156" s="380"/>
      <c r="N156" s="381"/>
      <c r="O156" s="378"/>
      <c r="P156" s="1314"/>
      <c r="Q156" s="382"/>
      <c r="R156" s="933">
        <v>40982</v>
      </c>
      <c r="S156" s="137">
        <v>39387753.479999997</v>
      </c>
      <c r="T156" s="930">
        <f t="shared" ref="T156:T161" si="9">T155-S156</f>
        <v>477017076.72000003</v>
      </c>
      <c r="U156" s="15" t="s">
        <v>2021</v>
      </c>
      <c r="V156" s="926"/>
      <c r="W156" s="1"/>
      <c r="X156" s="24"/>
    </row>
    <row r="157" spans="1:24" s="1304" customFormat="1" ht="29.25" customHeight="1">
      <c r="A157" s="1325"/>
      <c r="B157" s="1294"/>
      <c r="C157" s="934"/>
      <c r="D157" s="374"/>
      <c r="E157" s="1322"/>
      <c r="F157" s="1312"/>
      <c r="G157" s="374"/>
      <c r="H157" s="927"/>
      <c r="I157" s="1315"/>
      <c r="J157" s="1297"/>
      <c r="K157" s="1322"/>
      <c r="L157" s="378"/>
      <c r="M157" s="380"/>
      <c r="N157" s="381"/>
      <c r="O157" s="378"/>
      <c r="P157" s="1314"/>
      <c r="Q157" s="382"/>
      <c r="R157" s="101">
        <v>41169</v>
      </c>
      <c r="S157" s="137">
        <v>22111961.190000001</v>
      </c>
      <c r="T157" s="930">
        <f t="shared" si="9"/>
        <v>454905115.53000003</v>
      </c>
      <c r="U157" s="15" t="s">
        <v>2021</v>
      </c>
      <c r="V157" s="926"/>
      <c r="W157" s="1"/>
      <c r="X157" s="24"/>
    </row>
    <row r="158" spans="1:24" s="1304" customFormat="1" ht="29.25" customHeight="1">
      <c r="A158" s="1325"/>
      <c r="B158" s="1294"/>
      <c r="C158" s="934"/>
      <c r="D158" s="374"/>
      <c r="E158" s="1322"/>
      <c r="F158" s="1312"/>
      <c r="G158" s="374"/>
      <c r="H158" s="927"/>
      <c r="I158" s="1315"/>
      <c r="J158" s="1297"/>
      <c r="K158" s="1322"/>
      <c r="L158" s="378"/>
      <c r="M158" s="380"/>
      <c r="N158" s="381"/>
      <c r="O158" s="378"/>
      <c r="P158" s="1314"/>
      <c r="Q158" s="382"/>
      <c r="R158" s="101">
        <v>41197</v>
      </c>
      <c r="S158" s="137">
        <v>32496971.82</v>
      </c>
      <c r="T158" s="930">
        <f t="shared" si="9"/>
        <v>422408143.71000004</v>
      </c>
      <c r="U158" s="15" t="s">
        <v>2149</v>
      </c>
      <c r="V158" s="926"/>
      <c r="W158" s="1"/>
      <c r="X158" s="24"/>
    </row>
    <row r="159" spans="1:24" s="1304" customFormat="1" ht="29.25" customHeight="1">
      <c r="A159" s="1325"/>
      <c r="B159" s="1294"/>
      <c r="C159" s="934"/>
      <c r="D159" s="374"/>
      <c r="E159" s="1322"/>
      <c r="F159" s="1312"/>
      <c r="G159" s="374"/>
      <c r="H159" s="927"/>
      <c r="I159" s="1315"/>
      <c r="J159" s="1297"/>
      <c r="K159" s="1322"/>
      <c r="L159" s="378"/>
      <c r="M159" s="380"/>
      <c r="N159" s="381"/>
      <c r="O159" s="378"/>
      <c r="P159" s="1314"/>
      <c r="Q159" s="382"/>
      <c r="R159" s="101">
        <v>41228</v>
      </c>
      <c r="S159" s="137">
        <v>111539535.92</v>
      </c>
      <c r="T159" s="930">
        <f t="shared" si="9"/>
        <v>310868607.79000002</v>
      </c>
      <c r="U159" s="15" t="s">
        <v>2149</v>
      </c>
      <c r="V159" s="926"/>
      <c r="W159" s="1"/>
      <c r="X159" s="24"/>
    </row>
    <row r="160" spans="1:24" s="1304" customFormat="1" ht="29.25" customHeight="1">
      <c r="A160" s="1325"/>
      <c r="B160" s="1294"/>
      <c r="C160" s="934"/>
      <c r="D160" s="374"/>
      <c r="E160" s="1322"/>
      <c r="F160" s="1312"/>
      <c r="G160" s="374"/>
      <c r="H160" s="927"/>
      <c r="I160" s="1315"/>
      <c r="J160" s="1297"/>
      <c r="K160" s="1322"/>
      <c r="L160" s="378"/>
      <c r="M160" s="380"/>
      <c r="N160" s="381"/>
      <c r="O160" s="378"/>
      <c r="P160" s="1314"/>
      <c r="Q160" s="382"/>
      <c r="R160" s="101">
        <v>41257</v>
      </c>
      <c r="S160" s="137">
        <v>55540026.450000003</v>
      </c>
      <c r="T160" s="930">
        <f t="shared" si="9"/>
        <v>255328581.34000003</v>
      </c>
      <c r="U160" s="15" t="s">
        <v>2021</v>
      </c>
      <c r="V160" s="926"/>
      <c r="W160" s="1"/>
      <c r="X160" s="24"/>
    </row>
    <row r="161" spans="1:25" s="1304" customFormat="1" ht="29.25" customHeight="1">
      <c r="A161" s="1325"/>
      <c r="B161" s="1294"/>
      <c r="C161" s="934"/>
      <c r="D161" s="374"/>
      <c r="E161" s="1322"/>
      <c r="F161" s="1312"/>
      <c r="G161" s="374"/>
      <c r="H161" s="927"/>
      <c r="I161" s="1315"/>
      <c r="J161" s="1297"/>
      <c r="K161" s="1322"/>
      <c r="L161" s="378"/>
      <c r="M161" s="380"/>
      <c r="N161" s="381"/>
      <c r="O161" s="378"/>
      <c r="P161" s="1314"/>
      <c r="Q161" s="382"/>
      <c r="R161" s="101">
        <v>41289</v>
      </c>
      <c r="S161" s="137">
        <v>14849910.119999999</v>
      </c>
      <c r="T161" s="930">
        <f t="shared" si="9"/>
        <v>240478671.22000003</v>
      </c>
      <c r="U161" s="15" t="s">
        <v>2021</v>
      </c>
      <c r="V161" s="926"/>
      <c r="W161" s="1"/>
      <c r="X161" s="24"/>
    </row>
    <row r="162" spans="1:25" s="1304" customFormat="1" ht="29.25" customHeight="1">
      <c r="A162" s="1281">
        <v>2</v>
      </c>
      <c r="B162" s="1289">
        <v>40165</v>
      </c>
      <c r="C162" s="917" t="s">
        <v>1304</v>
      </c>
      <c r="D162" s="1291" t="s">
        <v>880</v>
      </c>
      <c r="E162" s="1321" t="s">
        <v>881</v>
      </c>
      <c r="F162" s="1309" t="s">
        <v>86</v>
      </c>
      <c r="G162" s="1291" t="s">
        <v>1181</v>
      </c>
      <c r="H162" s="32">
        <v>2222222222.2199998</v>
      </c>
      <c r="I162" s="1286" t="s">
        <v>322</v>
      </c>
      <c r="J162" s="1283">
        <v>40259</v>
      </c>
      <c r="K162" s="1321">
        <v>6</v>
      </c>
      <c r="L162" s="1330">
        <v>2488875000</v>
      </c>
      <c r="M162" s="821">
        <v>40375</v>
      </c>
      <c r="N162" s="822"/>
      <c r="O162" s="820">
        <v>2321568200</v>
      </c>
      <c r="P162" s="1307"/>
      <c r="Q162" s="823">
        <v>1111000000</v>
      </c>
      <c r="R162" s="101">
        <v>40739</v>
      </c>
      <c r="S162" s="137">
        <v>79000000</v>
      </c>
      <c r="T162" s="735">
        <f>Q162-S162</f>
        <v>1032000000</v>
      </c>
      <c r="U162" s="12" t="s">
        <v>1181</v>
      </c>
      <c r="V162" s="926"/>
      <c r="W162" s="1"/>
      <c r="X162" s="24"/>
    </row>
    <row r="163" spans="1:25" s="1304" customFormat="1" ht="29.25" customHeight="1">
      <c r="A163" s="1325"/>
      <c r="B163" s="1294"/>
      <c r="C163" s="934"/>
      <c r="D163" s="374"/>
      <c r="E163" s="1322"/>
      <c r="F163" s="1312"/>
      <c r="G163" s="374"/>
      <c r="H163" s="927"/>
      <c r="I163" s="1315"/>
      <c r="J163" s="1297"/>
      <c r="K163" s="1322"/>
      <c r="L163" s="1054"/>
      <c r="M163" s="380"/>
      <c r="N163" s="381"/>
      <c r="O163" s="378"/>
      <c r="P163" s="1314"/>
      <c r="Q163" s="378"/>
      <c r="R163" s="101">
        <v>40982</v>
      </c>
      <c r="S163" s="137">
        <v>78775900.840000004</v>
      </c>
      <c r="T163" s="735">
        <f t="shared" ref="T163:T168" si="10">T162-S163</f>
        <v>953224099.15999997</v>
      </c>
      <c r="U163" s="12" t="s">
        <v>1181</v>
      </c>
      <c r="V163" s="926"/>
      <c r="W163" s="1"/>
      <c r="X163" s="24"/>
    </row>
    <row r="164" spans="1:25" s="1304" customFormat="1" ht="31.5" customHeight="1">
      <c r="A164" s="1325"/>
      <c r="B164" s="1294"/>
      <c r="C164" s="934"/>
      <c r="D164" s="374"/>
      <c r="E164" s="1322"/>
      <c r="F164" s="1312"/>
      <c r="G164" s="374"/>
      <c r="H164" s="927"/>
      <c r="I164" s="1315"/>
      <c r="J164" s="1297"/>
      <c r="K164" s="1322"/>
      <c r="L164" s="1054"/>
      <c r="M164" s="380"/>
      <c r="N164" s="381"/>
      <c r="O164" s="378"/>
      <c r="P164" s="1314"/>
      <c r="Q164" s="378"/>
      <c r="R164" s="933">
        <v>41169</v>
      </c>
      <c r="S164" s="164">
        <v>44224143.5</v>
      </c>
      <c r="T164" s="1003">
        <f t="shared" si="10"/>
        <v>908999955.65999997</v>
      </c>
      <c r="U164" s="1004" t="s">
        <v>1181</v>
      </c>
      <c r="V164" s="1005"/>
      <c r="W164" s="1310"/>
      <c r="X164" s="737"/>
    </row>
    <row r="165" spans="1:25" s="1304" customFormat="1" ht="31.5" customHeight="1">
      <c r="A165" s="1325"/>
      <c r="B165" s="1294"/>
      <c r="C165" s="934"/>
      <c r="D165" s="374"/>
      <c r="E165" s="1322"/>
      <c r="F165" s="1312"/>
      <c r="G165" s="374"/>
      <c r="H165" s="927"/>
      <c r="I165" s="1315"/>
      <c r="J165" s="1297"/>
      <c r="K165" s="1322"/>
      <c r="L165" s="1054"/>
      <c r="M165" s="380"/>
      <c r="N165" s="381"/>
      <c r="O165" s="378"/>
      <c r="P165" s="1314"/>
      <c r="Q165" s="261"/>
      <c r="R165" s="1033">
        <v>41197</v>
      </c>
      <c r="S165" s="1034">
        <v>64994268.609999999</v>
      </c>
      <c r="T165" s="1035">
        <f t="shared" si="10"/>
        <v>844005687.04999995</v>
      </c>
      <c r="U165" s="1036" t="s">
        <v>1181</v>
      </c>
      <c r="V165" s="929"/>
      <c r="W165" s="1037"/>
      <c r="X165" s="1038"/>
    </row>
    <row r="166" spans="1:25" s="1304" customFormat="1" ht="31.5" customHeight="1">
      <c r="A166" s="1325"/>
      <c r="B166" s="1294"/>
      <c r="C166" s="934"/>
      <c r="D166" s="374"/>
      <c r="E166" s="1322"/>
      <c r="F166" s="1312"/>
      <c r="G166" s="374"/>
      <c r="H166" s="927"/>
      <c r="I166" s="1315"/>
      <c r="J166" s="1297"/>
      <c r="K166" s="1322"/>
      <c r="L166" s="1054"/>
      <c r="M166" s="380"/>
      <c r="N166" s="381"/>
      <c r="O166" s="378"/>
      <c r="P166" s="1314"/>
      <c r="Q166" s="378"/>
      <c r="R166" s="1042">
        <v>41228</v>
      </c>
      <c r="S166" s="1051">
        <v>223080187.22999999</v>
      </c>
      <c r="T166" s="1035">
        <f t="shared" si="10"/>
        <v>620925499.81999993</v>
      </c>
      <c r="U166" s="1036" t="s">
        <v>1181</v>
      </c>
      <c r="V166" s="397"/>
      <c r="W166" s="1311"/>
      <c r="X166" s="736"/>
    </row>
    <row r="167" spans="1:25" s="1304" customFormat="1" ht="31.5" customHeight="1">
      <c r="A167" s="1322"/>
      <c r="B167" s="1294"/>
      <c r="C167" s="934"/>
      <c r="D167" s="374"/>
      <c r="E167" s="1322"/>
      <c r="F167" s="1312"/>
      <c r="G167" s="374"/>
      <c r="H167" s="1314"/>
      <c r="I167" s="1295"/>
      <c r="J167" s="1297"/>
      <c r="K167" s="1322"/>
      <c r="L167" s="1054"/>
      <c r="M167" s="380"/>
      <c r="N167" s="1314"/>
      <c r="O167" s="1054"/>
      <c r="P167" s="1186"/>
      <c r="Q167" s="1054"/>
      <c r="R167" s="400">
        <v>41257</v>
      </c>
      <c r="S167" s="1051">
        <v>111080608.3</v>
      </c>
      <c r="T167" s="1035">
        <f t="shared" si="10"/>
        <v>509844891.51999992</v>
      </c>
      <c r="U167" s="1036" t="s">
        <v>1181</v>
      </c>
      <c r="V167" s="397"/>
      <c r="W167" s="1311"/>
      <c r="X167" s="736"/>
    </row>
    <row r="168" spans="1:25" s="1304" customFormat="1" ht="31.5" customHeight="1" thickBot="1">
      <c r="A168" s="1187"/>
      <c r="B168" s="1328"/>
      <c r="C168" s="912"/>
      <c r="D168" s="913"/>
      <c r="E168" s="1323"/>
      <c r="F168" s="1327"/>
      <c r="G168" s="913"/>
      <c r="H168" s="177"/>
      <c r="I168" s="1188"/>
      <c r="J168" s="914"/>
      <c r="K168" s="1323"/>
      <c r="L168" s="915"/>
      <c r="M168" s="916"/>
      <c r="N168" s="177"/>
      <c r="O168" s="915"/>
      <c r="P168" s="1189"/>
      <c r="Q168" s="915"/>
      <c r="R168" s="1191">
        <v>41289</v>
      </c>
      <c r="S168" s="1192">
        <v>89099906.219999999</v>
      </c>
      <c r="T168" s="1193">
        <f t="shared" si="10"/>
        <v>420744985.29999995</v>
      </c>
      <c r="U168" s="480" t="s">
        <v>1181</v>
      </c>
      <c r="V168" s="1190"/>
      <c r="W168" s="1039"/>
      <c r="X168" s="1039"/>
    </row>
    <row r="169" spans="1:25" s="1304" customFormat="1" ht="14.25">
      <c r="F169" s="1318"/>
      <c r="H169" s="14"/>
      <c r="I169" s="6"/>
      <c r="J169" s="6"/>
      <c r="K169" s="6"/>
      <c r="L169" s="14"/>
      <c r="M169" s="14"/>
      <c r="N169" s="14"/>
      <c r="O169" s="14"/>
      <c r="P169" s="14"/>
      <c r="Q169" s="14"/>
      <c r="S169" s="14"/>
    </row>
    <row r="170" spans="1:25" s="1304" customFormat="1" ht="14.25">
      <c r="F170" s="1318"/>
      <c r="H170" s="14"/>
      <c r="I170" s="6"/>
      <c r="J170" s="6"/>
      <c r="K170" s="6"/>
      <c r="L170" s="14"/>
      <c r="M170" s="14"/>
      <c r="N170" s="14"/>
      <c r="O170" s="14"/>
      <c r="P170" s="14"/>
      <c r="Q170" s="14"/>
      <c r="S170" s="14"/>
    </row>
    <row r="171" spans="1:25" s="1304" customFormat="1" ht="14.25">
      <c r="F171" s="1318"/>
      <c r="H171" s="14"/>
      <c r="I171" s="6"/>
      <c r="J171" s="6"/>
      <c r="K171" s="6"/>
      <c r="L171" s="14"/>
      <c r="M171" s="14"/>
      <c r="N171" s="14"/>
      <c r="O171" s="14"/>
      <c r="P171" s="14"/>
      <c r="Q171" s="14"/>
      <c r="S171" s="14"/>
    </row>
    <row r="172" spans="1:25" s="1304" customFormat="1" ht="18" thickBot="1">
      <c r="F172" s="1959" t="s">
        <v>2022</v>
      </c>
      <c r="G172" s="1959"/>
      <c r="H172" s="166">
        <f>SUM(H6:H168)</f>
        <v>29999999999.640007</v>
      </c>
      <c r="I172" s="6"/>
      <c r="J172" s="1959" t="s">
        <v>2023</v>
      </c>
      <c r="K172" s="1959"/>
      <c r="L172" s="1959"/>
      <c r="M172" s="1959"/>
      <c r="N172" s="1959"/>
      <c r="O172" s="166">
        <f>SUM(O6:O168)</f>
        <v>21856403573.580002</v>
      </c>
      <c r="P172" s="155"/>
      <c r="Q172" s="155"/>
      <c r="V172" s="1959" t="s">
        <v>2024</v>
      </c>
      <c r="W172" s="1959"/>
      <c r="X172" s="166">
        <f>SUM(X6:X168)</f>
        <v>1258185663.3703883</v>
      </c>
    </row>
    <row r="173" spans="1:25" s="1304" customFormat="1" ht="15.75" thickTop="1">
      <c r="F173" s="1318"/>
      <c r="H173" s="157"/>
      <c r="I173" s="6"/>
      <c r="J173" s="6"/>
      <c r="K173" s="6"/>
      <c r="M173" s="222"/>
      <c r="N173" s="222"/>
      <c r="O173" s="222"/>
      <c r="P173" s="222"/>
    </row>
    <row r="174" spans="1:25" s="1304" customFormat="1" ht="15.75" thickBot="1">
      <c r="F174" s="1318"/>
      <c r="H174" s="157"/>
      <c r="I174" s="6"/>
      <c r="J174" s="6"/>
      <c r="K174" s="6"/>
      <c r="M174" s="222"/>
      <c r="N174" s="222"/>
      <c r="O174" s="222"/>
      <c r="P174" s="959"/>
      <c r="Q174" s="959"/>
      <c r="R174" s="959" t="s">
        <v>1322</v>
      </c>
      <c r="S174" s="166">
        <f>SUM(S6:S168)</f>
        <v>17690095937.940002</v>
      </c>
      <c r="T174" s="155"/>
    </row>
    <row r="175" spans="1:25" s="1304" customFormat="1" ht="15.75" thickTop="1">
      <c r="F175" s="1318"/>
      <c r="H175" s="157"/>
      <c r="I175" s="6"/>
      <c r="J175" s="6"/>
      <c r="K175" s="6"/>
      <c r="M175" s="222"/>
      <c r="N175" s="222"/>
      <c r="O175" s="222"/>
      <c r="P175" s="222"/>
      <c r="Q175" s="222"/>
      <c r="R175" s="222"/>
      <c r="S175" s="222"/>
    </row>
    <row r="176" spans="1:25" ht="14.25">
      <c r="A176" s="1689" t="s">
        <v>2025</v>
      </c>
      <c r="B176" s="1689"/>
      <c r="C176" s="1689"/>
      <c r="D176" s="1689"/>
      <c r="E176" s="1689"/>
      <c r="F176" s="1689"/>
      <c r="G176" s="1689"/>
      <c r="H176" s="1689"/>
      <c r="I176" s="1689"/>
      <c r="J176" s="1689"/>
      <c r="K176" s="1689"/>
      <c r="L176" s="1689"/>
      <c r="M176" s="1689"/>
      <c r="N176" s="1689"/>
      <c r="O176" s="1689"/>
      <c r="P176" s="1689"/>
      <c r="Q176" s="1689"/>
      <c r="R176" s="1689"/>
      <c r="S176" s="1689"/>
      <c r="T176" s="1689"/>
      <c r="U176" s="1689"/>
      <c r="V176" s="1302"/>
      <c r="W176" s="1302"/>
      <c r="X176" s="1302"/>
      <c r="Y176" s="1302"/>
    </row>
    <row r="177" spans="1:24" ht="14.25" customHeight="1">
      <c r="A177" s="2228" t="s">
        <v>2026</v>
      </c>
      <c r="B177" s="2228"/>
      <c r="C177" s="2228"/>
      <c r="D177" s="2228"/>
      <c r="E177" s="2228"/>
      <c r="F177" s="2228"/>
      <c r="G177" s="2228"/>
      <c r="H177" s="2228"/>
      <c r="I177" s="2228"/>
      <c r="J177" s="2228"/>
      <c r="K177" s="2228"/>
      <c r="L177" s="2228"/>
      <c r="M177" s="2228"/>
      <c r="N177" s="2228"/>
      <c r="O177" s="2228"/>
      <c r="P177" s="2228"/>
      <c r="Q177" s="2228"/>
      <c r="R177" s="2228"/>
      <c r="S177" s="2228"/>
      <c r="T177" s="2228"/>
      <c r="U177" s="2228"/>
      <c r="V177" s="1333"/>
      <c r="W177" s="1333"/>
    </row>
    <row r="178" spans="1:24" ht="14.25">
      <c r="A178" s="2229" t="s">
        <v>1372</v>
      </c>
      <c r="B178" s="2229"/>
      <c r="C178" s="2229"/>
      <c r="D178" s="2229"/>
      <c r="E178" s="2229"/>
      <c r="F178" s="2229"/>
      <c r="G178" s="2229"/>
      <c r="H178" s="2229"/>
      <c r="I178" s="2229"/>
      <c r="J178" s="2229"/>
      <c r="K178" s="2229"/>
      <c r="L178" s="2229"/>
      <c r="M178" s="2229"/>
      <c r="N178" s="2229"/>
      <c r="O178" s="2229"/>
      <c r="P178" s="2229"/>
      <c r="Q178" s="2229"/>
      <c r="R178" s="2229"/>
      <c r="S178" s="2229"/>
      <c r="T178" s="2229"/>
      <c r="U178" s="2229"/>
    </row>
    <row r="179" spans="1:24" ht="14.25">
      <c r="A179" s="2229" t="s">
        <v>1426</v>
      </c>
      <c r="B179" s="2229"/>
      <c r="C179" s="2229"/>
      <c r="D179" s="2229"/>
      <c r="E179" s="2229"/>
      <c r="F179" s="2229"/>
      <c r="G179" s="2229"/>
      <c r="H179" s="2229"/>
      <c r="I179" s="2229"/>
      <c r="J179" s="2229"/>
      <c r="K179" s="2229"/>
      <c r="L179" s="2229"/>
      <c r="M179" s="2229"/>
      <c r="N179" s="2229"/>
      <c r="O179" s="2229"/>
      <c r="P179" s="2229"/>
      <c r="Q179" s="2229"/>
      <c r="R179" s="2229"/>
      <c r="S179" s="2229"/>
      <c r="T179" s="2229"/>
      <c r="U179" s="2229"/>
    </row>
    <row r="180" spans="1:24" ht="30.75" customHeight="1">
      <c r="A180" s="1685" t="s">
        <v>2029</v>
      </c>
      <c r="B180" s="1685"/>
      <c r="C180" s="1685"/>
      <c r="D180" s="1685"/>
      <c r="E180" s="1685"/>
      <c r="F180" s="1685"/>
      <c r="G180" s="1685"/>
      <c r="H180" s="1685"/>
      <c r="I180" s="1685"/>
      <c r="J180" s="1685"/>
      <c r="K180" s="1685"/>
      <c r="L180" s="1685"/>
      <c r="M180" s="1685"/>
      <c r="N180" s="1685"/>
      <c r="O180" s="1685"/>
      <c r="P180" s="1685"/>
      <c r="Q180" s="1685"/>
      <c r="R180" s="1685"/>
      <c r="S180" s="1685"/>
      <c r="T180" s="1685"/>
      <c r="U180" s="1685"/>
      <c r="V180" s="1685"/>
      <c r="W180" s="1685"/>
      <c r="X180" s="1685"/>
    </row>
    <row r="181" spans="1:24" ht="12.75" customHeight="1">
      <c r="A181" s="2228" t="s">
        <v>1371</v>
      </c>
      <c r="B181" s="2228"/>
      <c r="C181" s="2228"/>
      <c r="D181" s="2228"/>
      <c r="E181" s="2228"/>
      <c r="F181" s="2228"/>
      <c r="G181" s="2228"/>
      <c r="H181" s="2228"/>
      <c r="I181" s="2228"/>
      <c r="J181" s="2228"/>
      <c r="K181" s="2228"/>
      <c r="L181" s="2228"/>
      <c r="M181" s="2228"/>
      <c r="N181" s="2228"/>
      <c r="O181" s="2228"/>
      <c r="P181" s="2228"/>
      <c r="Q181" s="2228"/>
      <c r="R181" s="2228"/>
      <c r="S181" s="2228"/>
      <c r="T181" s="2228"/>
      <c r="U181" s="2228"/>
      <c r="V181" s="2228"/>
      <c r="W181" s="2228"/>
      <c r="X181" s="2228"/>
    </row>
    <row r="182" spans="1:24" ht="12.75" customHeight="1">
      <c r="A182" s="2228"/>
      <c r="B182" s="2228"/>
      <c r="C182" s="2228"/>
      <c r="D182" s="2228"/>
      <c r="E182" s="2228"/>
      <c r="F182" s="2228"/>
      <c r="G182" s="2228"/>
      <c r="H182" s="2228"/>
      <c r="I182" s="2228"/>
      <c r="J182" s="2228"/>
      <c r="K182" s="2228"/>
      <c r="L182" s="2228"/>
      <c r="M182" s="2228"/>
      <c r="N182" s="2228"/>
      <c r="O182" s="2228"/>
      <c r="P182" s="2228"/>
      <c r="Q182" s="2228"/>
      <c r="R182" s="2228"/>
      <c r="S182" s="2228"/>
      <c r="T182" s="2228"/>
      <c r="U182" s="2228"/>
      <c r="V182" s="2228"/>
      <c r="W182" s="2228"/>
      <c r="X182" s="2228"/>
    </row>
    <row r="183" spans="1:24" ht="14.25" customHeight="1">
      <c r="A183" s="2228" t="s">
        <v>2027</v>
      </c>
      <c r="B183" s="2228"/>
      <c r="C183" s="2228"/>
      <c r="D183" s="2228"/>
      <c r="E183" s="2228"/>
      <c r="F183" s="2228"/>
      <c r="G183" s="2228"/>
      <c r="H183" s="2228"/>
      <c r="I183" s="2228"/>
      <c r="J183" s="2228"/>
      <c r="K183" s="2228"/>
      <c r="L183" s="2228"/>
      <c r="M183" s="2228"/>
      <c r="N183" s="2228"/>
      <c r="O183" s="2228"/>
      <c r="P183" s="2228"/>
      <c r="Q183" s="2228"/>
      <c r="R183" s="2228"/>
      <c r="S183" s="2228"/>
      <c r="T183" s="2228"/>
      <c r="U183" s="2228"/>
      <c r="V183" s="2228"/>
      <c r="W183" s="2228"/>
      <c r="X183" s="2228"/>
    </row>
    <row r="184" spans="1:24" ht="14.25" customHeight="1">
      <c r="A184" s="2228" t="s">
        <v>1929</v>
      </c>
      <c r="B184" s="2228"/>
      <c r="C184" s="2228"/>
      <c r="D184" s="2228"/>
      <c r="E184" s="2228"/>
      <c r="F184" s="2228"/>
      <c r="G184" s="2228"/>
      <c r="H184" s="2228"/>
      <c r="I184" s="2228"/>
      <c r="J184" s="2228"/>
      <c r="K184" s="2228"/>
      <c r="L184" s="2228"/>
      <c r="M184" s="2228"/>
      <c r="N184" s="2228"/>
      <c r="O184" s="2228"/>
      <c r="P184" s="2228"/>
      <c r="Q184" s="2228"/>
      <c r="R184" s="2228"/>
      <c r="S184" s="2228"/>
      <c r="T184" s="2228"/>
      <c r="U184" s="2228"/>
      <c r="V184" s="2228"/>
      <c r="W184" s="2228"/>
      <c r="X184" s="2228"/>
    </row>
    <row r="185" spans="1:24" ht="14.25" customHeight="1">
      <c r="A185" s="2228" t="s">
        <v>2028</v>
      </c>
      <c r="B185" s="2228"/>
      <c r="C185" s="2228"/>
      <c r="D185" s="2228"/>
      <c r="E185" s="2228"/>
      <c r="F185" s="2228"/>
      <c r="G185" s="2228"/>
      <c r="H185" s="2228"/>
      <c r="I185" s="2228"/>
      <c r="J185" s="2228"/>
      <c r="K185" s="2228"/>
      <c r="L185" s="2228"/>
      <c r="M185" s="2228"/>
      <c r="N185" s="2228"/>
      <c r="O185" s="2228"/>
      <c r="P185" s="2228"/>
      <c r="Q185" s="2228"/>
      <c r="R185" s="2228"/>
      <c r="S185" s="2228"/>
      <c r="T185" s="2228"/>
      <c r="U185" s="2228"/>
      <c r="V185" s="2228"/>
      <c r="W185" s="2228"/>
      <c r="X185" s="2228"/>
    </row>
    <row r="186" spans="1:24" ht="14.25" customHeight="1">
      <c r="A186" s="2228" t="s">
        <v>2030</v>
      </c>
      <c r="B186" s="2228"/>
      <c r="C186" s="2228"/>
      <c r="D186" s="2228"/>
      <c r="E186" s="2228"/>
      <c r="F186" s="2228"/>
      <c r="G186" s="2228"/>
      <c r="H186" s="2228"/>
      <c r="I186" s="2228"/>
      <c r="J186" s="2228"/>
      <c r="K186" s="2228"/>
      <c r="L186" s="2228"/>
      <c r="M186" s="2228"/>
      <c r="N186" s="2228"/>
      <c r="O186" s="2228"/>
      <c r="P186" s="2228"/>
      <c r="Q186" s="2228"/>
      <c r="R186" s="2228"/>
      <c r="S186" s="2228"/>
      <c r="T186" s="2228"/>
      <c r="U186" s="2228"/>
      <c r="V186" s="2228"/>
      <c r="W186" s="2228"/>
      <c r="X186" s="2228"/>
    </row>
    <row r="187" spans="1:24" ht="14.25">
      <c r="A187" s="2228" t="s">
        <v>2128</v>
      </c>
      <c r="B187" s="2228"/>
      <c r="C187" s="2228"/>
      <c r="D187" s="2228"/>
      <c r="E187" s="2228"/>
      <c r="F187" s="2228"/>
      <c r="G187" s="2228"/>
      <c r="H187" s="2228"/>
      <c r="I187" s="2228"/>
      <c r="J187" s="2228"/>
      <c r="K187" s="2228"/>
      <c r="L187" s="2228"/>
      <c r="M187" s="2228"/>
      <c r="N187" s="2228"/>
      <c r="O187" s="2228"/>
      <c r="P187" s="2228"/>
      <c r="Q187" s="2228"/>
      <c r="R187" s="2228"/>
      <c r="S187" s="2228"/>
      <c r="T187" s="2228"/>
      <c r="U187" s="2228"/>
      <c r="V187" s="2228"/>
      <c r="W187" s="2228"/>
      <c r="X187" s="2228"/>
    </row>
    <row r="188" spans="1:24" ht="14.25">
      <c r="A188" s="2228" t="s">
        <v>2129</v>
      </c>
      <c r="B188" s="2228"/>
      <c r="C188" s="2228"/>
      <c r="D188" s="2228"/>
      <c r="E188" s="2228"/>
      <c r="F188" s="2228"/>
      <c r="G188" s="2228"/>
      <c r="H188" s="2228"/>
      <c r="I188" s="2228"/>
      <c r="J188" s="2228"/>
      <c r="K188" s="2228"/>
      <c r="L188" s="2228"/>
      <c r="M188" s="2228"/>
      <c r="N188" s="2228"/>
      <c r="O188" s="2228"/>
      <c r="P188" s="2228"/>
      <c r="Q188" s="2228"/>
      <c r="R188" s="2228"/>
      <c r="S188" s="2228"/>
      <c r="T188" s="2228"/>
      <c r="U188" s="2228"/>
      <c r="V188" s="2228"/>
      <c r="W188" s="2228"/>
      <c r="X188" s="2228"/>
    </row>
    <row r="189" spans="1:24" ht="14.25">
      <c r="A189" s="2228"/>
      <c r="B189" s="2228"/>
      <c r="C189" s="2228"/>
      <c r="D189" s="2228"/>
      <c r="E189" s="2228"/>
      <c r="F189" s="2228"/>
      <c r="G189" s="2228"/>
      <c r="H189" s="2228"/>
      <c r="I189" s="2228"/>
      <c r="J189" s="2228"/>
      <c r="K189" s="2228"/>
      <c r="L189" s="2228"/>
      <c r="M189" s="2228"/>
      <c r="N189" s="2228"/>
      <c r="O189" s="2228"/>
      <c r="P189" s="2228"/>
      <c r="Q189" s="2228"/>
      <c r="R189" s="2228"/>
      <c r="S189" s="2228"/>
      <c r="T189" s="2228"/>
      <c r="U189" s="2228"/>
      <c r="V189" s="2228"/>
      <c r="W189" s="2228"/>
      <c r="X189" s="2228"/>
    </row>
    <row r="190" spans="1:24" ht="14.25">
      <c r="A190" s="2228"/>
      <c r="B190" s="2228"/>
      <c r="C190" s="2228"/>
      <c r="D190" s="2228"/>
      <c r="E190" s="2228"/>
      <c r="F190" s="2228"/>
      <c r="G190" s="2228"/>
      <c r="H190" s="2228"/>
      <c r="I190" s="2228"/>
      <c r="J190" s="2228"/>
      <c r="K190" s="2228"/>
      <c r="L190" s="2228"/>
      <c r="M190" s="2228"/>
      <c r="N190" s="2228"/>
      <c r="O190" s="2228"/>
      <c r="P190" s="2228"/>
      <c r="Q190" s="2228"/>
      <c r="R190" s="2228"/>
      <c r="S190" s="2228"/>
      <c r="T190" s="2228"/>
      <c r="U190" s="2228"/>
      <c r="V190" s="2228"/>
      <c r="W190" s="2228"/>
      <c r="X190" s="2228"/>
    </row>
  </sheetData>
  <protectedRanges>
    <protectedRange sqref="T6:T10" name="Range1_2_1"/>
  </protectedRanges>
  <mergeCells count="76">
    <mergeCell ref="U98:U99"/>
    <mergeCell ref="R90:R91"/>
    <mergeCell ref="S90:S91"/>
    <mergeCell ref="T90:T91"/>
    <mergeCell ref="U90:U91"/>
    <mergeCell ref="S70:S74"/>
    <mergeCell ref="R70:R74"/>
    <mergeCell ref="R98:R99"/>
    <mergeCell ref="S98:S99"/>
    <mergeCell ref="T98:T99"/>
    <mergeCell ref="R4:S4"/>
    <mergeCell ref="M4:O4"/>
    <mergeCell ref="R9:R10"/>
    <mergeCell ref="S9:S10"/>
    <mergeCell ref="U85:U86"/>
    <mergeCell ref="R85:R86"/>
    <mergeCell ref="S85:S86"/>
    <mergeCell ref="T85:T86"/>
    <mergeCell ref="T9:T10"/>
    <mergeCell ref="U9:U10"/>
    <mergeCell ref="R49:R51"/>
    <mergeCell ref="S49:S51"/>
    <mergeCell ref="T49:T51"/>
    <mergeCell ref="U49:U51"/>
    <mergeCell ref="U70:U74"/>
    <mergeCell ref="T70:T74"/>
    <mergeCell ref="A1:X1"/>
    <mergeCell ref="T4:U4"/>
    <mergeCell ref="V4:X4"/>
    <mergeCell ref="T6:T7"/>
    <mergeCell ref="U6:U7"/>
    <mergeCell ref="R6:R7"/>
    <mergeCell ref="S6:S7"/>
    <mergeCell ref="A4:A5"/>
    <mergeCell ref="B4:B5"/>
    <mergeCell ref="C4:E4"/>
    <mergeCell ref="F4:F5"/>
    <mergeCell ref="G4:G5"/>
    <mergeCell ref="H4:H5"/>
    <mergeCell ref="I4:I5"/>
    <mergeCell ref="J4:L4"/>
    <mergeCell ref="P4:Q4"/>
    <mergeCell ref="A184:X184"/>
    <mergeCell ref="A185:X185"/>
    <mergeCell ref="A186:X186"/>
    <mergeCell ref="A187:X187"/>
    <mergeCell ref="A188:X188"/>
    <mergeCell ref="A189:X189"/>
    <mergeCell ref="F172:G172"/>
    <mergeCell ref="A2:X2"/>
    <mergeCell ref="A190:X190"/>
    <mergeCell ref="A179:U179"/>
    <mergeCell ref="A180:X180"/>
    <mergeCell ref="A181:X182"/>
    <mergeCell ref="A183:X183"/>
    <mergeCell ref="V172:W172"/>
    <mergeCell ref="A176:U176"/>
    <mergeCell ref="A177:U177"/>
    <mergeCell ref="A178:U178"/>
    <mergeCell ref="R29:R31"/>
    <mergeCell ref="S29:S31"/>
    <mergeCell ref="T29:T31"/>
    <mergeCell ref="U29:U31"/>
    <mergeCell ref="R111:R112"/>
    <mergeCell ref="S111:S112"/>
    <mergeCell ref="T111:T112"/>
    <mergeCell ref="U111:U112"/>
    <mergeCell ref="J172:N172"/>
    <mergeCell ref="R130:R132"/>
    <mergeCell ref="S130:S132"/>
    <mergeCell ref="T130:T132"/>
    <mergeCell ref="U130:U132"/>
    <mergeCell ref="R140:R142"/>
    <mergeCell ref="S140:S142"/>
    <mergeCell ref="T140:T142"/>
    <mergeCell ref="U140:U142"/>
  </mergeCells>
  <pageMargins left="0.7" right="0.7" top="0.75" bottom="0.75" header="0.3" footer="0.3"/>
  <pageSetup paperSize="5" scale="38" fitToHeight="20" orientation="landscape" r:id="rId1"/>
  <headerFooter>
    <oddFooter>&amp;RPage &amp;P of &amp;N</oddFooter>
  </headerFooter>
  <rowBreaks count="1" manualBreakCount="1">
    <brk id="175" max="23" man="1"/>
  </rowBreaks>
  <ignoredErrors>
    <ignoredError sqref="T56 T133 T100 T113 T92 T87 T144 T124 T62 T149 T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Transaction Report</TermName>
          <TermId xmlns="http://schemas.microsoft.com/office/infopath/2007/PartnerControls">efda14a2-eec4-4c44-a1f1-1086a66c8d98</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2013-03-05T05:00:00+00:00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1272</Value>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9DB248B7-3E46-4257-BAEE-29E2435E3326}"/>
</file>

<file path=customXml/itemProps2.xml><?xml version="1.0" encoding="utf-8"?>
<ds:datastoreItem xmlns:ds="http://schemas.openxmlformats.org/officeDocument/2006/customXml" ds:itemID="{C8D16E94-A04B-4243-A6D7-6416C86DA536}"/>
</file>

<file path=customXml/itemProps3.xml><?xml version="1.0" encoding="utf-8"?>
<ds:datastoreItem xmlns:ds="http://schemas.openxmlformats.org/officeDocument/2006/customXml" ds:itemID="{6549A3C3-11F6-4CF6-9872-5CB9AC2B36D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Transactions Report - CPP</vt:lpstr>
      <vt:lpstr>CPP Footnotes</vt:lpstr>
      <vt:lpstr>CPP - Citi</vt:lpstr>
      <vt:lpstr>CDCI</vt:lpstr>
      <vt:lpstr>AIFP.ASSP</vt:lpstr>
      <vt:lpstr>TIP.AGP</vt:lpstr>
      <vt:lpstr>AIG</vt:lpstr>
      <vt:lpstr>CBLI</vt:lpstr>
      <vt:lpstr>SBA</vt:lpstr>
      <vt:lpstr>PPIP</vt:lpstr>
      <vt:lpstr>AIFP.ASSP!Print_Area</vt:lpstr>
      <vt:lpstr>AIG!Print_Area</vt:lpstr>
      <vt:lpstr>CBLI!Print_Area</vt:lpstr>
      <vt:lpstr>CDCI!Print_Area</vt:lpstr>
      <vt:lpstr>'CPP - Citi'!Print_Area</vt:lpstr>
      <vt:lpstr>PPIP!Print_Area</vt:lpstr>
      <vt:lpstr>SBA!Print_Area</vt:lpstr>
      <vt:lpstr>TIP.AGP!Print_Area</vt:lpstr>
      <vt:lpstr>'Transactions Report - CPP'!Print_Area</vt:lpstr>
      <vt:lpstr>CDCI!Print_Titles</vt:lpstr>
      <vt:lpstr>'CPP - Citi'!Print_Titles</vt:lpstr>
      <vt:lpstr>PPIP!Print_Titles</vt:lpstr>
      <vt:lpstr>'Transactions Report - CPP'!Print_Titles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
  <cp:lastModifiedBy/>
  <dcterms:created xsi:type="dcterms:W3CDTF">2010-09-28T17:37:20Z</dcterms:created>
  <dcterms:modified xsi:type="dcterms:W3CDTF">2013-03-07T14:14:52Z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1272;#Transaction Report|efda14a2-eec4-4c44-a1f1-1086a66c8d98</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248700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Resource Type Tag">
    <vt:lpwstr/>
  </property>
  <property fmtid="{D5CDD505-2E9C-101B-9397-08002B2CF9AE}" pid="20" name="MigrationSourceURL4">
    <vt:lpwstr/>
  </property>
  <property fmtid="{D5CDD505-2E9C-101B-9397-08002B2CF9AE}" pid="21" name="test">
    <vt:lpwstr/>
  </property>
  <property fmtid="{D5CDD505-2E9C-101B-9397-08002B2CF9AE}" pid="22" name="MigrationSourceURL2">
    <vt:lpwstr/>
  </property>
</Properties>
</file>