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4.xml" ContentType="application/vnd.openxmlformats-officedocument.spreadsheetml.worksheet+xml"/>
  <Override PartName="/xl/theme/theme1.xml" ContentType="application/vnd.openxmlformats-officedocument.theme+xml"/>
  <Override PartName="/xl/externalLinks/externalLink1.xml" ContentType="application/vnd.openxmlformats-officedocument.spreadsheetml.externalLink+xml"/>
  <Override PartName="/xl/tables/table1.xml" ContentType="application/vnd.openxmlformats-officedocument.spreadsheetml.table+xml"/>
  <Override PartName="/xl/connections.xml" ContentType="application/vnd.openxmlformats-officedocument.spreadsheetml.connections+xml"/>
  <Override PartName="/docProps/app.xml" ContentType="application/vnd.openxmlformats-officedocument.extended-properties+xml"/>
  <Override PartName="/docProps/core.xml" ContentType="application/vnd.openxmlformats-package.core-properties+xml"/>
  <Override PartName="/xl/queryTables/queryTable3.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2.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52" yWindow="-120" windowWidth="16608" windowHeight="9432"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6" r:id="rId7"/>
    <sheet name="AIFP - GM" sheetId="31" r:id="rId8"/>
    <sheet name="AIFP - Ally" sheetId="32" r:id="rId9"/>
    <sheet name="TIP.AGP" sheetId="26" r:id="rId10"/>
    <sheet name="AIG" sheetId="35" r:id="rId11"/>
    <sheet name="TALF" sheetId="28" r:id="rId12"/>
    <sheet name="SBA" sheetId="29" r:id="rId13"/>
    <sheet name="PPIP" sheetId="34" r:id="rId14"/>
  </sheets>
  <externalReferences>
    <externalReference r:id="rId15"/>
  </externalReferences>
  <definedNames>
    <definedName name="_xlnm._FilterDatabase" localSheetId="6" hidden="1">AIFP.ASSP!$T$6:$T$70</definedName>
    <definedName name="_xlnm._FilterDatabase" localSheetId="3" hidden="1">'CPP - Citi'!$B$4:$F$5</definedName>
    <definedName name="_xlnm._FilterDatabase" localSheetId="13" hidden="1">PPIP!$A$5:$AB$220</definedName>
    <definedName name="Column">'[1]TREASURY REPORTING MATRIX'!$A$3:$IV$3</definedName>
    <definedName name="ExternalData_1" localSheetId="4" hidden="1">CDCI!$A$16:$Q$181</definedName>
    <definedName name="ExternalData_1" localSheetId="5" hidden="1">'CDCI Footnotes'!$A$1:$B$39</definedName>
    <definedName name="ExternalData_1" localSheetId="1" hidden="1">CPP!$A$16:$R$2117</definedName>
    <definedName name="ExternalData_1" localSheetId="2" hidden="1">'CPP Footnotes'!$A$1:$B$147</definedName>
    <definedName name="Matrix">'[1]TREASURY REPORTING MATRIX'!$A$3:$IV$65536</definedName>
    <definedName name="_xlnm.Print_Area" localSheetId="8">'AIFP - Ally'!$B$1:$I$19</definedName>
    <definedName name="_xlnm.Print_Area" localSheetId="7">'AIFP - GM'!$B$1:$I$17</definedName>
    <definedName name="_xlnm.Print_Area" localSheetId="6">AIFP.ASSP!$A$1:$W$163</definedName>
    <definedName name="_xlnm.Print_Area" localSheetId="10">AIG!$A$1:$R$75</definedName>
    <definedName name="_xlnm.Print_Area" localSheetId="3">'CPP - Citi'!$B$1:$I$23</definedName>
    <definedName name="_xlnm.Print_Area" localSheetId="13">PPIP!$A$1:$X$242</definedName>
    <definedName name="_xlnm.Print_Area" localSheetId="12">SBA!$A$1:$S$56</definedName>
    <definedName name="_xlnm.Print_Area" localSheetId="11">TALF!$A$1:$Q$40</definedName>
    <definedName name="_xlnm.Print_Area" localSheetId="9">TIP.AGP!$A$1:$W$40</definedName>
    <definedName name="_xlnm.Print_Titles" localSheetId="4">CDCI!$16:$16</definedName>
    <definedName name="_xlnm.Print_Titles" localSheetId="5">'CDCI Footnotes'!$1:$1</definedName>
    <definedName name="_xlnm.Print_Titles" localSheetId="1">CPP!$16:$16</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45621"/>
</workbook>
</file>

<file path=xl/calcChain.xml><?xml version="1.0" encoding="utf-8"?>
<calcChain xmlns="http://schemas.openxmlformats.org/spreadsheetml/2006/main">
  <c r="Q181" i="8" l="1"/>
  <c r="P181" i="8"/>
  <c r="M181" i="8"/>
  <c r="L181" i="8"/>
  <c r="J181" i="8"/>
  <c r="I181" i="8"/>
  <c r="H181" i="8"/>
  <c r="G181" i="8"/>
  <c r="H8" i="5"/>
  <c r="Q2117" i="5"/>
  <c r="P2117" i="5"/>
  <c r="O2117" i="5"/>
  <c r="L2117" i="5"/>
  <c r="K2117" i="5"/>
  <c r="I2117" i="5"/>
  <c r="H2117" i="5"/>
  <c r="G2117" i="5"/>
  <c r="G35" i="36" l="1"/>
  <c r="U68" i="36"/>
  <c r="G73" i="36"/>
  <c r="U73" i="36"/>
  <c r="U74" i="36"/>
  <c r="P147" i="36"/>
  <c r="P151" i="36"/>
  <c r="D154" i="36"/>
  <c r="N154" i="36"/>
  <c r="U154" i="36"/>
  <c r="O75" i="36" l="1"/>
  <c r="I10" i="35"/>
  <c r="O14" i="35"/>
  <c r="T8" i="34" l="1"/>
  <c r="T11" i="34"/>
  <c r="T12" i="34"/>
  <c r="T13" i="34" s="1"/>
  <c r="T14" i="34" s="1"/>
  <c r="T15" i="34" s="1"/>
  <c r="T16" i="34" s="1"/>
  <c r="T17" i="34" s="1"/>
  <c r="T18" i="34" s="1"/>
  <c r="T19" i="34" s="1"/>
  <c r="T20" i="34" s="1"/>
  <c r="T21" i="34" s="1"/>
  <c r="T22" i="34" s="1"/>
  <c r="T23" i="34" s="1"/>
  <c r="T24" i="34" s="1"/>
  <c r="T25" i="34" s="1"/>
  <c r="T26" i="34" s="1"/>
  <c r="T27" i="34" s="1"/>
  <c r="T28" i="34" s="1"/>
  <c r="T29" i="34" s="1"/>
  <c r="T34" i="34"/>
  <c r="T35" i="34" s="1"/>
  <c r="T36" i="34" s="1"/>
  <c r="T37" i="34" s="1"/>
  <c r="T38" i="34" s="1"/>
  <c r="T39" i="34" s="1"/>
  <c r="T40" i="34" s="1"/>
  <c r="T41" i="34" s="1"/>
  <c r="T42" i="34" s="1"/>
  <c r="T43" i="34" s="1"/>
  <c r="T44" i="34" s="1"/>
  <c r="T45" i="34" s="1"/>
  <c r="T46" i="34" s="1"/>
  <c r="T47" i="34" s="1"/>
  <c r="T48" i="34" s="1"/>
  <c r="T49" i="34" s="1"/>
  <c r="T50" i="34" s="1"/>
  <c r="T51" i="34" s="1"/>
  <c r="T56" i="34"/>
  <c r="T57" i="34" s="1"/>
  <c r="T58" i="34" s="1"/>
  <c r="T59" i="34" s="1"/>
  <c r="T60" i="34" s="1"/>
  <c r="T62" i="34"/>
  <c r="T63" i="34"/>
  <c r="T64" i="34" s="1"/>
  <c r="T65" i="34" s="1"/>
  <c r="T66" i="34" s="1"/>
  <c r="T67" i="34" s="1"/>
  <c r="T69" i="34"/>
  <c r="T70" i="34" s="1"/>
  <c r="T71" i="34" s="1"/>
  <c r="T72" i="34" s="1"/>
  <c r="T73" i="34" s="1"/>
  <c r="T74" i="34" s="1"/>
  <c r="T75" i="34" s="1"/>
  <c r="T76" i="34" s="1"/>
  <c r="T77" i="34" s="1"/>
  <c r="T83" i="34"/>
  <c r="T84" i="34" s="1"/>
  <c r="T85" i="34" s="1"/>
  <c r="T86" i="34" s="1"/>
  <c r="T87" i="34" s="1"/>
  <c r="T88" i="34" s="1"/>
  <c r="T89" i="34" s="1"/>
  <c r="T90" i="34" s="1"/>
  <c r="T91" i="34" s="1"/>
  <c r="T92" i="34" s="1"/>
  <c r="T94" i="34" s="1"/>
  <c r="T96" i="34"/>
  <c r="T97" i="34" s="1"/>
  <c r="T98" i="34" s="1"/>
  <c r="T99" i="34" s="1"/>
  <c r="T102" i="34"/>
  <c r="T103" i="34" s="1"/>
  <c r="T104" i="34" s="1"/>
  <c r="T105" i="34" s="1"/>
  <c r="T106" i="34" s="1"/>
  <c r="T107" i="34" s="1"/>
  <c r="T108" i="34" s="1"/>
  <c r="T111" i="34"/>
  <c r="T112" i="34" s="1"/>
  <c r="T113" i="34" s="1"/>
  <c r="T114" i="34" s="1"/>
  <c r="T115" i="34" s="1"/>
  <c r="T116" i="34" s="1"/>
  <c r="T117" i="34" s="1"/>
  <c r="T118" i="34" s="1"/>
  <c r="T119" i="34" s="1"/>
  <c r="T120" i="34" s="1"/>
  <c r="T121" i="34" s="1"/>
  <c r="T122" i="34" s="1"/>
  <c r="T130" i="34"/>
  <c r="T131" i="34" s="1"/>
  <c r="T132" i="34" s="1"/>
  <c r="T133" i="34" s="1"/>
  <c r="T134" i="34" s="1"/>
  <c r="T135" i="34" s="1"/>
  <c r="T136" i="34" s="1"/>
  <c r="T137" i="34" s="1"/>
  <c r="T138" i="34" s="1"/>
  <c r="T139" i="34" s="1"/>
  <c r="T140" i="34" s="1"/>
  <c r="T145" i="34"/>
  <c r="T146" i="34" s="1"/>
  <c r="T147" i="34" s="1"/>
  <c r="T148" i="34" s="1"/>
  <c r="T149" i="34" s="1"/>
  <c r="T150" i="34" s="1"/>
  <c r="T151" i="34" s="1"/>
  <c r="T156" i="34"/>
  <c r="T157" i="34"/>
  <c r="T158" i="34" s="1"/>
  <c r="T159" i="34" s="1"/>
  <c r="T160" i="34" s="1"/>
  <c r="T161" i="34" s="1"/>
  <c r="T162" i="34" s="1"/>
  <c r="T163" i="34" s="1"/>
  <c r="T168" i="34"/>
  <c r="T169" i="34" s="1"/>
  <c r="T170" i="34" s="1"/>
  <c r="T171" i="34" s="1"/>
  <c r="T172" i="34" s="1"/>
  <c r="T173" i="34" s="1"/>
  <c r="T174" i="34" s="1"/>
  <c r="T180" i="34"/>
  <c r="T181" i="34" s="1"/>
  <c r="T182" i="34" s="1"/>
  <c r="T183" i="34" s="1"/>
  <c r="T184" i="34" s="1"/>
  <c r="T186" i="34" s="1"/>
  <c r="T190" i="34"/>
  <c r="T191" i="34" s="1"/>
  <c r="T192" i="34" s="1"/>
  <c r="T193" i="34" s="1"/>
  <c r="T194" i="34" s="1"/>
  <c r="T195" i="34" s="1"/>
  <c r="T196" i="34" s="1"/>
  <c r="T197" i="34" s="1"/>
  <c r="T198" i="34" s="1"/>
  <c r="T199" i="34" s="1"/>
  <c r="T200" i="34" s="1"/>
  <c r="T206" i="34"/>
  <c r="T207" i="34" s="1"/>
  <c r="T208" i="34" s="1"/>
  <c r="T209" i="34" s="1"/>
  <c r="T210" i="34" s="1"/>
  <c r="T211" i="34" s="1"/>
  <c r="T212" i="34" s="1"/>
  <c r="T213" i="34" s="1"/>
  <c r="T214" i="34" s="1"/>
  <c r="H222" i="34"/>
  <c r="O222" i="34"/>
  <c r="X222" i="34"/>
  <c r="S224" i="34"/>
  <c r="F9" i="32"/>
  <c r="F9" i="31"/>
  <c r="E38" i="29" l="1"/>
  <c r="L38" i="29"/>
  <c r="R38" i="29"/>
  <c r="I41" i="29"/>
  <c r="Q41" i="29"/>
  <c r="N32" i="28"/>
  <c r="Q32" i="28"/>
  <c r="H8" i="26"/>
  <c r="L8" i="26"/>
  <c r="R8" i="26"/>
  <c r="U29" i="26"/>
  <c r="F5" i="22"/>
  <c r="F9" i="22"/>
  <c r="F10" i="22"/>
  <c r="A20" i="21"/>
  <c r="A34" i="21"/>
</calcChain>
</file>

<file path=xl/connections.xml><?xml version="1.0" encoding="utf-8"?>
<connections xmlns="http://schemas.openxmlformats.org/spreadsheetml/2006/main">
  <connection id="1" keepAlive="1" name="Connection" type="5" refreshedVersion="4" deleted="1" background="1" saveData="1">
    <dbPr connection="" command=""/>
  </connection>
  <connection id="2" keepAlive="1" name="Connection1" type="5" refreshedVersion="4" deleted="1" background="1" saveData="1">
    <dbPr connection="" command=""/>
  </connection>
  <connection id="3" keepAlive="1" name="Connection2" type="5" refreshedVersion="4" deleted="1" background="1" saveData="1">
    <dbPr connection="" command=""/>
  </connection>
  <connection id="4" keepAlive="1" name="Connection3" type="5" refreshedVersion="4" deleted="1" background="1" saveData="1">
    <dbPr connection="" command=""/>
  </connection>
</connections>
</file>

<file path=xl/sharedStrings.xml><?xml version="1.0" encoding="utf-8"?>
<sst xmlns="http://schemas.openxmlformats.org/spreadsheetml/2006/main" count="15090" uniqueCount="2301">
  <si>
    <t>Footnote</t>
  </si>
  <si>
    <t>Date</t>
  </si>
  <si>
    <t>Exchange From CPP</t>
  </si>
  <si>
    <t>Mission Valley Bancorp</t>
  </si>
  <si>
    <t>Sun Valley</t>
  </si>
  <si>
    <t>CA</t>
  </si>
  <si>
    <t>Preferred Stock</t>
  </si>
  <si>
    <t>Security Federal Corporation</t>
  </si>
  <si>
    <t>Aiken</t>
  </si>
  <si>
    <t>SC</t>
  </si>
  <si>
    <t>United Bancorporation of Alabama, Inc.</t>
  </si>
  <si>
    <t>Atmore</t>
  </si>
  <si>
    <t>AL</t>
  </si>
  <si>
    <t>Citizens Bancshares Corporation</t>
  </si>
  <si>
    <t>Atlanta</t>
  </si>
  <si>
    <t>GA</t>
  </si>
  <si>
    <t>First M&amp;F Corporation</t>
  </si>
  <si>
    <t>Kosciusko</t>
  </si>
  <si>
    <t>MS</t>
  </si>
  <si>
    <t>Community Bank of the Bay</t>
  </si>
  <si>
    <t>Oakland</t>
  </si>
  <si>
    <t>Carver Bancorp, Inc</t>
  </si>
  <si>
    <t>New York</t>
  </si>
  <si>
    <t xml:space="preserve">NY </t>
  </si>
  <si>
    <t>Common Stock</t>
  </si>
  <si>
    <t>PGB Holdings, Inc.</t>
  </si>
  <si>
    <t>Chicago</t>
  </si>
  <si>
    <t xml:space="preserve">IL </t>
  </si>
  <si>
    <t>State Capital Corporation</t>
  </si>
  <si>
    <t>Greenwood</t>
  </si>
  <si>
    <t>Southern Bancorp, Inc.</t>
  </si>
  <si>
    <t>Arkadelphia</t>
  </si>
  <si>
    <t>AR</t>
  </si>
  <si>
    <t>The First Bancshares, Inc.</t>
  </si>
  <si>
    <t>Hattiesburg</t>
  </si>
  <si>
    <t>Lafayette Bancorp, Inc.</t>
  </si>
  <si>
    <t>Oxford</t>
  </si>
  <si>
    <t>Liberty Financial Services, Inc.</t>
  </si>
  <si>
    <t>New Orleans</t>
  </si>
  <si>
    <t>LA</t>
  </si>
  <si>
    <t>First American International Corp.</t>
  </si>
  <si>
    <t>Brooklyn</t>
  </si>
  <si>
    <t>NY</t>
  </si>
  <si>
    <t>Tri-State Bank of Memphis</t>
  </si>
  <si>
    <t>Memphis</t>
  </si>
  <si>
    <t>TN</t>
  </si>
  <si>
    <t>First Choice Bank</t>
  </si>
  <si>
    <t>Cerritos</t>
  </si>
  <si>
    <t>The Magnolia State Corporation</t>
  </si>
  <si>
    <t>Bay Springs</t>
  </si>
  <si>
    <t>Subordinated Debentures</t>
  </si>
  <si>
    <t>BancPlus Corporation</t>
  </si>
  <si>
    <t>Ridgeland</t>
  </si>
  <si>
    <t>PSB Financial Corporation</t>
  </si>
  <si>
    <t>Many</t>
  </si>
  <si>
    <t>IBW Financial Corporation</t>
  </si>
  <si>
    <t>Washington</t>
  </si>
  <si>
    <t>DC</t>
  </si>
  <si>
    <t>CFBanc Corporation</t>
  </si>
  <si>
    <t>BankAsiana</t>
  </si>
  <si>
    <t>Palisades Park</t>
  </si>
  <si>
    <t>NJ</t>
  </si>
  <si>
    <t>Community Bancshares of Mississippi, Inc.</t>
  </si>
  <si>
    <t>Brandon</t>
  </si>
  <si>
    <t>IBC Bancorp, Inc.</t>
  </si>
  <si>
    <t>IL</t>
  </si>
  <si>
    <t>First Vernon Bancshares, Inc.</t>
  </si>
  <si>
    <t>Vernon</t>
  </si>
  <si>
    <t>Security Capital Corporation</t>
  </si>
  <si>
    <t>Batesville</t>
  </si>
  <si>
    <t>Premier Bancorp, Inc.</t>
  </si>
  <si>
    <t>Wilmette</t>
  </si>
  <si>
    <t>Guaranty Capital Corporation</t>
  </si>
  <si>
    <t>Belzoni</t>
  </si>
  <si>
    <t>M&amp;F Bancorp, Inc.</t>
  </si>
  <si>
    <t>Durham</t>
  </si>
  <si>
    <t>NC</t>
  </si>
  <si>
    <t>University Financial Corp, Inc.</t>
  </si>
  <si>
    <t>St. Paul</t>
  </si>
  <si>
    <t>MN</t>
  </si>
  <si>
    <t>Kilmichael Bancorp, Inc.</t>
  </si>
  <si>
    <t>Kilmichael</t>
  </si>
  <si>
    <t>First Eagle Bancshares, Inc.</t>
  </si>
  <si>
    <t>Hanover Park</t>
  </si>
  <si>
    <t xml:space="preserve">Southern Chautauqua Federal Credit Union </t>
  </si>
  <si>
    <t>Lakewood</t>
  </si>
  <si>
    <t xml:space="preserve">Fidelis Federal Credit Union </t>
  </si>
  <si>
    <t xml:space="preserve">New York </t>
  </si>
  <si>
    <t xml:space="preserve">Bethex Federal Credit Union </t>
  </si>
  <si>
    <t>Bronx</t>
  </si>
  <si>
    <t>Lower East Side People's Federal Credit Union</t>
  </si>
  <si>
    <t xml:space="preserve">Atlantic City Federal Credit Union </t>
  </si>
  <si>
    <t>Lander</t>
  </si>
  <si>
    <t>WY</t>
  </si>
  <si>
    <t xml:space="preserve">Shreveport Federal Credit Union </t>
  </si>
  <si>
    <t>Shreveport</t>
  </si>
  <si>
    <t>Carter Federal Credit Union</t>
  </si>
  <si>
    <t>Springhill</t>
  </si>
  <si>
    <t>Neighborhood Trust Federal Credit Union</t>
  </si>
  <si>
    <t>Gateway Community Federal Credit Union</t>
  </si>
  <si>
    <t>Missoula</t>
  </si>
  <si>
    <t>MT</t>
  </si>
  <si>
    <t>North Side Community Federal Credit Union</t>
  </si>
  <si>
    <t>East End Baptist Tabernacle Federal Credit Union</t>
  </si>
  <si>
    <t>Bridgeport</t>
  </si>
  <si>
    <t>CT</t>
  </si>
  <si>
    <t>Union Baptist Church Federal Credit Union</t>
  </si>
  <si>
    <t>Fort Wayne</t>
  </si>
  <si>
    <t>IN</t>
  </si>
  <si>
    <t>Community Plus Federal Credit Union</t>
  </si>
  <si>
    <t>Rantoul</t>
  </si>
  <si>
    <t>Buffalo Cooperative Federal Credit Union</t>
  </si>
  <si>
    <t>Buffalo</t>
  </si>
  <si>
    <t>Hope Federal Credit Union</t>
  </si>
  <si>
    <t>Jackson</t>
  </si>
  <si>
    <t>Border Federal Credit Union</t>
  </si>
  <si>
    <t>Del Rio</t>
  </si>
  <si>
    <t>TX</t>
  </si>
  <si>
    <t>Tulane-Loyola Federal Credit Union</t>
  </si>
  <si>
    <t>Brooklyn Cooperative Federal Credit Union</t>
  </si>
  <si>
    <t>Alternatives Federal Credit Union</t>
  </si>
  <si>
    <t>Ithaca</t>
  </si>
  <si>
    <t>Liberty County Teachers Federal Credit Union</t>
  </si>
  <si>
    <t>Liberty</t>
  </si>
  <si>
    <t>UNO Federal Credit Union</t>
  </si>
  <si>
    <t>Butte Federal Credit Union</t>
  </si>
  <si>
    <t>Biggs</t>
  </si>
  <si>
    <t>Opportunities Credit Union</t>
  </si>
  <si>
    <t>Burlington</t>
  </si>
  <si>
    <t>VT</t>
  </si>
  <si>
    <t>Olympia</t>
  </si>
  <si>
    <t>WA</t>
  </si>
  <si>
    <t>Phenix Pride Federal Credit Union</t>
  </si>
  <si>
    <t>Phenix City</t>
  </si>
  <si>
    <t>Pyramid Federal Credit Union</t>
  </si>
  <si>
    <t>Tucson</t>
  </si>
  <si>
    <t>AZ</t>
  </si>
  <si>
    <t>First Legacy Community Credit Union</t>
  </si>
  <si>
    <t>Charlotte</t>
  </si>
  <si>
    <t>Cooperative Center Federal Credit Union</t>
  </si>
  <si>
    <t>Berkeley</t>
  </si>
  <si>
    <t>Honolulu</t>
  </si>
  <si>
    <t>HI</t>
  </si>
  <si>
    <t>Community First Guam Federal Credit Union</t>
  </si>
  <si>
    <t>Hagatna</t>
  </si>
  <si>
    <t>GU</t>
  </si>
  <si>
    <t>Genesee Co-op Federal Credit Union</t>
  </si>
  <si>
    <t>Rochester</t>
  </si>
  <si>
    <t>Union Settlement Federal Credit Union</t>
  </si>
  <si>
    <t>Brewery Credit Union</t>
  </si>
  <si>
    <t>Milwaukee</t>
  </si>
  <si>
    <t>WI</t>
  </si>
  <si>
    <t>Southside Credit Union</t>
  </si>
  <si>
    <t>San Antonio</t>
  </si>
  <si>
    <t>D.C. Federal Credit Union</t>
  </si>
  <si>
    <t>Faith Based Federal Credit Union</t>
  </si>
  <si>
    <t>Oceanside</t>
  </si>
  <si>
    <t>Greater Kinston Credit Union</t>
  </si>
  <si>
    <t>Kinston</t>
  </si>
  <si>
    <t>Tongass Federal Credit Union</t>
  </si>
  <si>
    <t>Ketchikan</t>
  </si>
  <si>
    <t>AK</t>
  </si>
  <si>
    <t>Santa Cruz Community Credit Union</t>
  </si>
  <si>
    <t>Santa Cruz</t>
  </si>
  <si>
    <t>Hill District Federal Credit Union</t>
  </si>
  <si>
    <t>Pittsburgh</t>
  </si>
  <si>
    <t>PA</t>
  </si>
  <si>
    <t>Northeast Community Federal Credit Union</t>
  </si>
  <si>
    <t>San Francisco</t>
  </si>
  <si>
    <t>Freedom First Federal Credit Union</t>
  </si>
  <si>
    <t>Roanoke</t>
  </si>
  <si>
    <t>VA</t>
  </si>
  <si>
    <t>Episcopal Community Federal Credit Union</t>
  </si>
  <si>
    <t>Los Angeles</t>
  </si>
  <si>
    <t>Fairfax County Federal Credit Union</t>
  </si>
  <si>
    <t>Fairfax</t>
  </si>
  <si>
    <t>Vigo County Federal Credit Union</t>
  </si>
  <si>
    <t>Terre Haute</t>
  </si>
  <si>
    <t>Renaissance Community Development Credit Union</t>
  </si>
  <si>
    <t>Somerset</t>
  </si>
  <si>
    <t>Independent Employers Group Federal Credit Union</t>
  </si>
  <si>
    <t>Hilo</t>
  </si>
  <si>
    <t>Bancorp of Okolona, Inc.</t>
  </si>
  <si>
    <t>Okolona</t>
  </si>
  <si>
    <t>American Bancorp of Illinois, Inc.</t>
  </si>
  <si>
    <t>Oak Brook</t>
  </si>
  <si>
    <t>Bainbridge Bancshares, Inc.</t>
  </si>
  <si>
    <t>Bainbridge</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</si>
  <si>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</si>
  <si>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</si>
  <si>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</si>
  <si>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</si>
  <si>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</si>
  <si>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</si>
  <si>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</si>
  <si>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</si>
  <si>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</si>
  <si>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</si>
  <si>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</si>
  <si>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</si>
  <si>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</si>
  <si>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</si>
  <si>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</si>
  <si>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</si>
  <si>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</si>
  <si>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</si>
  <si>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</si>
  <si>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</si>
  <si>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</si>
  <si>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</si>
  <si>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</si>
  <si>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</si>
  <si>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</si>
  <si>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</si>
  <si>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</si>
  <si>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</si>
  <si>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</si>
  <si>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</si>
  <si>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</si>
  <si>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</si>
  <si>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</si>
  <si>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</si>
  <si>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</si>
  <si>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</si>
  <si>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</si>
  <si>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</si>
  <si>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</si>
  <si>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</si>
  <si>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</si>
  <si>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</si>
  <si>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</si>
  <si>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</si>
  <si>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</si>
  <si>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</si>
  <si>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</si>
  <si>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</si>
  <si>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</si>
  <si>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</si>
  <si>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</si>
  <si>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</si>
  <si>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</si>
  <si>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</si>
  <si>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</si>
  <si>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</si>
  <si>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</si>
  <si>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</si>
  <si>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</si>
  <si>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</si>
  <si>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</si>
  <si>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</si>
  <si>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</si>
  <si>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</si>
  <si>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</si>
  <si>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</si>
  <si>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</si>
  <si>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</si>
  <si>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</si>
  <si>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</si>
  <si>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</si>
  <si>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</si>
  <si>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</si>
  <si>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</si>
  <si>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</si>
  <si>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</si>
  <si>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</si>
  <si>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</si>
  <si>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</si>
  <si>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</si>
  <si>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</si>
  <si>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</si>
  <si>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</si>
  <si>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</si>
  <si>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</si>
  <si>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</si>
  <si>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</si>
  <si>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</si>
  <si>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</si>
  <si>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</si>
  <si>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</si>
  <si>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</si>
  <si>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</si>
  <si>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</si>
  <si>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</si>
  <si>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</si>
  <si>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</si>
  <si>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</si>
  <si>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</si>
  <si>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</si>
  <si>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</si>
  <si>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</si>
  <si>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</si>
  <si>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</si>
  <si>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</si>
  <si>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</si>
  <si>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</si>
  <si>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</si>
  <si>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</si>
  <si>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</si>
  <si>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</si>
  <si>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</si>
  <si>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</si>
  <si>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</si>
  <si>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</si>
  <si>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</si>
  <si>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</si>
  <si>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</si>
  <si>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</si>
  <si>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</si>
  <si>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</si>
  <si>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</si>
  <si>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</si>
  <si>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</si>
  <si>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</si>
  <si>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</si>
  <si>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</si>
  <si>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</si>
  <si>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</si>
  <si>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</si>
  <si>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</si>
  <si>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</si>
  <si>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</si>
  <si>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</si>
  <si>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</si>
  <si>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</si>
  <si>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</si>
  <si>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</si>
  <si>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</si>
  <si>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</si>
  <si>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</si>
  <si>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</si>
  <si>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</si>
  <si>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</si>
  <si>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</si>
  <si>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</si>
  <si>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</si>
  <si>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</si>
  <si>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</si>
  <si>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</si>
  <si>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</si>
  <si>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</si>
  <si>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</si>
  <si>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</si>
  <si>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</si>
  <si>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</si>
  <si>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</si>
  <si>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</si>
  <si>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</si>
  <si>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</si>
  <si>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</si>
  <si>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</si>
  <si>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</si>
  <si>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</si>
  <si>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</si>
  <si>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</si>
  <si>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</si>
  <si>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</si>
  <si>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</si>
  <si>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</si>
  <si>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</si>
  <si>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</si>
  <si>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</si>
  <si>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</si>
  <si>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</si>
  <si>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</si>
  <si>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</si>
  <si>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</si>
  <si>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</si>
  <si>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</si>
  <si>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</si>
  <si>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</si>
  <si>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</si>
  <si>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</si>
  <si>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</si>
  <si>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</si>
  <si>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</si>
  <si>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</si>
  <si>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</si>
  <si>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</si>
  <si>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</si>
  <si>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</si>
  <si>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</si>
  <si>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</si>
  <si>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</si>
  <si>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</si>
  <si>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</si>
  <si>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</si>
  <si>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</si>
  <si>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</si>
  <si>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</si>
  <si>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</si>
  <si>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</si>
  <si>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</si>
  <si>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</si>
  <si>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</si>
  <si>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</si>
  <si>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</si>
  <si>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</si>
  <si>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</si>
  <si>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</si>
  <si>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</si>
  <si>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</si>
  <si>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</si>
  <si>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</si>
  <si>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</si>
  <si>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</si>
  <si>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</si>
  <si>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</si>
  <si>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</si>
  <si>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</si>
  <si>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</si>
  <si>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</si>
  <si>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</si>
  <si>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</si>
  <si>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</si>
  <si>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</si>
  <si>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</si>
  <si>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</si>
  <si>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</si>
  <si>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</si>
  <si>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</si>
  <si>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</si>
  <si>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</si>
  <si>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</si>
  <si>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</si>
  <si>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</si>
  <si>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</si>
  <si>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</si>
  <si>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</si>
  <si>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</si>
  <si>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</si>
  <si>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</si>
  <si>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</si>
  <si>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</si>
  <si>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</si>
  <si>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</si>
  <si>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</si>
  <si>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</si>
  <si>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</si>
  <si>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</si>
  <si>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</si>
  <si>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</si>
  <si>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</si>
  <si>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</si>
  <si>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</si>
  <si>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</si>
  <si>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</si>
  <si>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</si>
  <si>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</si>
  <si>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</si>
  <si>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</si>
  <si>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</si>
  <si>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</si>
  <si>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</si>
  <si>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</si>
  <si>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</si>
  <si>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</si>
  <si>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</si>
  <si>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</si>
  <si>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</si>
  <si>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</si>
  <si>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</si>
  <si>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</si>
  <si>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</si>
  <si>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</si>
  <si>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</si>
  <si>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</si>
  <si>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</si>
  <si>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</si>
  <si>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</si>
  <si>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</si>
  <si>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</si>
  <si>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</si>
  <si>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</si>
  <si>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</si>
  <si>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</si>
  <si>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</si>
  <si>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</si>
  <si>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</si>
  <si>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</si>
  <si>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</si>
  <si>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</si>
  <si>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</si>
  <si>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</si>
  <si>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</si>
  <si>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</si>
  <si>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</si>
  <si>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</si>
  <si>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</si>
  <si>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</si>
  <si>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</si>
  <si>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</si>
  <si>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</si>
  <si>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</si>
  <si>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</si>
  <si>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</si>
  <si>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</si>
  <si>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</si>
  <si>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</si>
  <si>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</si>
  <si>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</si>
  <si>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</si>
  <si>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</si>
  <si>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</si>
  <si>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</si>
  <si>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</si>
  <si>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</si>
  <si>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</si>
  <si>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</si>
  <si>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</si>
  <si>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</si>
  <si>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</si>
  <si>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</si>
  <si>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</si>
  <si>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</si>
  <si>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</si>
  <si>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</si>
  <si>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</si>
  <si>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</si>
  <si>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</si>
  <si>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</si>
  <si>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</si>
  <si>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</si>
  <si>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</si>
  <si>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</si>
  <si>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</si>
  <si>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</si>
  <si>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</si>
  <si>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</si>
  <si>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</si>
  <si>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</si>
  <si>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</si>
  <si>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</si>
  <si>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</si>
  <si>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</si>
  <si>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</si>
  <si>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</si>
  <si>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</si>
  <si>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</si>
  <si>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</si>
  <si>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</si>
  <si>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</si>
  <si>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</si>
  <si>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</si>
  <si>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</si>
  <si>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</si>
  <si>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</si>
  <si>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</si>
  <si>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</si>
  <si>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</si>
  <si>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</si>
  <si>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</si>
  <si>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</si>
  <si>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</si>
  <si>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</si>
  <si>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</si>
  <si>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</si>
  <si>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</si>
  <si>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</si>
  <si>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</si>
  <si>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</si>
  <si>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</si>
  <si>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</si>
  <si>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</si>
  <si>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</si>
  <si>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</si>
  <si>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</si>
  <si>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</si>
  <si>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</si>
  <si>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</si>
  <si>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</si>
  <si>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</si>
  <si>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</si>
  <si>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</si>
  <si>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</si>
  <si>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</si>
  <si>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</si>
  <si>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</si>
  <si>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</si>
  <si>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</si>
  <si>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</si>
  <si>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</si>
  <si>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</si>
  <si>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</si>
  <si>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</si>
  <si>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</si>
  <si>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</si>
  <si>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</si>
  <si>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</si>
  <si>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</si>
  <si>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</si>
  <si>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</si>
  <si>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</si>
  <si>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</si>
  <si>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</si>
  <si>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</si>
  <si>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</si>
  <si>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</si>
  <si>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</si>
  <si>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</si>
  <si>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</si>
  <si>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</si>
  <si>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</si>
  <si>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</si>
  <si>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</si>
  <si>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</si>
  <si>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</si>
  <si>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</si>
  <si>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</si>
  <si>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</si>
  <si>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</si>
  <si>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</si>
  <si>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</si>
  <si>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</si>
  <si>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</si>
  <si>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</si>
  <si>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</si>
  <si>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</si>
  <si>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</si>
  <si>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</si>
  <si>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</si>
  <si>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</si>
  <si>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</si>
  <si>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</si>
  <si>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</si>
  <si>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</si>
  <si>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</si>
  <si>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</si>
  <si>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</si>
  <si>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</si>
  <si>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</si>
  <si>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</si>
  <si>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</si>
  <si>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</si>
  <si>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</si>
  <si>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</si>
  <si>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</si>
  <si>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</si>
  <si>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</si>
  <si>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</si>
  <si>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</si>
  <si>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</si>
  <si>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</si>
  <si>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</si>
  <si>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</si>
  <si>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</si>
  <si>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</si>
  <si>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</si>
  <si>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</si>
  <si>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</si>
  <si>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</si>
  <si>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</si>
  <si>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</si>
  <si>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</si>
  <si>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</si>
  <si>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</si>
  <si>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</si>
  <si>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</si>
  <si>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</si>
  <si>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</si>
  <si>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</si>
  <si>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</si>
  <si>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</si>
  <si>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</si>
  <si>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</si>
  <si>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</si>
  <si>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</si>
  <si>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</si>
  <si>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</si>
  <si>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</si>
  <si>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</si>
  <si>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</si>
  <si>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</si>
  <si>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</si>
  <si>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</si>
  <si>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</si>
  <si>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</si>
  <si>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</si>
  <si>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</si>
  <si>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</si>
  <si>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</si>
  <si>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</si>
  <si>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</si>
  <si>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</si>
  <si>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</si>
  <si>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</si>
  <si>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</si>
  <si>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</si>
  <si>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</si>
  <si>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</si>
  <si>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</si>
  <si>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</si>
  <si>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</si>
  <si>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</si>
  <si>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</si>
  <si>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</si>
  <si>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</si>
  <si>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</si>
  <si>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</si>
  <si>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</si>
  <si>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</si>
  <si>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</si>
  <si>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</si>
  <si>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</si>
  <si>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</si>
  <si>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</si>
  <si>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</si>
  <si>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</si>
  <si>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</si>
  <si>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</si>
  <si>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</si>
  <si>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</si>
  <si>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</si>
  <si>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</si>
  <si>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</si>
  <si>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</si>
  <si>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</si>
  <si>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</si>
  <si>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</si>
  <si>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</si>
  <si>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</si>
  <si>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</si>
  <si>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</si>
  <si>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</si>
  <si>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</si>
  <si>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</si>
  <si>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</si>
  <si>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</si>
  <si>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</si>
  <si>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</si>
  <si>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</si>
  <si>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</si>
  <si>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</si>
  <si>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</si>
  <si>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</si>
  <si>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</si>
  <si>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</si>
  <si>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</si>
  <si>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</si>
  <si>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</si>
  <si>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</si>
  <si>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</si>
  <si>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</si>
  <si>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</si>
  <si>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</si>
  <si>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</si>
  <si>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</si>
  <si>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</si>
  <si>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</si>
  <si>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</si>
  <si>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</si>
  <si>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</si>
  <si>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</si>
  <si>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</si>
  <si>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</si>
  <si>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</si>
  <si>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</si>
  <si>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</si>
  <si>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</si>
  <si>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</si>
  <si>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</si>
  <si>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</si>
  <si>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</si>
  <si>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</si>
  <si>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</si>
  <si>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</si>
  <si>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</si>
  <si>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</si>
  <si>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</si>
  <si>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</si>
  <si>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</si>
  <si>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</si>
  <si>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</si>
  <si>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</si>
  <si>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</si>
  <si>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</si>
  <si>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</si>
  <si>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</si>
  <si>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</si>
  <si>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</si>
  <si>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</si>
  <si>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Wt Amount</t>
  </si>
  <si>
    <t>Wt Shares</t>
  </si>
  <si>
    <t>Full investment outstanding</t>
  </si>
  <si>
    <t>Redeemed, in Full</t>
  </si>
  <si>
    <t>Sold, in full</t>
  </si>
  <si>
    <t>Redeemed, in part</t>
  </si>
  <si>
    <t>9</t>
  </si>
  <si>
    <t>3,4</t>
  </si>
  <si>
    <t>3,6</t>
  </si>
  <si>
    <t>3</t>
  </si>
  <si>
    <t>1ST CONSTITUTION BANCORP</t>
  </si>
  <si>
    <t>CRANBURY</t>
  </si>
  <si>
    <t>Redeemed, in full; warrants outstanding</t>
  </si>
  <si>
    <t>8,14,18,44</t>
  </si>
  <si>
    <t>1ST ENTERPRISE BANK</t>
  </si>
  <si>
    <t>LOS ANGELES</t>
  </si>
  <si>
    <t>102</t>
  </si>
  <si>
    <t>1ST FINANCIAL SERVICES CORPORATION</t>
  </si>
  <si>
    <t>HENDERSONVILLE</t>
  </si>
  <si>
    <t>Sold, in full; warrants outstanding</t>
  </si>
  <si>
    <t>1ST SOURCE CORPORATION</t>
  </si>
  <si>
    <t>SOUTH BEND</t>
  </si>
  <si>
    <t>8,11,14</t>
  </si>
  <si>
    <t>1ST UNITED BANCORP, INC.</t>
  </si>
  <si>
    <t>BOCA RATON</t>
  </si>
  <si>
    <t>FL</t>
  </si>
  <si>
    <t>AB&amp;T FINANCIAL CORPORATION</t>
  </si>
  <si>
    <t>GASTONIA</t>
  </si>
  <si>
    <t>Sold, in full; warrants not outstanding</t>
  </si>
  <si>
    <t>8,14,44</t>
  </si>
  <si>
    <t>ADBANC, INC.</t>
  </si>
  <si>
    <t>OGALLALA</t>
  </si>
  <si>
    <t>NE</t>
  </si>
  <si>
    <t>8,14</t>
  </si>
  <si>
    <t>ALARION FINANCIAL SERVICES, INC.</t>
  </si>
  <si>
    <t>OCALA</t>
  </si>
  <si>
    <t>104</t>
  </si>
  <si>
    <t>ALASKA PACIFIC BANCSHARES, INC.</t>
  </si>
  <si>
    <t>JUNEAU</t>
  </si>
  <si>
    <t>ALLIANCE BANCSHARES, INC.</t>
  </si>
  <si>
    <t>DALTON</t>
  </si>
  <si>
    <t>ALLIANCE FINANCIAL CORPORATION</t>
  </si>
  <si>
    <t>SYRACUSE</t>
  </si>
  <si>
    <t>14,15</t>
  </si>
  <si>
    <t>ALLIANCE FINANCIAL SERVICES, INC.</t>
  </si>
  <si>
    <t>SAINT PAUL</t>
  </si>
  <si>
    <t>Subordinated Debentures w/ Exercised Warrants</t>
  </si>
  <si>
    <t>8</t>
  </si>
  <si>
    <t>ALLIED FIRST BANCORP, INC.</t>
  </si>
  <si>
    <t>OSWEGO</t>
  </si>
  <si>
    <t>Full investment outstanding; warrants not outstanding</t>
  </si>
  <si>
    <t>ALPINE BANKS OF COLORADO</t>
  </si>
  <si>
    <t>GLENWOOD SPRINGS</t>
  </si>
  <si>
    <t>CO</t>
  </si>
  <si>
    <t>8,14,45</t>
  </si>
  <si>
    <t>AMB FINANCIAL CORPORATION</t>
  </si>
  <si>
    <t>MUNSTER</t>
  </si>
  <si>
    <t>AMERIBANK HOLDING COMPANY, INC. / AMERICAN BANK OF OKLAHOMA</t>
  </si>
  <si>
    <t>COLLINSVILLE</t>
  </si>
  <si>
    <t>OK</t>
  </si>
  <si>
    <t>AMERICAN EXPRESS COMPANY</t>
  </si>
  <si>
    <t>AMERICAN PREMIER BANCORP</t>
  </si>
  <si>
    <t>ARCADIA</t>
  </si>
  <si>
    <t>AMERICAN STATE BANCSHARES, INC.</t>
  </si>
  <si>
    <t>GREAT BEND</t>
  </si>
  <si>
    <t>KS</t>
  </si>
  <si>
    <t>AMERIS BANCORP</t>
  </si>
  <si>
    <t>MOULTRIE</t>
  </si>
  <si>
    <t>45</t>
  </si>
  <si>
    <t>AMERISERV FINANCIAL, INC.</t>
  </si>
  <si>
    <t>JOHNSTOWN</t>
  </si>
  <si>
    <t>AMFIRST FINANCIAL SERVICES, INC</t>
  </si>
  <si>
    <t>MCCOOK</t>
  </si>
  <si>
    <t>94</t>
  </si>
  <si>
    <t>ANCHOR BANCORP WISCONSIN, INC.</t>
  </si>
  <si>
    <t>MADISON</t>
  </si>
  <si>
    <t>11,90</t>
  </si>
  <si>
    <t>ANNAPOLIS BANCORP, INC. / F.N.B. CORPORATION</t>
  </si>
  <si>
    <t>ANNAPOLIS</t>
  </si>
  <si>
    <t>MD</t>
  </si>
  <si>
    <t>ASSOCIATED BANC-CORP</t>
  </si>
  <si>
    <t>GREEN BAY</t>
  </si>
  <si>
    <t>8,17</t>
  </si>
  <si>
    <t>ATLANTIC BANCSHARES, INC.</t>
  </si>
  <si>
    <t>BLUFFTON</t>
  </si>
  <si>
    <t>AVENUE FINANCIAL HOLDINGS</t>
  </si>
  <si>
    <t>NASHVILLE</t>
  </si>
  <si>
    <t>AVIDBANK HOLDING, INC. / PENINSULA BANK HOLDING CO.</t>
  </si>
  <si>
    <t>PALO ALTO</t>
  </si>
  <si>
    <t>8,44</t>
  </si>
  <si>
    <t>BANCINDEPENDENT, INCORPORATED</t>
  </si>
  <si>
    <t>SHEFFIELD</t>
  </si>
  <si>
    <t>8,17,44</t>
  </si>
  <si>
    <t>BANCORP FINANCIAL, INC.</t>
  </si>
  <si>
    <t>OAK BROOK</t>
  </si>
  <si>
    <t>BANCORP RHODE ISLAND, INC.</t>
  </si>
  <si>
    <t>PROVIDENCE</t>
  </si>
  <si>
    <t>RI</t>
  </si>
  <si>
    <t>BANCPLUS CORPORATION</t>
  </si>
  <si>
    <t>RIDGELAND</t>
  </si>
  <si>
    <t>BANCSTAR, INC.</t>
  </si>
  <si>
    <t>FESTUS</t>
  </si>
  <si>
    <t>MO</t>
  </si>
  <si>
    <t>83</t>
  </si>
  <si>
    <t>BANCTRUST FINANCIAL GROUP, INC.</t>
  </si>
  <si>
    <t>MOBILE</t>
  </si>
  <si>
    <t>BANK FINANCIAL SERVICES, INC.</t>
  </si>
  <si>
    <t>EDEN PRAIRIE</t>
  </si>
  <si>
    <t>6,7,11</t>
  </si>
  <si>
    <t>BANK OF AMERICA</t>
  </si>
  <si>
    <t>CHARLOTTE</t>
  </si>
  <si>
    <t>BANK OF COMMERCE</t>
  </si>
  <si>
    <t>44</t>
  </si>
  <si>
    <t>BANK OF COMMERCE HOLDINGS</t>
  </si>
  <si>
    <t>REDDING</t>
  </si>
  <si>
    <t>BANK OF GEORGE</t>
  </si>
  <si>
    <t>LAS VEGAS</t>
  </si>
  <si>
    <t>NV</t>
  </si>
  <si>
    <t>BANK OF MARIN BANCORP</t>
  </si>
  <si>
    <t>NOVATO</t>
  </si>
  <si>
    <t>BANK OF NEW YORK MELLON</t>
  </si>
  <si>
    <t>105</t>
  </si>
  <si>
    <t>BANK OF THE CAROLINAS CORPORATION</t>
  </si>
  <si>
    <t>MOCKSVILLE</t>
  </si>
  <si>
    <t>BANK OF THE OZARKS, INC.</t>
  </si>
  <si>
    <t>LITTLE ROCK</t>
  </si>
  <si>
    <t>8,106</t>
  </si>
  <si>
    <t>BANKERS' BANK OF THE WEST BANCORP, INC.</t>
  </si>
  <si>
    <t>DENVER</t>
  </si>
  <si>
    <t>BANKFIRST CAPITAL CORPORATION</t>
  </si>
  <si>
    <t>MACON</t>
  </si>
  <si>
    <t>BANKGREENVILLE FINANCIAL CORPORATION</t>
  </si>
  <si>
    <t>GREENVILLE</t>
  </si>
  <si>
    <t>BANNER CORPORATION/BANNER BANK</t>
  </si>
  <si>
    <t>WALLA WALLA</t>
  </si>
  <si>
    <t>BANNER COUNTY BAN CORPORATION</t>
  </si>
  <si>
    <t>HARRISBURG</t>
  </si>
  <si>
    <t>12,16</t>
  </si>
  <si>
    <t>BAR HARBOR BANKSHARES</t>
  </si>
  <si>
    <t>BAR HARBOR</t>
  </si>
  <si>
    <t>ME</t>
  </si>
  <si>
    <t>BB&amp;T CORP.</t>
  </si>
  <si>
    <t>WINSTON-SALEM</t>
  </si>
  <si>
    <t>8,112</t>
  </si>
  <si>
    <t>BCB HOLDING COMPANY, INC.</t>
  </si>
  <si>
    <t>THEODORE</t>
  </si>
  <si>
    <t>BCSB BANCORP, INC.</t>
  </si>
  <si>
    <t>BALTIMORE</t>
  </si>
  <si>
    <t>BEACH BUSINESS BANK</t>
  </si>
  <si>
    <t>MANHATTAN BEACH</t>
  </si>
  <si>
    <t>BERKSHIRE BANCORP, INC. / CUSTOMERS BANCORP, INC.</t>
  </si>
  <si>
    <t>PHOENIXVILLE</t>
  </si>
  <si>
    <t>BERKSHIRE HILLS BANCORP, INC.</t>
  </si>
  <si>
    <t>PITTSFIELD</t>
  </si>
  <si>
    <t>MA</t>
  </si>
  <si>
    <t>BERN BANCSHARES, INC.</t>
  </si>
  <si>
    <t>BERN</t>
  </si>
  <si>
    <t>8,14,18</t>
  </si>
  <si>
    <t>BIRMINGHAM BLOOMFIELD BANCSHARES, INC.</t>
  </si>
  <si>
    <t>BIRMINGHAM</t>
  </si>
  <si>
    <t>MI</t>
  </si>
  <si>
    <t>15,17</t>
  </si>
  <si>
    <t>BISCAYNE BANCSHARES, INC.</t>
  </si>
  <si>
    <t>COCONUT GROVE</t>
  </si>
  <si>
    <t>BLACKHAWK BANCORP, INC.</t>
  </si>
  <si>
    <t>BELOIT</t>
  </si>
  <si>
    <t>BLACKRIDGE FINANCIAL, INC.</t>
  </si>
  <si>
    <t>FARGO</t>
  </si>
  <si>
    <t>ND</t>
  </si>
  <si>
    <t>BLUE RIDGE BANCSHARES, INC.</t>
  </si>
  <si>
    <t>INDEPENDENCE</t>
  </si>
  <si>
    <t>8,64,97</t>
  </si>
  <si>
    <t>BLUE RIVER BANCSHARES, INC.</t>
  </si>
  <si>
    <t>SHELBYVILLE</t>
  </si>
  <si>
    <t>Currently Not Collectible</t>
  </si>
  <si>
    <t>BLUE VALLEY BAN CORP</t>
  </si>
  <si>
    <t>OVERLAND PARK</t>
  </si>
  <si>
    <t>BNB FINANCIAL SERVICES CORPORATION</t>
  </si>
  <si>
    <t>BNC BANCORP</t>
  </si>
  <si>
    <t>THOMASVILLE</t>
  </si>
  <si>
    <t>BNC FINANCIAL GROUP, INC.</t>
  </si>
  <si>
    <t>NEW CANAAN</t>
  </si>
  <si>
    <t>BNCCORP, INC.</t>
  </si>
  <si>
    <t>BISMARCK</t>
  </si>
  <si>
    <t>BOH HOLDINGS, INC.</t>
  </si>
  <si>
    <t>HOUSTON</t>
  </si>
  <si>
    <t>BOSCOBEL BANCORP, INC.</t>
  </si>
  <si>
    <t>BOSCOBEL</t>
  </si>
  <si>
    <t>BOSTON PRIVATE FINANCIAL HOLDINGS INC.</t>
  </si>
  <si>
    <t>BOSTON</t>
  </si>
  <si>
    <t>BRIDGE CAPITAL HOLDINGS</t>
  </si>
  <si>
    <t>SAN JOSE</t>
  </si>
  <si>
    <t>BRIDGEVIEW BANCORP, INC.</t>
  </si>
  <si>
    <t>BRIDGEVIEW</t>
  </si>
  <si>
    <t>BROADWAY FINANCIAL CORPORATION</t>
  </si>
  <si>
    <t>BROGAN BANKSHARES, INC.</t>
  </si>
  <si>
    <t>KAUKAUNA</t>
  </si>
  <si>
    <t>BROTHERHOOD BANCSHARES, INC.</t>
  </si>
  <si>
    <t>KANSAS CITY</t>
  </si>
  <si>
    <t>BUSINESS BANCSHARES, INC.</t>
  </si>
  <si>
    <t>CLAYTON</t>
  </si>
  <si>
    <t>BUTLER POINT, INC.</t>
  </si>
  <si>
    <t>CATLIN</t>
  </si>
  <si>
    <t>C&amp;F FINANCIAL CORPORATION</t>
  </si>
  <si>
    <t>WEST POINT</t>
  </si>
  <si>
    <t>CACHE VALLEY BANKING COMPANY</t>
  </si>
  <si>
    <t>LOGAN</t>
  </si>
  <si>
    <t>UT</t>
  </si>
  <si>
    <t>CADENCE FINANCIAL CORPORATION</t>
  </si>
  <si>
    <t>STARKVILLE</t>
  </si>
  <si>
    <t>CALIFORNIA BANK OF COMMERCE</t>
  </si>
  <si>
    <t>LAFAYETTE</t>
  </si>
  <si>
    <t>CALIFORNIA OAKS STATE BANK</t>
  </si>
  <si>
    <t>THOUSAND OAKS</t>
  </si>
  <si>
    <t>CALVERT FINANCIAL CORPORATION</t>
  </si>
  <si>
    <t>ASHLAND</t>
  </si>
  <si>
    <t>CALWEST BANCORP</t>
  </si>
  <si>
    <t>RANCHO SANTA MARGARITA</t>
  </si>
  <si>
    <t>CAPITAL BANCORP, INC.</t>
  </si>
  <si>
    <t>ROCKVILLE</t>
  </si>
  <si>
    <t>39</t>
  </si>
  <si>
    <t>CAPITAL BANK CORPORATION</t>
  </si>
  <si>
    <t>RALEIGH</t>
  </si>
  <si>
    <t>CAPITAL COMMERCE BANCORP, INC.</t>
  </si>
  <si>
    <t>MILWAUKEE</t>
  </si>
  <si>
    <t>CAPITAL ONE FINANCIAL CORP</t>
  </si>
  <si>
    <t>MCLEAN</t>
  </si>
  <si>
    <t>CAPITAL PACIFIC BANCORP</t>
  </si>
  <si>
    <t>PORTLAND</t>
  </si>
  <si>
    <t>OR</t>
  </si>
  <si>
    <t>14,15,45</t>
  </si>
  <si>
    <t>CARDINAL BANCORP II, INC.</t>
  </si>
  <si>
    <t>WASHINGTON</t>
  </si>
  <si>
    <t>CAROLINA BANK HOLDINGS, INC.</t>
  </si>
  <si>
    <t>GREENSBORO</t>
  </si>
  <si>
    <t>CAROLINA TRUST BANK</t>
  </si>
  <si>
    <t>LINCOLNTON</t>
  </si>
  <si>
    <t>CARROLLTON BANCORP</t>
  </si>
  <si>
    <t>9,11,36</t>
  </si>
  <si>
    <t>CARVER BANCORP, INC.</t>
  </si>
  <si>
    <t>Redeemed, in full; warrants not outstanding</t>
  </si>
  <si>
    <t>CASCADE FINANCIAL CORPORATION</t>
  </si>
  <si>
    <t>EVERETT</t>
  </si>
  <si>
    <t>CATHAY GENERAL BANCORP</t>
  </si>
  <si>
    <t>CATSKILL HUDSON BANCORP, INC.</t>
  </si>
  <si>
    <t>ROCK HILL</t>
  </si>
  <si>
    <t>8,57,97</t>
  </si>
  <si>
    <t>CB HOLDING CORP.</t>
  </si>
  <si>
    <t>ALEDO</t>
  </si>
  <si>
    <t>8,18</t>
  </si>
  <si>
    <t>CBB BANCORP</t>
  </si>
  <si>
    <t>CARTERSVILLE</t>
  </si>
  <si>
    <t>CBS BANC-CORP.</t>
  </si>
  <si>
    <t>RUSSELLVILLE</t>
  </si>
  <si>
    <t>CECIL BANCORP, INC.</t>
  </si>
  <si>
    <t>ELKTON</t>
  </si>
  <si>
    <t>Full investment outstanding; warrants outstanding</t>
  </si>
  <si>
    <t>CEDARSTONE BANK</t>
  </si>
  <si>
    <t>LEBANON</t>
  </si>
  <si>
    <t>CENTER BANCORP, INC.</t>
  </si>
  <si>
    <t>UNION</t>
  </si>
  <si>
    <t>11,59</t>
  </si>
  <si>
    <t>CENTER FINANCIAL CORPORATION / BBCN BANCORP, INC.</t>
  </si>
  <si>
    <t>CENTERBANK</t>
  </si>
  <si>
    <t>MILFORD</t>
  </si>
  <si>
    <t>OH</t>
  </si>
  <si>
    <t>CENTERSTATE BANKS OF FLORIDA INC.</t>
  </si>
  <si>
    <t>DAVENPORT</t>
  </si>
  <si>
    <t>CENTRA FINANCIAL HOLDINGS, INC.</t>
  </si>
  <si>
    <t>MORGANTOWN</t>
  </si>
  <si>
    <t>WV</t>
  </si>
  <si>
    <t>CENTRAL BANCORP, INC. (MA)</t>
  </si>
  <si>
    <t>SOMERVILLE</t>
  </si>
  <si>
    <t>8,113</t>
  </si>
  <si>
    <t>CENTRAL BANCORP, INC. (TX)</t>
  </si>
  <si>
    <t>GARLAND</t>
  </si>
  <si>
    <t>CENTRAL BANCSHARES, INC.</t>
  </si>
  <si>
    <t>CENTRAL COMMUNITY CORPORATION</t>
  </si>
  <si>
    <t>TEMPLE</t>
  </si>
  <si>
    <t>CENTRAL FEDERAL CORPORATION</t>
  </si>
  <si>
    <t>FAIRLAWN</t>
  </si>
  <si>
    <t>CENTRAL JERSEY BANCORP</t>
  </si>
  <si>
    <t>OAKHURST</t>
  </si>
  <si>
    <t>40</t>
  </si>
  <si>
    <t>CENTRAL PACIFIC FINANCIAL CORP.</t>
  </si>
  <si>
    <t>HONOLULU</t>
  </si>
  <si>
    <t>CENTRAL VALLEY COMMUNITY BANCORP</t>
  </si>
  <si>
    <t>FRESNO</t>
  </si>
  <si>
    <t>93</t>
  </si>
  <si>
    <t>CENTRAL VIRGINIA BANKSHARES, INC.</t>
  </si>
  <si>
    <t>POWHATAN</t>
  </si>
  <si>
    <t>CENTRIC FINANCIAL CORPORATION</t>
  </si>
  <si>
    <t>CENTRIX BANK &amp; TRUST</t>
  </si>
  <si>
    <t>BEDFORD</t>
  </si>
  <si>
    <t>NH</t>
  </si>
  <si>
    <t>CENTRUE FINANCIAL CORPORATION</t>
  </si>
  <si>
    <t>OTTAWA</t>
  </si>
  <si>
    <t>CENTURY FINANCIAL SERVICES CORPORATION</t>
  </si>
  <si>
    <t>SANTA FE</t>
  </si>
  <si>
    <t>NM</t>
  </si>
  <si>
    <t>15</t>
  </si>
  <si>
    <t>CHAMBERS BANCSHARES, INC.</t>
  </si>
  <si>
    <t>DANVILLE</t>
  </si>
  <si>
    <t>CHICAGO SHORE CORPORATION</t>
  </si>
  <si>
    <t>CHICAGO</t>
  </si>
  <si>
    <t>23</t>
  </si>
  <si>
    <t>CIT GROUP INC.</t>
  </si>
  <si>
    <t>CITIZENS &amp; NORTHERN CORPORATION</t>
  </si>
  <si>
    <t>WELLSBORO</t>
  </si>
  <si>
    <t>8,55,97</t>
  </si>
  <si>
    <t>CITIZENS BANCORP</t>
  </si>
  <si>
    <t>NEVADA CITY</t>
  </si>
  <si>
    <t>CITIZENS BANCSHARES CO.</t>
  </si>
  <si>
    <t>CHILLICOTHE</t>
  </si>
  <si>
    <t>CITIZENS BANCSHARES CORPORATION</t>
  </si>
  <si>
    <t>ATLANTA</t>
  </si>
  <si>
    <t>CITIZENS BANK &amp; TRUST COMPANY, ESTABLISHED 1945</t>
  </si>
  <si>
    <t>COVINGTON</t>
  </si>
  <si>
    <t>CITIZENS COMMERCE BANCSHARES, INC.</t>
  </si>
  <si>
    <t>VERSAILLES</t>
  </si>
  <si>
    <t>KY</t>
  </si>
  <si>
    <t>CITIZENS COMMUNITY BANK</t>
  </si>
  <si>
    <t>SOUTH HILL</t>
  </si>
  <si>
    <t>CITIZENS FIRST CORPORATION</t>
  </si>
  <si>
    <t>BOWLING GREEN</t>
  </si>
  <si>
    <t>86</t>
  </si>
  <si>
    <t>CITIZENS REPUBLIC BANCORP, INC. / FIRSTMERIT CORPORATION</t>
  </si>
  <si>
    <t>FLINT</t>
  </si>
  <si>
    <t>CITIZENS SOUTH BANKING CORPORATION</t>
  </si>
  <si>
    <t>8,9</t>
  </si>
  <si>
    <t>CITY NATIONAL BANCSHARES CORPORATION</t>
  </si>
  <si>
    <t>NEWARK</t>
  </si>
  <si>
    <t>CITY NATIONAL CORPORATION</t>
  </si>
  <si>
    <t>BEVERLY HILLS</t>
  </si>
  <si>
    <t>CLOVER COMMUNITY BANKSHARES, INC.</t>
  </si>
  <si>
    <t>CLOVER</t>
  </si>
  <si>
    <t>82</t>
  </si>
  <si>
    <t>COASTAL BANKING COMPANY, INC.</t>
  </si>
  <si>
    <t>FERNANDINA BEACH</t>
  </si>
  <si>
    <t>COASTALSOUTH BANCHARES, INC.</t>
  </si>
  <si>
    <t>HILTON HEAD ISLAND</t>
  </si>
  <si>
    <t>COBIZ FINANCIAL INC.</t>
  </si>
  <si>
    <t>CODORUS VALLEY BANCORP, INC.</t>
  </si>
  <si>
    <t>YORK</t>
  </si>
  <si>
    <t>COLOEAST BANKSHARES, INC.</t>
  </si>
  <si>
    <t>LAMAR</t>
  </si>
  <si>
    <t>COLONIAL AMERICAN BANK</t>
  </si>
  <si>
    <t>WEST CONSHOHOCKEN</t>
  </si>
  <si>
    <t>COLONY BANKCORP, INC.</t>
  </si>
  <si>
    <t>FITZGERALD</t>
  </si>
  <si>
    <t>11,16</t>
  </si>
  <si>
    <t>COLUMBIA BANKING SYSTEM, INC.</t>
  </si>
  <si>
    <t>TACOMA</t>
  </si>
  <si>
    <t>COLUMBINE CAPITAL CORP.</t>
  </si>
  <si>
    <t>BUENA VISTA</t>
  </si>
  <si>
    <t>COMERICA INC.</t>
  </si>
  <si>
    <t>DALLAS</t>
  </si>
  <si>
    <t>COMMERCE NATIONAL BANK</t>
  </si>
  <si>
    <t>NEWPORT BEACH</t>
  </si>
  <si>
    <t>COMMONWEALTH BANCSHARES, INC.</t>
  </si>
  <si>
    <t>LOUISVILLE</t>
  </si>
  <si>
    <t>COMMONWEALTH BUSINESS BANK</t>
  </si>
  <si>
    <t>COMMUNITY 1ST BANK</t>
  </si>
  <si>
    <t>ROSEVILLE</t>
  </si>
  <si>
    <t>COMMUNITY BANCSHARES OF KANSAS, INC.</t>
  </si>
  <si>
    <t>GOFF</t>
  </si>
  <si>
    <t>COMMUNITY BANCSHARES OF MISSISSIPPI, INC./COMMUNITY BANK OF MISSISSIPPI</t>
  </si>
  <si>
    <t>BRANDON</t>
  </si>
  <si>
    <t>COMMUNITY BANCSHARES, INC.</t>
  </si>
  <si>
    <t>KINGMAN</t>
  </si>
  <si>
    <t>COMMUNITY BANK OF THE BAY</t>
  </si>
  <si>
    <t>OAKLAND</t>
  </si>
  <si>
    <t>COMMUNITY BANK SHARES OF INDIANA, INC.</t>
  </si>
  <si>
    <t>NEW ALBANY</t>
  </si>
  <si>
    <t>11,101</t>
  </si>
  <si>
    <t>COMMUNITY BANKERS TRUST CORPORATION</t>
  </si>
  <si>
    <t>GLEN ALLEN</t>
  </si>
  <si>
    <t>COMMUNITY BUSINESS BANK</t>
  </si>
  <si>
    <t>WEST SACRAMENTO</t>
  </si>
  <si>
    <t>81</t>
  </si>
  <si>
    <t>COMMUNITY FINANCIAL CORPORATION / CITY HOLDING COMPANY</t>
  </si>
  <si>
    <t>STAUNTON</t>
  </si>
  <si>
    <t>8,14,76</t>
  </si>
  <si>
    <t>COMMUNITY FINANCIAL SHARES, INC.</t>
  </si>
  <si>
    <t>GLEN ELLYN</t>
  </si>
  <si>
    <t>COMMUNITY FIRST BANCSHARES, INC. (AR)</t>
  </si>
  <si>
    <t>HARRISON</t>
  </si>
  <si>
    <t>COMMUNITY FIRST BANCSHARES, INC. (TN)</t>
  </si>
  <si>
    <t>UNION CITY</t>
  </si>
  <si>
    <t>COMMUNITY FIRST, INC.</t>
  </si>
  <si>
    <t>COLUMBIA</t>
  </si>
  <si>
    <t>8,67</t>
  </si>
  <si>
    <t>COMMUNITY HOLDING COMPANY OF FLORIDA, INC. / COMMUNITY BANCSHARES OF MISSISSIPPI, INC.</t>
  </si>
  <si>
    <t>COMMUNITY INVESTORS BANCORP, INC.</t>
  </si>
  <si>
    <t>BUCYRUS</t>
  </si>
  <si>
    <t>COMMUNITY PARTNERS BANCORP</t>
  </si>
  <si>
    <t>MIDDLETOWN</t>
  </si>
  <si>
    <t>COMMUNITY PRIDE BANK CORPORATION</t>
  </si>
  <si>
    <t>HAM LAKE</t>
  </si>
  <si>
    <t>COMMUNITY TRUST FINANCIAL CORPORATION</t>
  </si>
  <si>
    <t>RUSTON</t>
  </si>
  <si>
    <t>COMMUNITY WEST BANCSHARES</t>
  </si>
  <si>
    <t>GOLETA</t>
  </si>
  <si>
    <t>53,110</t>
  </si>
  <si>
    <t>COMMUNITYONE BANCORP / FNB UNITED CORP.</t>
  </si>
  <si>
    <t>ASHEBORO</t>
  </si>
  <si>
    <t>CONGAREE BANCSHARES, INC.</t>
  </si>
  <si>
    <t>CAYCE</t>
  </si>
  <si>
    <t>CORNING SAVINGS AND LOAN ASSOCIATION</t>
  </si>
  <si>
    <t>CORNING</t>
  </si>
  <si>
    <t>COUNTRY BANK SHARES, INC.</t>
  </si>
  <si>
    <t>COVENANT FINANCIAL CORPORATION</t>
  </si>
  <si>
    <t>CLARKSDALE</t>
  </si>
  <si>
    <t>CRAZY WOMAN CREEK BANCORP INCORPORATED</t>
  </si>
  <si>
    <t>BUFFALO</t>
  </si>
  <si>
    <t>58</t>
  </si>
  <si>
    <t>CRESCENT FINANCIAL BANCSHARES, INC. (CRESCENT FINANCIAL CORPORATION) / VantageSouth Bancshares, Inc.</t>
  </si>
  <si>
    <t>CROSSTOWN HOLDING COMPANY</t>
  </si>
  <si>
    <t>BLAINE</t>
  </si>
  <si>
    <t>CSRA BANK CORP.</t>
  </si>
  <si>
    <t>WRENS</t>
  </si>
  <si>
    <t>CVB FINANCIAL CORP.</t>
  </si>
  <si>
    <t>ONTARIO</t>
  </si>
  <si>
    <t>D.L. EVANS BANCORP</t>
  </si>
  <si>
    <t>BURLEY</t>
  </si>
  <si>
    <t>ID</t>
  </si>
  <si>
    <t>14,15,44</t>
  </si>
  <si>
    <t>DEERFIELD FINANCIAL CORPORATION</t>
  </si>
  <si>
    <t>DEERFIELD</t>
  </si>
  <si>
    <t>DELMAR BANCORP</t>
  </si>
  <si>
    <t>DELMAR</t>
  </si>
  <si>
    <t>DESOTO COUNTY BANK</t>
  </si>
  <si>
    <t>HORN LAKE</t>
  </si>
  <si>
    <t>DIAMOND BANCORP, INC.</t>
  </si>
  <si>
    <t>DICKINSON FINANCIAL CORPORATION II</t>
  </si>
  <si>
    <t>DISCOVER FINANCIAL SERVICES</t>
  </si>
  <si>
    <t>RIVERWOODS</t>
  </si>
  <si>
    <t>DNB FINANCIAL CORPORATION</t>
  </si>
  <si>
    <t>DOWNINGTOWN</t>
  </si>
  <si>
    <t>DUKE FINANCIAL GROUP, INC.</t>
  </si>
  <si>
    <t>MINNEAPOLIS</t>
  </si>
  <si>
    <t>12,44</t>
  </si>
  <si>
    <t>EAGLE BANCORP, INC.</t>
  </si>
  <si>
    <t>BETHESDA</t>
  </si>
  <si>
    <t>EAST WEST BANCORP, INC.</t>
  </si>
  <si>
    <t>PASADENA</t>
  </si>
  <si>
    <t>EASTERN VIRGINIA BANKSHARES, INC.</t>
  </si>
  <si>
    <t>TAPPAHANNOCK</t>
  </si>
  <si>
    <t>89</t>
  </si>
  <si>
    <t>ECB BANCORP, INC. / CRESCENT FINANCIAL BANCSHARES, INC. / VantageSouth Bancshares, Inc.</t>
  </si>
  <si>
    <t>ENGELHARD</t>
  </si>
  <si>
    <t>EMCLAIRE FINANCIAL CORP.</t>
  </si>
  <si>
    <t>EMLENTON</t>
  </si>
  <si>
    <t>ENCORE BANCSHARES INC.</t>
  </si>
  <si>
    <t>ENTERPRISE FINANCIAL SERVICES CORP.</t>
  </si>
  <si>
    <t>ST. LOUIS</t>
  </si>
  <si>
    <t>ENTERPRISE FINANCIAL SERVICES GROUP, INC.</t>
  </si>
  <si>
    <t>ALLISON PARK</t>
  </si>
  <si>
    <t>EQUITY BANCSHARES, INC.</t>
  </si>
  <si>
    <t>WICHITA</t>
  </si>
  <si>
    <t>EXCHANGE BANK</t>
  </si>
  <si>
    <t>SANTA ROSA</t>
  </si>
  <si>
    <t>F &amp; M BANCSHARES, INC.</t>
  </si>
  <si>
    <t>TREZEVANT</t>
  </si>
  <si>
    <t>F &amp; M FINANCIAL CORPORATION (NC)</t>
  </si>
  <si>
    <t>SALISBURY</t>
  </si>
  <si>
    <t>F&amp;C BANCORP. INC.</t>
  </si>
  <si>
    <t>HOLDEN</t>
  </si>
  <si>
    <t>F&amp;M FINANCIAL CORPORATION (TN)</t>
  </si>
  <si>
    <t>CLARKSVILLE</t>
  </si>
  <si>
    <t>F.N.B. CORPORATION</t>
  </si>
  <si>
    <t>HERMITAGE</t>
  </si>
  <si>
    <t>8,120</t>
  </si>
  <si>
    <t>FARMERS &amp; MERCHANTS FINANCIAL CORPORATION</t>
  </si>
  <si>
    <t>ARGONIA</t>
  </si>
  <si>
    <t>8,11</t>
  </si>
  <si>
    <t>FARMERS BANK, WINDSOR, VIRGINIA</t>
  </si>
  <si>
    <t>WINDSOR</t>
  </si>
  <si>
    <t>FARMERS CAPITAL BANK CORPORATION</t>
  </si>
  <si>
    <t>FRANKFORT</t>
  </si>
  <si>
    <t>FARMERS ENTERPRISES, INC.</t>
  </si>
  <si>
    <t>FARMERS STATE BANKSHARES, INC.</t>
  </si>
  <si>
    <t>HOLTON</t>
  </si>
  <si>
    <t>FBHC HOLDING COMPANY</t>
  </si>
  <si>
    <t>BOULDER</t>
  </si>
  <si>
    <t>FC HOLDINGS, INC.</t>
  </si>
  <si>
    <t>FCB BANCORP, INC.</t>
  </si>
  <si>
    <t>FFW CORPORATION</t>
  </si>
  <si>
    <t>WABASH</t>
  </si>
  <si>
    <t>FIDELITY BANCORP, INC. (LA)</t>
  </si>
  <si>
    <t>BATON ROUGE</t>
  </si>
  <si>
    <t>77</t>
  </si>
  <si>
    <t>FIDELITY BANCORP, INC. (PA) / WESBANCO, INC.</t>
  </si>
  <si>
    <t>PITTSBURGH</t>
  </si>
  <si>
    <t>FIDELITY FEDERAL BANCORP</t>
  </si>
  <si>
    <t>EVANSVILLE</t>
  </si>
  <si>
    <t>FIDELITY FINANCIAL CORPORATION</t>
  </si>
  <si>
    <t>FIDELITY SOUTHERN CORPORATION</t>
  </si>
  <si>
    <t>FIFTH THIRD BANCORP</t>
  </si>
  <si>
    <t>CINCINNATI</t>
  </si>
  <si>
    <t>FINANCIAL INSTITUTIONS, INC.</t>
  </si>
  <si>
    <t>WARSAW</t>
  </si>
  <si>
    <t>FINANCIAL SECURITY CORPORATION</t>
  </si>
  <si>
    <t>BASIN</t>
  </si>
  <si>
    <t>15,17,44</t>
  </si>
  <si>
    <t>FINANCIAL SERVICES OF WINGER, INC.</t>
  </si>
  <si>
    <t>WINGER</t>
  </si>
  <si>
    <t>FIRST ADVANTAGE BANCSHARES, INC.</t>
  </si>
  <si>
    <t>COON RAPIDS</t>
  </si>
  <si>
    <t>FIRST ALLIANCE BANCSHARES, INC.</t>
  </si>
  <si>
    <t>CORDOVA</t>
  </si>
  <si>
    <t>11,14,15</t>
  </si>
  <si>
    <t>FIRST AMERICAN BANK CORPORATION</t>
  </si>
  <si>
    <t>ELK GROVE VILLAGE</t>
  </si>
  <si>
    <t>FIRST AMERICAN INTERNATIONAL CORP.</t>
  </si>
  <si>
    <t>BROOKLYN</t>
  </si>
  <si>
    <t>FIRST BANCORP (NC)</t>
  </si>
  <si>
    <t>TROY</t>
  </si>
  <si>
    <t>FIRST BANCORP (PR)</t>
  </si>
  <si>
    <t>SAN JUAN</t>
  </si>
  <si>
    <t>PR</t>
  </si>
  <si>
    <t>FIRST BANCTRUST CORPORATION</t>
  </si>
  <si>
    <t>PARIS</t>
  </si>
  <si>
    <t>FIRST BANK OF CHARLESTON, INC.</t>
  </si>
  <si>
    <t>CHARLESTON</t>
  </si>
  <si>
    <t>FIRST BANKERS TRUSTSHARES, INC.</t>
  </si>
  <si>
    <t>QUINCY</t>
  </si>
  <si>
    <t>FIRST BANKS, INC.</t>
  </si>
  <si>
    <t>FIRST BUSEY CORPORATION</t>
  </si>
  <si>
    <t>URBANA</t>
  </si>
  <si>
    <t>FIRST BUSINESS BANK, NATIONAL ASSOCIATION / BANK OF SOUTHERN CALIFORNIA, N.A.</t>
  </si>
  <si>
    <t>SAN DIEGO</t>
  </si>
  <si>
    <t>FIRST CALIFORNIA FINANCIAL GROUP, INC.</t>
  </si>
  <si>
    <t>WESTLAKE VILLAGE</t>
  </si>
  <si>
    <t>FIRST CAPITAL BANCORP, INC.</t>
  </si>
  <si>
    <t>8,11,14,18,36</t>
  </si>
  <si>
    <t>FIRST CHOICE BANK</t>
  </si>
  <si>
    <t>CERRITOS</t>
  </si>
  <si>
    <t>FIRST CITIZENS BANC CORP</t>
  </si>
  <si>
    <t>SANDUSKY</t>
  </si>
  <si>
    <t>FIRST COLEBROOK BANCORP, INC.</t>
  </si>
  <si>
    <t>COLEBROOK</t>
  </si>
  <si>
    <t>12</t>
  </si>
  <si>
    <t>FIRST COMMUNITY BANCSHARES INC.</t>
  </si>
  <si>
    <t>BLUEFIELD</t>
  </si>
  <si>
    <t>8,72</t>
  </si>
  <si>
    <t>FIRST COMMUNITY BANCSHARES, INC. / EQUITY BANCSHARES, INC.</t>
  </si>
  <si>
    <t>FIRST COMMUNITY BANK CORPORATION OF AMERICA</t>
  </si>
  <si>
    <t>PINELLAS PARK</t>
  </si>
  <si>
    <t>FIRST COMMUNITY CORPORATION</t>
  </si>
  <si>
    <t>LEXINGTON</t>
  </si>
  <si>
    <t>FIRST COMMUNITY FINANCIAL PARTNERS, INC.</t>
  </si>
  <si>
    <t>JOLIET</t>
  </si>
  <si>
    <t>FIRST DEFIANCE FINANCIAL CORP.</t>
  </si>
  <si>
    <t>DEFIANCE</t>
  </si>
  <si>
    <t>11,15,36</t>
  </si>
  <si>
    <t>FIRST EAGLE BANCSHARES, INC.</t>
  </si>
  <si>
    <t>HANOVER PARK</t>
  </si>
  <si>
    <t>FIRST EXPRESS OF NEBRASKA, INC.</t>
  </si>
  <si>
    <t>GERING</t>
  </si>
  <si>
    <t>FIRST FEDERAL BANCSHARES OF ARKANSAS, INC.</t>
  </si>
  <si>
    <t>FIRST FINANCIAL BANCORP</t>
  </si>
  <si>
    <t>FIRST FINANCIAL BANCSHARES, INC.</t>
  </si>
  <si>
    <t>LAWRENCE</t>
  </si>
  <si>
    <t>FIRST FINANCIAL HOLDINGS INC.</t>
  </si>
  <si>
    <t>ELIZABETHTOWN</t>
  </si>
  <si>
    <t>9,17</t>
  </si>
  <si>
    <t>FIRST FREEDOM BANCSHARES, INC.</t>
  </si>
  <si>
    <t>FIRST GOTHENBURG BANCSHARES, INC.</t>
  </si>
  <si>
    <t>GOTHENBURG</t>
  </si>
  <si>
    <t>FIRST GUARANTY BANCSHARES, INC.</t>
  </si>
  <si>
    <t>HAMMOND</t>
  </si>
  <si>
    <t>FIRST HORIZON NATIONAL CORPORATION</t>
  </si>
  <si>
    <t>MEMPHIS</t>
  </si>
  <si>
    <t>FIRST INDEPENDENCE CORPORATION</t>
  </si>
  <si>
    <t>DETROIT</t>
  </si>
  <si>
    <t>FIRST INTERCONTINENTAL BANK</t>
  </si>
  <si>
    <t>DORAVILLE</t>
  </si>
  <si>
    <t>FIRST LITCHFIELD FINANCIAL CORPORATION</t>
  </si>
  <si>
    <t>LITCHFIELD</t>
  </si>
  <si>
    <t>11,36</t>
  </si>
  <si>
    <t>FIRST M&amp;F CORPORATION</t>
  </si>
  <si>
    <t>KOSCIUSKO</t>
  </si>
  <si>
    <t>FIRST MANITOWOC BANCORP, INC.</t>
  </si>
  <si>
    <t>MANITOWOC</t>
  </si>
  <si>
    <t>11,25</t>
  </si>
  <si>
    <t>FIRST MARKET BANK, FSB / UNION FIRST MARKET BANKSHARES CORPORATION</t>
  </si>
  <si>
    <t>RICHMOND</t>
  </si>
  <si>
    <t>FIRST MENASHA BANCSHARES, INC.</t>
  </si>
  <si>
    <t>NEENAH</t>
  </si>
  <si>
    <t>33,44,45</t>
  </si>
  <si>
    <t>FIRST MERCHANTS CORPORATION</t>
  </si>
  <si>
    <t>MUNCIE</t>
  </si>
  <si>
    <t>FIRST MIDWEST BANCORP, INC.</t>
  </si>
  <si>
    <t>ITASCA</t>
  </si>
  <si>
    <t>FIRST NATIONAL CORPORATION</t>
  </si>
  <si>
    <t>STRASBURG</t>
  </si>
  <si>
    <t>FIRST NBC BANK HOLDING COMPANY</t>
  </si>
  <si>
    <t>NEW ORLEANS</t>
  </si>
  <si>
    <t>FIRST NIAGARA FINANCIAL GROUP</t>
  </si>
  <si>
    <t>LOCKPORT</t>
  </si>
  <si>
    <t>FIRST NORTHERN COMMUNITY BANCORP</t>
  </si>
  <si>
    <t>DIXON</t>
  </si>
  <si>
    <t>FIRST PACTRUST BANCORP, INC.</t>
  </si>
  <si>
    <t>CHULA VISTA</t>
  </si>
  <si>
    <t>73,97</t>
  </si>
  <si>
    <t>FIRST PLACE FINANCIAL CORP.</t>
  </si>
  <si>
    <t>WARREN</t>
  </si>
  <si>
    <t>FIRST PRIORITY FINANCIAL CORP.</t>
  </si>
  <si>
    <t>MALVERN</t>
  </si>
  <si>
    <t>FIRST RELIANCE BANCSHARES, INC.</t>
  </si>
  <si>
    <t>FLORENCE</t>
  </si>
  <si>
    <t>8,14,18,44,45</t>
  </si>
  <si>
    <t>FIRST RESOURCE BANK</t>
  </si>
  <si>
    <t>EXTON</t>
  </si>
  <si>
    <t>87</t>
  </si>
  <si>
    <t>FIRST SECURITY GROUP, INC.</t>
  </si>
  <si>
    <t>CHATTANOOGA</t>
  </si>
  <si>
    <t>79</t>
  </si>
  <si>
    <t>FIRST SOUND BANK</t>
  </si>
  <si>
    <t>SEATTLE</t>
  </si>
  <si>
    <t>FIRST SOUTH BANCORP, INC.</t>
  </si>
  <si>
    <t>FIRST SOUTHERN BANCORP, INC.</t>
  </si>
  <si>
    <t>FIRST SOUTHWEST BANCORPORATION, INC.</t>
  </si>
  <si>
    <t>ALAMOSA</t>
  </si>
  <si>
    <t>FIRST TEXAS BHC, INC.</t>
  </si>
  <si>
    <t>FORT WORTH</t>
  </si>
  <si>
    <t>FIRST TRUST CORPORATION</t>
  </si>
  <si>
    <t>FIRST ULB CORP.</t>
  </si>
  <si>
    <t>FIRST UNITED CORPORATION</t>
  </si>
  <si>
    <t>8,11,14,36</t>
  </si>
  <si>
    <t>FIRST VERNON BANCSHARES, INC.</t>
  </si>
  <si>
    <t>VERNON</t>
  </si>
  <si>
    <t>FIRST WESTERN FINANCIAL, INC.</t>
  </si>
  <si>
    <t>FIRSTBANK CORPORATION</t>
  </si>
  <si>
    <t>ALMA</t>
  </si>
  <si>
    <t>FIRSTMERIT CORPORATION</t>
  </si>
  <si>
    <t>AKRON</t>
  </si>
  <si>
    <t>FLAGSTAR BANCORP, INC.</t>
  </si>
  <si>
    <t>8,84</t>
  </si>
  <si>
    <t>FLORIDA BANK GROUP, INC.</t>
  </si>
  <si>
    <t>TAMPA</t>
  </si>
  <si>
    <t>FLORIDA BUSINESS BANCGROUP, INC.</t>
  </si>
  <si>
    <t>FLUSHING FINANCIAL CORPORATION</t>
  </si>
  <si>
    <t>LAKE SUCCESS</t>
  </si>
  <si>
    <t>FNB BANCORP</t>
  </si>
  <si>
    <t>SOUTH SAN FRANCISCO</t>
  </si>
  <si>
    <t>FORESIGHT FINANCIAL GROUP, INC.</t>
  </si>
  <si>
    <t>ROCKFORD</t>
  </si>
  <si>
    <t>8,66,97</t>
  </si>
  <si>
    <t>FORT LEE FEDERAL SAVINGS BANK, FSB</t>
  </si>
  <si>
    <t>FORT LEE</t>
  </si>
  <si>
    <t>FORTUNE FINANCIAL CORPORATION</t>
  </si>
  <si>
    <t>ARNOLD</t>
  </si>
  <si>
    <t>50,97</t>
  </si>
  <si>
    <t>FPB BANCORP, INC.</t>
  </si>
  <si>
    <t>PORT ST. LUCIE</t>
  </si>
  <si>
    <t>FPB FINANCIAL CORP.</t>
  </si>
  <si>
    <t>FRANKLIN BANCORP, INC.</t>
  </si>
  <si>
    <t>FREEPORT BANCSHARES, INC.</t>
  </si>
  <si>
    <t>FREEPORT</t>
  </si>
  <si>
    <t>FREMONT BANCORPORATION</t>
  </si>
  <si>
    <t>FREMONT</t>
  </si>
  <si>
    <t>FRESNO FIRST BANK</t>
  </si>
  <si>
    <t>FRONTIER BANCSHARES, INC</t>
  </si>
  <si>
    <t>AUSTIN</t>
  </si>
  <si>
    <t>FULTON FINANCIAL CORPORATION</t>
  </si>
  <si>
    <t>LANCASTER</t>
  </si>
  <si>
    <t>GATEWAY BANCSHARES, INC.</t>
  </si>
  <si>
    <t>RINGGOLD</t>
  </si>
  <si>
    <t>GEORGIA COMMERCE BANCSHARES, INC.</t>
  </si>
  <si>
    <t>GEORGIA PRIMARY BANK</t>
  </si>
  <si>
    <t>GERMANTOWN CAPITAL CORPORATION</t>
  </si>
  <si>
    <t>GERMANTOWN</t>
  </si>
  <si>
    <t>8,17,91,97</t>
  </si>
  <si>
    <t>GOLD CANYON BANK</t>
  </si>
  <si>
    <t>GOLD CANYON</t>
  </si>
  <si>
    <t>GOLDMAN SACHS GROUP, INC.</t>
  </si>
  <si>
    <t>GOLDWATER BANK, N.A.</t>
  </si>
  <si>
    <t>SCOTTSDALE</t>
  </si>
  <si>
    <t>GRAND CAPITAL CORPORATION</t>
  </si>
  <si>
    <t>TULSA</t>
  </si>
  <si>
    <t>GRAND FINANCIAL CORPORATION</t>
  </si>
  <si>
    <t>HATTIESBURG</t>
  </si>
  <si>
    <t>GRAND MOUNTAIN BANCSHARES, INC.</t>
  </si>
  <si>
    <t>GRANBY</t>
  </si>
  <si>
    <t>GRANDSOUTH BANCORPORATION</t>
  </si>
  <si>
    <t>GREAT RIVER HOLDING COMPANY</t>
  </si>
  <si>
    <t>BAXTER</t>
  </si>
  <si>
    <t>GREAT SOUTHERN BANCORP</t>
  </si>
  <si>
    <t>SPRINGFIELD</t>
  </si>
  <si>
    <t>GREEN BANKSHARES, INC.</t>
  </si>
  <si>
    <t>GREENEVILLE</t>
  </si>
  <si>
    <t>GREEN CIRCLE INVESTMENTS, INC.</t>
  </si>
  <si>
    <t>CLIVE</t>
  </si>
  <si>
    <t>IA</t>
  </si>
  <si>
    <t>GREEN CITY BANCSHARES, INC.</t>
  </si>
  <si>
    <t>GREEN CITY</t>
  </si>
  <si>
    <t>GREER BANCSHARES INCORPORATED</t>
  </si>
  <si>
    <t>GREER</t>
  </si>
  <si>
    <t>8,68,97</t>
  </si>
  <si>
    <t>GREGG BANCSHARES, INC.</t>
  </si>
  <si>
    <t>OZARK</t>
  </si>
  <si>
    <t>GUARANTY BANCORP, INC.</t>
  </si>
  <si>
    <t>WOODSVILLE</t>
  </si>
  <si>
    <t>9,15,36</t>
  </si>
  <si>
    <t>GUARANTY CAPITAL CORPORATION</t>
  </si>
  <si>
    <t>BELZONI</t>
  </si>
  <si>
    <t>GUARANTY FEDERAL BANCSHARES, INC.</t>
  </si>
  <si>
    <t>17,28,70,97</t>
  </si>
  <si>
    <t>GULFSOUTH PRIVATE BANK</t>
  </si>
  <si>
    <t>DESTIN</t>
  </si>
  <si>
    <t>GULFSTREAM BANCSHARES, INC.</t>
  </si>
  <si>
    <t>STUART</t>
  </si>
  <si>
    <t>HAMILTON STATE BANCSHARES, INC.</t>
  </si>
  <si>
    <t>HOSCHTON</t>
  </si>
  <si>
    <t>38</t>
  </si>
  <si>
    <t>NORFOLK</t>
  </si>
  <si>
    <t>HARBOR BANKSHARES CORPORATION</t>
  </si>
  <si>
    <t>HAVILAND BANCSHARES, INC.</t>
  </si>
  <si>
    <t>HAVILAND</t>
  </si>
  <si>
    <t>HAWTHORN BANCSHARES, INC.</t>
  </si>
  <si>
    <t>LEE'S SUMMIT</t>
  </si>
  <si>
    <t>HCSB FINANCIAL CORPORATION</t>
  </si>
  <si>
    <t>LORIS</t>
  </si>
  <si>
    <t>HEARTLAND BANCSHARES, INC.</t>
  </si>
  <si>
    <t>FRANKLIN</t>
  </si>
  <si>
    <t>HEARTLAND FINANCIAL USA, INC.</t>
  </si>
  <si>
    <t>DUBUQUE</t>
  </si>
  <si>
    <t>8,17,45</t>
  </si>
  <si>
    <t>HERITAGE BANKSHARES, INC.</t>
  </si>
  <si>
    <t>HERITAGE COMMERCE CORP.</t>
  </si>
  <si>
    <t>HERITAGE FINANCIAL CORPORATION</t>
  </si>
  <si>
    <t>OLYMPIA</t>
  </si>
  <si>
    <t>HERITAGE OAKS BANCORP</t>
  </si>
  <si>
    <t>PASO ROBLES</t>
  </si>
  <si>
    <t>HF FINANCIAL CORP.</t>
  </si>
  <si>
    <t>SIOUX FALLS</t>
  </si>
  <si>
    <t>SD</t>
  </si>
  <si>
    <t>8,18,21,44</t>
  </si>
  <si>
    <t>HIGHLANDS BANCORP, INC.</t>
  </si>
  <si>
    <t>8,111</t>
  </si>
  <si>
    <t>HIGHLANDS INDEPENDENT BANCSHARES, INC.</t>
  </si>
  <si>
    <t>SEBRING</t>
  </si>
  <si>
    <t>HILLTOP COMMUNITY BANCORP, INC.</t>
  </si>
  <si>
    <t>SUMMIT</t>
  </si>
  <si>
    <t>HMN FINANCIAL, INC.</t>
  </si>
  <si>
    <t>ROCHESTER</t>
  </si>
  <si>
    <t>HOME BANCSHARES, INC.</t>
  </si>
  <si>
    <t>CONWAY</t>
  </si>
  <si>
    <t>HOMETOWN BANCORP OF ALABAMA, INC.</t>
  </si>
  <si>
    <t>ONEONTA</t>
  </si>
  <si>
    <t>HOMETOWN BANCSHARES, INC.</t>
  </si>
  <si>
    <t>CORBIN</t>
  </si>
  <si>
    <t>HOMETOWN BANKSHARES CORPORATION</t>
  </si>
  <si>
    <t>ROANOKE</t>
  </si>
  <si>
    <t>HOPFED BANCORP</t>
  </si>
  <si>
    <t>HOPKINSVILLE</t>
  </si>
  <si>
    <t>11,45</t>
  </si>
  <si>
    <t>HORIZON BANCORP</t>
  </si>
  <si>
    <t>MICHIGAN CITY</t>
  </si>
  <si>
    <t>HOWARD BANCORP, INC.</t>
  </si>
  <si>
    <t>ELLICOTT CITY</t>
  </si>
  <si>
    <t>8,11,14,18</t>
  </si>
  <si>
    <t>HPK FINANCIAL CORPORATION</t>
  </si>
  <si>
    <t>HUNTINGTON BANCSHARES</t>
  </si>
  <si>
    <t>COLUMBUS</t>
  </si>
  <si>
    <t>HYPERION BANK</t>
  </si>
  <si>
    <t>PHILADELPHIA</t>
  </si>
  <si>
    <t>IA BANCORP, INC / INDUS AMERICAN BANK</t>
  </si>
  <si>
    <t>ISELIN</t>
  </si>
  <si>
    <t>IBC BANCORP, INC.</t>
  </si>
  <si>
    <t>IBERIABANK CORPORATION</t>
  </si>
  <si>
    <t>IBT BANCORP, INC.</t>
  </si>
  <si>
    <t>IRVING</t>
  </si>
  <si>
    <t>8,10,11</t>
  </si>
  <si>
    <t>IBW FINANCIAL CORPORATION</t>
  </si>
  <si>
    <t>ICB FINANCIAL</t>
  </si>
  <si>
    <t>8,108</t>
  </si>
  <si>
    <t>IDAHO BANCORP</t>
  </si>
  <si>
    <t>BOISE</t>
  </si>
  <si>
    <t>ILLINOIS STATE BANCORP, INC.</t>
  </si>
  <si>
    <t>INDEPENDENCE BANK</t>
  </si>
  <si>
    <t>EAST GREENWICH</t>
  </si>
  <si>
    <t>INDEPENDENT BANK CORP.</t>
  </si>
  <si>
    <t>ROCKLAND</t>
  </si>
  <si>
    <t>29</t>
  </si>
  <si>
    <t>INDEPENDENT BANK CORPORATION</t>
  </si>
  <si>
    <t>IONIA</t>
  </si>
  <si>
    <t>8,22,92,97</t>
  </si>
  <si>
    <t>INDIANA BANK CORP.</t>
  </si>
  <si>
    <t>DANA</t>
  </si>
  <si>
    <t>INDIANA COMMUNITY BANCORP</t>
  </si>
  <si>
    <t>22,52,97</t>
  </si>
  <si>
    <t>INTEGRA BANK CORPORATION</t>
  </si>
  <si>
    <t>115</t>
  </si>
  <si>
    <t>INTERMOUNTAIN COMMUNITY BANCORP</t>
  </si>
  <si>
    <t>SANDPOINT</t>
  </si>
  <si>
    <t>INTERNATIONAL BANCSHARES CORPORATION</t>
  </si>
  <si>
    <t>LAREDO</t>
  </si>
  <si>
    <t>INTERVEST BANCSHARES CORPORATION</t>
  </si>
  <si>
    <t>15,71,97</t>
  </si>
  <si>
    <t>INVESTORS FINANCIAL CORPORATION OF PETTIS COUNTY, INC.</t>
  </si>
  <si>
    <t>SEDALIA</t>
  </si>
  <si>
    <t>JPMORGAN CHASE &amp; CO.</t>
  </si>
  <si>
    <t>KATAHDIN BANKSHARES CORP.</t>
  </si>
  <si>
    <t>HOULTON</t>
  </si>
  <si>
    <t>KEYCORP</t>
  </si>
  <si>
    <t>CLEVELAND</t>
  </si>
  <si>
    <t>KIRKSVILLE BANCORP, INC.</t>
  </si>
  <si>
    <t>KIRKSVILLE</t>
  </si>
  <si>
    <t>KS BANCORP, INC</t>
  </si>
  <si>
    <t>SMITHFIELD</t>
  </si>
  <si>
    <t>LAFAYETTE BANCORP, INC.</t>
  </si>
  <si>
    <t>OXFORD</t>
  </si>
  <si>
    <t>LAKELAND BANCORP, INC.</t>
  </si>
  <si>
    <t>OAK RIDGE</t>
  </si>
  <si>
    <t>LAKELAND FINANCIAL CORPORATION</t>
  </si>
  <si>
    <t>LAYTON PARK FINANCIAL GROUP, INC.</t>
  </si>
  <si>
    <t>LCNB CORP.</t>
  </si>
  <si>
    <t>LEADER BANCORP, INC.</t>
  </si>
  <si>
    <t>ARLINGTON</t>
  </si>
  <si>
    <t>9,48,97</t>
  </si>
  <si>
    <t>LEGACY BANCORP, INC.</t>
  </si>
  <si>
    <t>LIBERTY BANCSHARES, INC. (AR)</t>
  </si>
  <si>
    <t>JONESBORO</t>
  </si>
  <si>
    <t>LIBERTY BANCSHARES, INC. (MO)</t>
  </si>
  <si>
    <t>LIBERTY BANCSHARES, INC. (TX)</t>
  </si>
  <si>
    <t>LIBERTY FINANCIAL SERVICES, INC.</t>
  </si>
  <si>
    <t>LIBERTY SHARES, INC.</t>
  </si>
  <si>
    <t>HINESVILLE</t>
  </si>
  <si>
    <t>LINCOLN NATIONAL CORPORATION</t>
  </si>
  <si>
    <t>RADNOR</t>
  </si>
  <si>
    <t>LNB BANCORP, INC.</t>
  </si>
  <si>
    <t>LORAIN</t>
  </si>
  <si>
    <t>LONE STAR BANK</t>
  </si>
  <si>
    <t>LSB CORPORATION</t>
  </si>
  <si>
    <t>NORTH ANDOVER</t>
  </si>
  <si>
    <t>8,9,17</t>
  </si>
  <si>
    <t>M&amp;F BANCORP, INC.</t>
  </si>
  <si>
    <t>DURHAM</t>
  </si>
  <si>
    <t>M&amp;T BANK CORPORATION</t>
  </si>
  <si>
    <t>MACKINAC FINANCIAL CORPORATION</t>
  </si>
  <si>
    <t>MANISTIQUE</t>
  </si>
  <si>
    <t>MADISON FINANCIAL CORPORATION</t>
  </si>
  <si>
    <t>8,11,44</t>
  </si>
  <si>
    <t>MAGNA BANK</t>
  </si>
  <si>
    <t>MAINLINE BANCORP, INC.</t>
  </si>
  <si>
    <t>EBENSBURG</t>
  </si>
  <si>
    <t>MAINSOURCE FINANCIAL GROUP, INC.</t>
  </si>
  <si>
    <t>GREENSBURG</t>
  </si>
  <si>
    <t>MANHATTAN BANCORP</t>
  </si>
  <si>
    <t>EL SEGUNDO</t>
  </si>
  <si>
    <t>MANHATTAN BANCSHARES, INC.</t>
  </si>
  <si>
    <t>MANHATTAN</t>
  </si>
  <si>
    <t>MARINE BANK &amp; TRUST COMPANY</t>
  </si>
  <si>
    <t>VERO BEACH</t>
  </si>
  <si>
    <t>MARKET BANCORPORATION, INC.</t>
  </si>
  <si>
    <t>NEW MARKET</t>
  </si>
  <si>
    <t>MARKET STREET BANCSHARES, INC.</t>
  </si>
  <si>
    <t>MT. VERNON</t>
  </si>
  <si>
    <t>MARQUETTE NATIONAL CORPORATION</t>
  </si>
  <si>
    <t>43</t>
  </si>
  <si>
    <t>MARSHALL &amp; ILSLEY CORPORATION</t>
  </si>
  <si>
    <t>MARYLAND FINANCIAL BANK</t>
  </si>
  <si>
    <t>TOWSON</t>
  </si>
  <si>
    <t>MB FINANCIAL INC.</t>
  </si>
  <si>
    <t>MCLEOD BANCSHARES, INC.</t>
  </si>
  <si>
    <t>SHOREWOOD</t>
  </si>
  <si>
    <t>MEDALLION BANK</t>
  </si>
  <si>
    <t>SALT LAKE CITY</t>
  </si>
  <si>
    <t>MERCANTILE BANK CORPORATION</t>
  </si>
  <si>
    <t>GRAND RAPIDS</t>
  </si>
  <si>
    <t>MERCANTILE CAPITAL CORPORATION</t>
  </si>
  <si>
    <t>8,14,56</t>
  </si>
  <si>
    <t>MERCHANTS &amp; PLANTERS BANCSHARES, INC.</t>
  </si>
  <si>
    <t>TOONE</t>
  </si>
  <si>
    <t>MERCHANTS AND MANUFACTURERS BANK CORPORATION</t>
  </si>
  <si>
    <t>MERIDIAN BANK</t>
  </si>
  <si>
    <t>DEVON</t>
  </si>
  <si>
    <t>METRO CITY BANK</t>
  </si>
  <si>
    <t>METROCORP BANCSHARES, INC.</t>
  </si>
  <si>
    <t>8,42</t>
  </si>
  <si>
    <t>METROPOLITAN BANK GROUP, INC.</t>
  </si>
  <si>
    <t>METROPOLITAN CAPITAL BANCORP, INC.</t>
  </si>
  <si>
    <t>MID PENN BANCORP, INC./MID PENN BANK</t>
  </si>
  <si>
    <t>MILLERSBURG</t>
  </si>
  <si>
    <t>MIDDLEBURG FINANCIAL CORPORATION</t>
  </si>
  <si>
    <t>MIDDLEBURG</t>
  </si>
  <si>
    <t>MIDLAND STATES BANCORP, INC.</t>
  </si>
  <si>
    <t>EFFINGHAM</t>
  </si>
  <si>
    <t>MIDSOUTH BANCORP, INC.</t>
  </si>
  <si>
    <t>MIDTOWN BANK &amp; TRUST COMPANY</t>
  </si>
  <si>
    <t>22,27,97</t>
  </si>
  <si>
    <t>MIDWEST BANC HOLDINGS, INC.</t>
  </si>
  <si>
    <t>MELROSE PARK</t>
  </si>
  <si>
    <t>MIDWEST REGIONAL BANCORP, INC. / THE BANK OF OTTERVILLE</t>
  </si>
  <si>
    <t>MIDWESTONE FINANCIAL GROUP, INC.</t>
  </si>
  <si>
    <t>IOWA CITY</t>
  </si>
  <si>
    <t>MID-WISCONSIN FINANCIAL SERVICES, INC.</t>
  </si>
  <si>
    <t>MEDFORD</t>
  </si>
  <si>
    <t>MILLENNIUM BANCORP, INC.</t>
  </si>
  <si>
    <t>EDWARDS</t>
  </si>
  <si>
    <t>MISSION COMMUNITY BANCORP</t>
  </si>
  <si>
    <t>SAN LUIS OBISPO</t>
  </si>
  <si>
    <t>MISSION VALLEY BANCORP</t>
  </si>
  <si>
    <t>SUN VALLEY</t>
  </si>
  <si>
    <t>MONADNOCK BANCORP, INC.</t>
  </si>
  <si>
    <t>PETERBOROUGH</t>
  </si>
  <si>
    <t>98</t>
  </si>
  <si>
    <t>MONARCH COMMUNITY BANCORP, INC.</t>
  </si>
  <si>
    <t>COLDWATER</t>
  </si>
  <si>
    <t>MONARCH FINANCIAL HOLDINGS, INC.</t>
  </si>
  <si>
    <t>CHESAPEAKE</t>
  </si>
  <si>
    <t>MONEYTREE CORPORATION</t>
  </si>
  <si>
    <t>LENOIR CITY</t>
  </si>
  <si>
    <t>MONUMENT BANK</t>
  </si>
  <si>
    <t>MORGAN STANLEY</t>
  </si>
  <si>
    <t>MORRILL BANCSHARES, INC.</t>
  </si>
  <si>
    <t>MERRIAM</t>
  </si>
  <si>
    <t>MOSCOW BANCSHARES, INC.</t>
  </si>
  <si>
    <t>MOSCOW</t>
  </si>
  <si>
    <t>MOUNTAIN VALLEY BANCSHARES, INC.</t>
  </si>
  <si>
    <t>MS FINANCIAL, INC.</t>
  </si>
  <si>
    <t>KINGWOOD</t>
  </si>
  <si>
    <t>MUTUALFIRST FINANCIAL, INC.</t>
  </si>
  <si>
    <t>NAPLES BANCORP, INC.</t>
  </si>
  <si>
    <t>NAPLES</t>
  </si>
  <si>
    <t>NARA BANCORP, INC. / BBCN BANCORP, INC.</t>
  </si>
  <si>
    <t>NATIONAL BANCSHARES, INC.</t>
  </si>
  <si>
    <t>BETTENDORF</t>
  </si>
  <si>
    <t>NATIONAL PENN BANCSHARES, INC.</t>
  </si>
  <si>
    <t>BOYERTOWN</t>
  </si>
  <si>
    <t>NATIONWIDE BANKSHARES, INC.</t>
  </si>
  <si>
    <t>NC BANCORP, INC. / METROPOLITAN BANK GROUP, INC.</t>
  </si>
  <si>
    <t>8,119</t>
  </si>
  <si>
    <t>NCAL BANCORP</t>
  </si>
  <si>
    <t>NEMO BANCSHARES, INC.</t>
  </si>
  <si>
    <t>NEW HAMPSHIRE THRIFT BANCSHARES, INC.</t>
  </si>
  <si>
    <t>NEWPORT</t>
  </si>
  <si>
    <t>NEW YORK PRIVATE BANK &amp; TRUST CORPORATION</t>
  </si>
  <si>
    <t>NEWBRIDGE BANCORP</t>
  </si>
  <si>
    <t>NICOLET BANKSHARES, INC.</t>
  </si>
  <si>
    <t>NORTH CENTRAL BANCSHARES, INC.</t>
  </si>
  <si>
    <t>FORT DODGE</t>
  </si>
  <si>
    <t>NORTHEAST BANCORP</t>
  </si>
  <si>
    <t>LEWISTON</t>
  </si>
  <si>
    <t>NORTHERN STATE BANK / FIRST COMMERCE BANK</t>
  </si>
  <si>
    <t>CLOSTER</t>
  </si>
  <si>
    <t>109</t>
  </si>
  <si>
    <t>NORTHERN STATES FINANCIAL CORPORATION</t>
  </si>
  <si>
    <t>WAUKEGAN</t>
  </si>
  <si>
    <t>NORTHERN TRUST CORPORATION</t>
  </si>
  <si>
    <t>NORTHWAY FINANCIAL, INC.</t>
  </si>
  <si>
    <t>BERLIN</t>
  </si>
  <si>
    <t>NORTHWEST BANCORPORATION, INC.</t>
  </si>
  <si>
    <t>SPOKANE</t>
  </si>
  <si>
    <t>NORTHWEST COMMERCIAL BANK</t>
  </si>
  <si>
    <t>LAKEWOOD</t>
  </si>
  <si>
    <t>OAK RIDGE FINANCIAL SERVICES, INC.</t>
  </si>
  <si>
    <t>OAK VALLEY BANCORP</t>
  </si>
  <si>
    <t>OAKDALE</t>
  </si>
  <si>
    <t>OCEANFIRST FINANCIAL CORP.</t>
  </si>
  <si>
    <t>TOMS RIVER</t>
  </si>
  <si>
    <t>OJAI COMMUNITY BANK</t>
  </si>
  <si>
    <t>OJAI</t>
  </si>
  <si>
    <t>OLD LINE BANCSHARES, INC.</t>
  </si>
  <si>
    <t>BOWIE</t>
  </si>
  <si>
    <t>OLD NATIONAL BANCORP</t>
  </si>
  <si>
    <t>OLD SECOND BANCORP, INC.</t>
  </si>
  <si>
    <t>AURORA</t>
  </si>
  <si>
    <t>OMEGA CAPITAL CORP.</t>
  </si>
  <si>
    <t>8,51,97</t>
  </si>
  <si>
    <t>ONE GEORGIA BANK</t>
  </si>
  <si>
    <t>ONE UNITED BANK</t>
  </si>
  <si>
    <t>ONEFINANCIAL CORPORATION</t>
  </si>
  <si>
    <t>OREGON BANCORP, INC.</t>
  </si>
  <si>
    <t>SALEM</t>
  </si>
  <si>
    <t>OSB FINANCIAL SERVICES, INC.</t>
  </si>
  <si>
    <t>ORANGE</t>
  </si>
  <si>
    <t>11,35</t>
  </si>
  <si>
    <t>PACIFIC CAPITAL BANCORP</t>
  </si>
  <si>
    <t>SANTA BARBARA</t>
  </si>
  <si>
    <t>PACIFIC CITY FINANCIAL CORPORATION</t>
  </si>
  <si>
    <t>PACIFIC COAST BANKERS' BANCSHARES</t>
  </si>
  <si>
    <t>SAN FRANCISCO</t>
  </si>
  <si>
    <t>8,26</t>
  </si>
  <si>
    <t>PACIFIC COAST NATIONAL BANCORP</t>
  </si>
  <si>
    <t>SAN CLEMENTE</t>
  </si>
  <si>
    <t>PACIFIC COMMERCE BANK</t>
  </si>
  <si>
    <t>85</t>
  </si>
  <si>
    <t>PACIFIC INTERNATIONAL BANCORP / BBCN BANCORP, INC.</t>
  </si>
  <si>
    <t>PARK BANCORPORATION, INC.</t>
  </si>
  <si>
    <t>PARK NATIONAL CORPORATION</t>
  </si>
  <si>
    <t>PARKE BANCORP, INC.</t>
  </si>
  <si>
    <t>SEWELL</t>
  </si>
  <si>
    <t>60</t>
  </si>
  <si>
    <t>PARKVALE FINANCIAL CORPORATION / F.N.B. CORPORATION</t>
  </si>
  <si>
    <t>MONROEVILLE</t>
  </si>
  <si>
    <t>8,11,21</t>
  </si>
  <si>
    <t>PASCACK BANCORP, INC.</t>
  </si>
  <si>
    <t>WESTWOOD</t>
  </si>
  <si>
    <t>PATAPSCO BANCORP, INC.</t>
  </si>
  <si>
    <t>DUNDALK</t>
  </si>
  <si>
    <t>PATHFINDER BANCORP, INC.</t>
  </si>
  <si>
    <t>PATHWAY BANCORP</t>
  </si>
  <si>
    <t>CAIRO</t>
  </si>
  <si>
    <t>PATRIOT BANCSHARES, INC.</t>
  </si>
  <si>
    <t>PATTERSON BANCSHARES, INC.</t>
  </si>
  <si>
    <t>PATTERSON</t>
  </si>
  <si>
    <t>PEAPACK-GLADSTONE FINANCIAL CORPORATION</t>
  </si>
  <si>
    <t>GLADSTONE</t>
  </si>
  <si>
    <t>PENN LIBERTY FINANCIAL CORP.</t>
  </si>
  <si>
    <t>WAYNE</t>
  </si>
  <si>
    <t>PEOPLES BANCORP (OH)</t>
  </si>
  <si>
    <t>MARIETTA</t>
  </si>
  <si>
    <t>PEOPLES BANCORP (WA)</t>
  </si>
  <si>
    <t>LYNDEN</t>
  </si>
  <si>
    <t>PEOPLES BANCORP OF NORTH CAROLINA, INC.</t>
  </si>
  <si>
    <t>NEWTON</t>
  </si>
  <si>
    <t>PEOPLES BANCORPORATION, INC.</t>
  </si>
  <si>
    <t>EASLEY</t>
  </si>
  <si>
    <t>PEOPLES BANCSHARES OF TN, INC.</t>
  </si>
  <si>
    <t>MADISONVILLE</t>
  </si>
  <si>
    <t>PEOPLESSOUTH BANCSHARES, INC.</t>
  </si>
  <si>
    <t>COLQUITT</t>
  </si>
  <si>
    <t>PFSB BANCORPORATION, INC. / PIGEON FALLS STATE BANK</t>
  </si>
  <si>
    <t>PIGEON FALLS</t>
  </si>
  <si>
    <t>PGB HOLDINGS, INC.</t>
  </si>
  <si>
    <t>8,46,97</t>
  </si>
  <si>
    <t>PIERCE COUNTY BANCORP</t>
  </si>
  <si>
    <t>8,69</t>
  </si>
  <si>
    <t>PINNACLE BANK HOLDING COMPANY, INC.</t>
  </si>
  <si>
    <t>ORANGE CITY</t>
  </si>
  <si>
    <t>PINNACLE FINANCIAL PARTNERS, INC.</t>
  </si>
  <si>
    <t>PLAINS CAPITAL CORPORATION</t>
  </si>
  <si>
    <t>PLATO HOLDINGS INC.</t>
  </si>
  <si>
    <t>PLUMAS BANCORP</t>
  </si>
  <si>
    <t>20</t>
  </si>
  <si>
    <t>POPULAR, INC.</t>
  </si>
  <si>
    <t>PORTER BANCORP, INC.(PBI) LOUISVILLE, KY</t>
  </si>
  <si>
    <t>PRAIRIE STAR BANCSHARES, INC.</t>
  </si>
  <si>
    <t>OLATHE</t>
  </si>
  <si>
    <t>PREMIER BANCORP, INC.</t>
  </si>
  <si>
    <t>WILMETTE</t>
  </si>
  <si>
    <t>8,22,97</t>
  </si>
  <si>
    <t>PREMIER BANK HOLDING COMPANY</t>
  </si>
  <si>
    <t>TALLAHASSEE</t>
  </si>
  <si>
    <t>PREMIER FINANCIAL BANCORP, INC.</t>
  </si>
  <si>
    <t>HUNTINGTON</t>
  </si>
  <si>
    <t>PREMIER FINANCIAL CORP.</t>
  </si>
  <si>
    <t>PREMIER SERVICE BANK</t>
  </si>
  <si>
    <t>RIVERSIDE</t>
  </si>
  <si>
    <t>80</t>
  </si>
  <si>
    <t>PREMIERWEST BANCORP</t>
  </si>
  <si>
    <t>PRESIDIO BANK</t>
  </si>
  <si>
    <t>75,97</t>
  </si>
  <si>
    <t>PRINCETON NATIONAL BANCORP, INC.</t>
  </si>
  <si>
    <t>PRINCETON</t>
  </si>
  <si>
    <t>PRIVATE BANCORPORATION, INC.</t>
  </si>
  <si>
    <t>PRIVATEBANCORP, INC.</t>
  </si>
  <si>
    <t>PROVIDENCE BANK</t>
  </si>
  <si>
    <t>ROCKY MOUNT</t>
  </si>
  <si>
    <t>88</t>
  </si>
  <si>
    <t>PROVIDENT BANCSHARES CORP. / M&amp;T BANK CORPORATION</t>
  </si>
  <si>
    <t>107</t>
  </si>
  <si>
    <t>PROVIDENT COMMUNITY BANCSHARES, INC.</t>
  </si>
  <si>
    <t>PSB FINANCIAL CORPORATION</t>
  </si>
  <si>
    <t>MANY</t>
  </si>
  <si>
    <t>PUGET SOUND BANK</t>
  </si>
  <si>
    <t>BELLEVUE</t>
  </si>
  <si>
    <t>PULASKI FINANCIAL CORP.</t>
  </si>
  <si>
    <t>CREVE COEUR</t>
  </si>
  <si>
    <t>QCR HOLDINGS, INC.</t>
  </si>
  <si>
    <t>MOLINE</t>
  </si>
  <si>
    <t>RANDOLPH BANK &amp; TRUST COMPANY</t>
  </si>
  <si>
    <t>RCB FINANCIAL CORPORATION</t>
  </si>
  <si>
    <t>ROME</t>
  </si>
  <si>
    <t>REDWOOD CAPITAL BANCORP</t>
  </si>
  <si>
    <t>EUREKA</t>
  </si>
  <si>
    <t>REDWOOD FINANCIAL, INC.</t>
  </si>
  <si>
    <t>REDWOOD FALLS</t>
  </si>
  <si>
    <t>8,114</t>
  </si>
  <si>
    <t>REGENT BANCORP, INC.</t>
  </si>
  <si>
    <t>DAVIE</t>
  </si>
  <si>
    <t>REGENT CAPITAL CORPORATION, INC. / REGENT BANK</t>
  </si>
  <si>
    <t>NOWATA</t>
  </si>
  <si>
    <t>8,17,62</t>
  </si>
  <si>
    <t>REGENTS BANCSHARES, INC.</t>
  </si>
  <si>
    <t>VANCOUVER</t>
  </si>
  <si>
    <t>REGIONAL BANKSHARES, INC.</t>
  </si>
  <si>
    <t>HARTSVILLE</t>
  </si>
  <si>
    <t>REGIONS FINANCIAL CORPORATION</t>
  </si>
  <si>
    <t>RELIANCE BANCSHARES, INC.</t>
  </si>
  <si>
    <t>FRONTENAC</t>
  </si>
  <si>
    <t>RIDGESTONE FINANCIAL SERVICES, INC.</t>
  </si>
  <si>
    <t>BROOKFIELD</t>
  </si>
  <si>
    <t>8,116</t>
  </si>
  <si>
    <t>RISING SUN BANCORP</t>
  </si>
  <si>
    <t>RISING SUN</t>
  </si>
  <si>
    <t>RIVER VALLEY BANCORPORATION, INC.</t>
  </si>
  <si>
    <t>WAUSAU</t>
  </si>
  <si>
    <t>RIVERSIDE BANCSHARES, INC.</t>
  </si>
  <si>
    <t>8,95,97</t>
  </si>
  <si>
    <t>ROGERS BANCSHARES, INC.</t>
  </si>
  <si>
    <t>ROYAL BANCSHARES OF PENNSYLVANIA, INC.</t>
  </si>
  <si>
    <t>NARBERTH</t>
  </si>
  <si>
    <t>S&amp;T BANCORP, INC.</t>
  </si>
  <si>
    <t>INDIANA</t>
  </si>
  <si>
    <t>WESTMINSTER</t>
  </si>
  <si>
    <t>SALISBURY BANCORP, INC.</t>
  </si>
  <si>
    <t>LAKEVILLE</t>
  </si>
  <si>
    <t>11,44</t>
  </si>
  <si>
    <t>SANDY SPRING BANCORP, INC.</t>
  </si>
  <si>
    <t>OLNEY</t>
  </si>
  <si>
    <t>SANTA CLARA VALLEY BANK, N.A</t>
  </si>
  <si>
    <t>SANTA PAULA</t>
  </si>
  <si>
    <t>SANTA LUCIA BANCORP</t>
  </si>
  <si>
    <t>ATASCADERO</t>
  </si>
  <si>
    <t>SBT BANCORP, INC.</t>
  </si>
  <si>
    <t>SIMSBURY</t>
  </si>
  <si>
    <t>SCBT FINANCIAL CORPORATION</t>
  </si>
  <si>
    <t>SEACOAST BANKING CORPORATION OF FLORIDA</t>
  </si>
  <si>
    <t>SEACOAST COMMERCE BANK</t>
  </si>
  <si>
    <t>SECURITY BANCSHARES OF PULASKI COUNTY, INC.</t>
  </si>
  <si>
    <t>WAYNESVILLE</t>
  </si>
  <si>
    <t>SECURITY BUSINESS BANCORP</t>
  </si>
  <si>
    <t>SECURITY CALIFORNIA BANCORP</t>
  </si>
  <si>
    <t>SECURITY CAPITAL CORPORATION</t>
  </si>
  <si>
    <t>BATESVILLE</t>
  </si>
  <si>
    <t>SECURITY FEDERAL CORPORATION</t>
  </si>
  <si>
    <t>AIKEN</t>
  </si>
  <si>
    <t>SECURITY STATE BANCSHARES, INC.</t>
  </si>
  <si>
    <t>SECURITY STATE BANK HOLDING COMPANY</t>
  </si>
  <si>
    <t>JAMESTOWN</t>
  </si>
  <si>
    <t>SEVERN BANCORP, INC.</t>
  </si>
  <si>
    <t>SHORE BANCSHARES, INC.</t>
  </si>
  <si>
    <t>EASTON</t>
  </si>
  <si>
    <t>SIGNATURE BANCSHARES, INC.</t>
  </si>
  <si>
    <t>SIGNATURE BANK</t>
  </si>
  <si>
    <t>SOMERSET HILLS BANCORP</t>
  </si>
  <si>
    <t>BERNARDSVILLE</t>
  </si>
  <si>
    <t>SONOMA VALLEY BANCORP</t>
  </si>
  <si>
    <t>SONOMA</t>
  </si>
  <si>
    <t>SOUND BANKING COMPANY</t>
  </si>
  <si>
    <t>MOREHEAD CITY</t>
  </si>
  <si>
    <t>SOUTH FINANCIAL GROUP, INC./ CAROLINA FIRST BANK</t>
  </si>
  <si>
    <t>SOUTHCREST FINANCIAL GROUP, INC.</t>
  </si>
  <si>
    <t>FAYETTEVILLE</t>
  </si>
  <si>
    <t>SOUTHERN BANCORP, INC.</t>
  </si>
  <si>
    <t>ARKADELPHIA</t>
  </si>
  <si>
    <t>SOUTHERN COMMUNITY FINANCIAL CORP.</t>
  </si>
  <si>
    <t>SOUTHERN FIRST BANCSHARES, INC.</t>
  </si>
  <si>
    <t>SOUTHERN HERITAGE BANCSHARES, INC.</t>
  </si>
  <si>
    <t>SOUTHERN ILLINOIS BANCORP, INC.</t>
  </si>
  <si>
    <t>CARMI</t>
  </si>
  <si>
    <t>SOUTHERN MISSOURI BANCORP, INC.</t>
  </si>
  <si>
    <t>POPLAR BLUFF</t>
  </si>
  <si>
    <t>SOUTHFIRST BANCSHARES, INC.</t>
  </si>
  <si>
    <t>SYLACAUGA</t>
  </si>
  <si>
    <t>SOUTHWEST BANCORP, INC.</t>
  </si>
  <si>
    <t>STILLWATER</t>
  </si>
  <si>
    <t>SOVEREIGN BANCSHARES, INC.</t>
  </si>
  <si>
    <t>SPIRIT BANKCORP, INC.</t>
  </si>
  <si>
    <t>BRISTOW</t>
  </si>
  <si>
    <t>ST. JOHNS BANCSHARES, INC.</t>
  </si>
  <si>
    <t>8,14,74</t>
  </si>
  <si>
    <t>STANDARD BANCSHARES, INC.</t>
  </si>
  <si>
    <t>HICKORY HILLS</t>
  </si>
  <si>
    <t>11,61</t>
  </si>
  <si>
    <t>STATE BANCORP, INC. / VALLEY NATIONAL BANCORP</t>
  </si>
  <si>
    <t>JERICHO</t>
  </si>
  <si>
    <t>STATE BANK OF BARTLEY, THE</t>
  </si>
  <si>
    <t>BARTLEY</t>
  </si>
  <si>
    <t>STATE BANKSHARES, INC.</t>
  </si>
  <si>
    <t>8,11,36</t>
  </si>
  <si>
    <t>STATE CAPITAL CORP.</t>
  </si>
  <si>
    <t>GREENWOOD</t>
  </si>
  <si>
    <t>STATE STREET CORPORATION</t>
  </si>
  <si>
    <t>STEARNS FINANCIAL SERVICES, INC.</t>
  </si>
  <si>
    <t>ST. CLOUD</t>
  </si>
  <si>
    <t>15,17,45</t>
  </si>
  <si>
    <t>STEELE STREET BANK CORPORATION</t>
  </si>
  <si>
    <t>STELLARONE CORPORATION</t>
  </si>
  <si>
    <t>CHARLOTTESVILLE</t>
  </si>
  <si>
    <t>STERLING BANCORP</t>
  </si>
  <si>
    <t>STERLING BANCSHARES, INC.</t>
  </si>
  <si>
    <t>31</t>
  </si>
  <si>
    <t>STERLING FINANCIAL CORPORATION</t>
  </si>
  <si>
    <t>STEWARDSHIP FINANCIAL CORPORATION</t>
  </si>
  <si>
    <t>MIDLAND PARK</t>
  </si>
  <si>
    <t>STOCKMENS FINANCIAL CORPORATION</t>
  </si>
  <si>
    <t>RAPID CITY</t>
  </si>
  <si>
    <t>STONEBRIDGE FINANCIAL CORP.</t>
  </si>
  <si>
    <t>WEST CHESTER</t>
  </si>
  <si>
    <t>SUBURBAN ILLINOIS BANCORP, INC.</t>
  </si>
  <si>
    <t>ELMHURST</t>
  </si>
  <si>
    <t>SUMMIT STATE BANK</t>
  </si>
  <si>
    <t>SUN BANCORP, INC.</t>
  </si>
  <si>
    <t>VINELAND</t>
  </si>
  <si>
    <t>SUNTRUST BANKS, INC.</t>
  </si>
  <si>
    <t>24,49,97</t>
  </si>
  <si>
    <t>SUPERIOR BANCORP INC.</t>
  </si>
  <si>
    <t>SURREY BANCORP</t>
  </si>
  <si>
    <t>MOUNT AIRY</t>
  </si>
  <si>
    <t>SUSQUEHANNA BANCSHARES, INC.</t>
  </si>
  <si>
    <t>LITITZ</t>
  </si>
  <si>
    <t>SV FINANCIAL, INC.</t>
  </si>
  <si>
    <t>STERLING</t>
  </si>
  <si>
    <t>SVB FINANCIAL GROUP</t>
  </si>
  <si>
    <t>SANTA CLARA</t>
  </si>
  <si>
    <t>SWORD FINANCIAL CORPORATION</t>
  </si>
  <si>
    <t>HORICON</t>
  </si>
  <si>
    <t>SYNOVUS FINANCIAL CORP.</t>
  </si>
  <si>
    <t>8,103</t>
  </si>
  <si>
    <t>SYRINGA BANCORP</t>
  </si>
  <si>
    <t>TAYLOR CAPITAL GROUP</t>
  </si>
  <si>
    <t>ROSEMONT</t>
  </si>
  <si>
    <t>TCB CORPORATION/COUNTY BANK</t>
  </si>
  <si>
    <t>8,97,100</t>
  </si>
  <si>
    <t>TCB HOLDING COMPANY</t>
  </si>
  <si>
    <t>THE WOODLANDS</t>
  </si>
  <si>
    <t>TCF FINANCIAL CORPORATION</t>
  </si>
  <si>
    <t>WAYZATA</t>
  </si>
  <si>
    <t>TCNB FINANCIAL CORP</t>
  </si>
  <si>
    <t>DAYTON</t>
  </si>
  <si>
    <t>63,97</t>
  </si>
  <si>
    <t>TENNESSEE COMMERCE BANCORP, INC.</t>
  </si>
  <si>
    <t>TENNESSEE VALLEY FINANCIAL HOLDINGS, INC.</t>
  </si>
  <si>
    <t>TEXAS CAPITAL BANCSHARES, INC.</t>
  </si>
  <si>
    <t>TEXAS NATIONAL BANCORPORATION INC.</t>
  </si>
  <si>
    <t>JACKSONVILLE</t>
  </si>
  <si>
    <t>THE ANB CORPORATION</t>
  </si>
  <si>
    <t>TERRELL</t>
  </si>
  <si>
    <t>THE BANCORP, INC.</t>
  </si>
  <si>
    <t>WILMINGTON</t>
  </si>
  <si>
    <t>THE BANK OF CURRITUCK</t>
  </si>
  <si>
    <t>MOYOCK</t>
  </si>
  <si>
    <t>THE BANK OF KENTUCKY FINANCIAL CORPORATION</t>
  </si>
  <si>
    <t>CRESTVIEW HILLS</t>
  </si>
  <si>
    <t>THE BARABOO BANCORPORATION, INC.</t>
  </si>
  <si>
    <t>BARABOO</t>
  </si>
  <si>
    <t>THE CONNECTICUT BANK AND TRUST COMPANY</t>
  </si>
  <si>
    <t>HARTFORD</t>
  </si>
  <si>
    <t>THE ELMIRA SAVINGS BANK, FSB</t>
  </si>
  <si>
    <t>ELMIRA</t>
  </si>
  <si>
    <t>THE FIRST BANCORP, INC.</t>
  </si>
  <si>
    <t>DAMARISCOTTA</t>
  </si>
  <si>
    <t>THE FIRST BANCSHARES, INC.</t>
  </si>
  <si>
    <t>THE FIRST STATE BANK OF MOBEETIE</t>
  </si>
  <si>
    <t>MOBEETIE</t>
  </si>
  <si>
    <t>THE FREEPORT STATE BANK</t>
  </si>
  <si>
    <t>HARPER</t>
  </si>
  <si>
    <t>THE HARTFORD FINANCIAL SERVICES GROUP, INC.</t>
  </si>
  <si>
    <t>THE LANDRUM COMPANY</t>
  </si>
  <si>
    <t>THE LITTLE BANK, INCORPORATED</t>
  </si>
  <si>
    <t>KINSTON</t>
  </si>
  <si>
    <t>THE PNC FINANCIAL SERVICES GROUP, INC.</t>
  </si>
  <si>
    <t>THE PRIVATE BANK OF CALIFORNIA</t>
  </si>
  <si>
    <t>THE QUEENSBOROUGH COMPANY</t>
  </si>
  <si>
    <t>THE VICTORY BANCORP, INC.</t>
  </si>
  <si>
    <t>LIMERICK</t>
  </si>
  <si>
    <t>8,21</t>
  </si>
  <si>
    <t>THREE SHORES BANCORPORATION, INC.</t>
  </si>
  <si>
    <t>ORLANDO</t>
  </si>
  <si>
    <t>TIB FINANCIAL CORP</t>
  </si>
  <si>
    <t>TIDELANDS BANCSHARES, INC.</t>
  </si>
  <si>
    <t>MT. PLEASANT</t>
  </si>
  <si>
    <t>8,47,97</t>
  </si>
  <si>
    <t>TIFTON BANKING COMPANY</t>
  </si>
  <si>
    <t>TIFTON</t>
  </si>
  <si>
    <t>TIMBERLAND BANCORP, INC.</t>
  </si>
  <si>
    <t>HOQUIAM</t>
  </si>
  <si>
    <t>TITONKA BANCSHARES, INC.</t>
  </si>
  <si>
    <t>TITONKA</t>
  </si>
  <si>
    <t>TODD BANCSHARES, INC.</t>
  </si>
  <si>
    <t>TOWNEBANK</t>
  </si>
  <si>
    <t>PORTSMOUTH</t>
  </si>
  <si>
    <t>TREATY OAK BANCORP, INC.</t>
  </si>
  <si>
    <t>TRIAD BANCORP, INC.</t>
  </si>
  <si>
    <t>TRI-COUNTY FINANCIAL CORPORATION</t>
  </si>
  <si>
    <t>WALDORF</t>
  </si>
  <si>
    <t>TRINITY CAPITAL CORPORATION</t>
  </si>
  <si>
    <t>LOS ALAMOS</t>
  </si>
  <si>
    <t>8,9,11</t>
  </si>
  <si>
    <t>TRI-STATE BANK OF MEMPHIS</t>
  </si>
  <si>
    <t>TRISTATE CAPITAL HOLDINGS, INC.</t>
  </si>
  <si>
    <t>TRISUMMIT BANK</t>
  </si>
  <si>
    <t>KINGSPORT</t>
  </si>
  <si>
    <t>TRUSTMARK CORPORATION</t>
  </si>
  <si>
    <t>JACKSON</t>
  </si>
  <si>
    <t>TWO RIVERS FINANCIAL GROUP, INC.</t>
  </si>
  <si>
    <t>BURLINGTON</t>
  </si>
  <si>
    <t>U.S. BANCORP</t>
  </si>
  <si>
    <t>8,122</t>
  </si>
  <si>
    <t>U.S. CENTURY BANK</t>
  </si>
  <si>
    <t>MIAMI</t>
  </si>
  <si>
    <t>UBT BANCSHARES, INC.</t>
  </si>
  <si>
    <t>MARYSVILLE</t>
  </si>
  <si>
    <t>UCBH HOLDINGS INC.</t>
  </si>
  <si>
    <t>UMPQUA HOLDINGS CORP.</t>
  </si>
  <si>
    <t>UNION BANK &amp; TRUST COMPANY</t>
  </si>
  <si>
    <t>8,11,17</t>
  </si>
  <si>
    <t>UNION FINANCIAL CORPORATION</t>
  </si>
  <si>
    <t>ALBUQUERQUE</t>
  </si>
  <si>
    <t>12,16,25</t>
  </si>
  <si>
    <t>UNION FIRST MARKET BANKSHARES CORPORATION</t>
  </si>
  <si>
    <t>UNITED AMERICAN BANK</t>
  </si>
  <si>
    <t>SAN MATEO</t>
  </si>
  <si>
    <t>UNITED BANCORP, INC.</t>
  </si>
  <si>
    <t>TECUMSEH</t>
  </si>
  <si>
    <t>UNITED BANCORPORATION OF ALABAMA, INC.</t>
  </si>
  <si>
    <t>ATMORE</t>
  </si>
  <si>
    <t>UNITED BANK CORPORATION</t>
  </si>
  <si>
    <t>BARNESVILLE</t>
  </si>
  <si>
    <t>UNITED COMMUNITY BANKS, INC.</t>
  </si>
  <si>
    <t>BLAIRSVILLE</t>
  </si>
  <si>
    <t>UNITED FINANCIAL BANKING COMPANIES, INC.</t>
  </si>
  <si>
    <t>VIENNA</t>
  </si>
  <si>
    <t>UNITY BANCORP, INC.</t>
  </si>
  <si>
    <t>CLINTON</t>
  </si>
  <si>
    <t>UNIVERSAL BANCORP</t>
  </si>
  <si>
    <t>BLOOMFIELD</t>
  </si>
  <si>
    <t>9,11,15</t>
  </si>
  <si>
    <t>UNIVERSITY FINANCIAL CORP.</t>
  </si>
  <si>
    <t>ST. PAUL</t>
  </si>
  <si>
    <t>US METRO BANK</t>
  </si>
  <si>
    <t>GARDEN GROVE</t>
  </si>
  <si>
    <t>UWHARRIE CAPITAL CORP</t>
  </si>
  <si>
    <t>ALBEMARLE</t>
  </si>
  <si>
    <t>VALLEY COMMERCE BANCORP</t>
  </si>
  <si>
    <t>VISALIA</t>
  </si>
  <si>
    <t>VALLEY COMMUNITY BANK</t>
  </si>
  <si>
    <t>PLEASANTON</t>
  </si>
  <si>
    <t>VALLEY FINANCIAL CORPORATION</t>
  </si>
  <si>
    <t>VALLEY FINANCIAL GROUP, LTD.</t>
  </si>
  <si>
    <t>SAGINAW</t>
  </si>
  <si>
    <t>VALLEY NATIONAL BANCORP</t>
  </si>
  <si>
    <t>8,41,44</t>
  </si>
  <si>
    <t>VERITEX HOLDINGS, INC. (FIDELITY RESOURCES COMPANY)</t>
  </si>
  <si>
    <t>VILLAGE BANK AND TRUST FINANCIAL CORP.</t>
  </si>
  <si>
    <t>MIDLOTHIAN</t>
  </si>
  <si>
    <t>VIRGINIA COMMERCE BANCORP, INC.</t>
  </si>
  <si>
    <t>VIRGINIA COMPANY BANK</t>
  </si>
  <si>
    <t>NEWPORT NEWS</t>
  </si>
  <si>
    <t>VISION BANK - TEXAS</t>
  </si>
  <si>
    <t>RICHARDSON</t>
  </si>
  <si>
    <t>VIST FINANCIAL CORP.</t>
  </si>
  <si>
    <t>WYOMISSING</t>
  </si>
  <si>
    <t>W.T.B. FINANCIAL CORPORATION</t>
  </si>
  <si>
    <t>WACHUSETT FINANCIAL SERVICES, INC.</t>
  </si>
  <si>
    <t>WAINWRIGHT BANK &amp; TRUST COMPANY</t>
  </si>
  <si>
    <t>WASHINGTON BANKING COMPANY</t>
  </si>
  <si>
    <t>OAK HARBOR</t>
  </si>
  <si>
    <t>WASHINGTON FEDERAL, INC.</t>
  </si>
  <si>
    <t>WASHINGTONFIRST BANKSHARES, INC.</t>
  </si>
  <si>
    <t>RESTON</t>
  </si>
  <si>
    <t>WAUKESHA BANKSHARES, INC.</t>
  </si>
  <si>
    <t>WAUKESHA</t>
  </si>
  <si>
    <t>WEBSTER FINANCIAL CORPORATION</t>
  </si>
  <si>
    <t>WATERBURY</t>
  </si>
  <si>
    <t>WELLS FARGO &amp; CO.</t>
  </si>
  <si>
    <t>WESBANCO, INC.</t>
  </si>
  <si>
    <t>WHEELING</t>
  </si>
  <si>
    <t>WEST BANCORPORATION, INC.</t>
  </si>
  <si>
    <t>WEST DES MOINES</t>
  </si>
  <si>
    <t>WESTAMERICA BANCORPORATION</t>
  </si>
  <si>
    <t>SAN RAFAEL</t>
  </si>
  <si>
    <t>WESTERN ALLIANCE BANCORPORATION</t>
  </si>
  <si>
    <t>8,117</t>
  </si>
  <si>
    <t>WESTERN COMMUNITY BANCSHARES, INC.</t>
  </si>
  <si>
    <t>PALM DESERT</t>
  </si>
  <si>
    <t>WESTERN ILLINOIS BANCSHARES, INC.</t>
  </si>
  <si>
    <t>MONMOUTH</t>
  </si>
  <si>
    <t>8,11,78</t>
  </si>
  <si>
    <t>WESTERN RESERVE BANCORP, INC.</t>
  </si>
  <si>
    <t>MEDINA</t>
  </si>
  <si>
    <t>WHITE RIVER BANCSHARES COMPANY</t>
  </si>
  <si>
    <t>WHITNEY HOLDING CORPORATION</t>
  </si>
  <si>
    <t>WILMINGTON TRUST CORPORATION / M&amp;T BANK CORPORATION</t>
  </si>
  <si>
    <t>WILSHIRE BANCORP, INC.</t>
  </si>
  <si>
    <t>WINTRUST FINANCIAL CORPORATION</t>
  </si>
  <si>
    <t>LAKE FOREST</t>
  </si>
  <si>
    <t>WORTHINGTON FINANCIAL HOLDINGS, INC.</t>
  </si>
  <si>
    <t>HUNTSVILLE</t>
  </si>
  <si>
    <t>WSFS FINANCIAL CORPORATION</t>
  </si>
  <si>
    <t>YADKIN VALLEY FINANCIAL CORPORATION / YADKIN FINANCIAL CORPORATION</t>
  </si>
  <si>
    <t>ELKIN</t>
  </si>
  <si>
    <t>YORK TRADITIONS BANK</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</si>
  <si>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</si>
  <si>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</si>
  <si>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</si>
  <si>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</si>
  <si>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</si>
  <si>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</si>
  <si>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</si>
  <si>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</si>
  <si>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</si>
  <si>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</si>
  <si>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</si>
  <si>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</si>
  <si>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</si>
  <si>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</si>
  <si>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</si>
  <si>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</si>
  <si>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</si>
  <si>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</si>
  <si>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</si>
  <si>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</si>
  <si>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</si>
  <si>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</si>
  <si>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</si>
  <si>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</si>
  <si>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</si>
  <si>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</si>
  <si>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</si>
  <si>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</si>
  <si>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</si>
  <si>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</si>
  <si>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</si>
  <si>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</si>
  <si>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</si>
  <si>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</si>
  <si>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</si>
  <si>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</si>
  <si>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</si>
  <si>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</si>
  <si>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</si>
  <si>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</si>
  <si>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</si>
  <si>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</si>
  <si>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</si>
  <si>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8,137</t>
  </si>
  <si>
    <t>9,10,18,65,96,99,136,142,145</t>
  </si>
  <si>
    <t>Sold, in part; warrants not outstanding</t>
  </si>
  <si>
    <t>125</t>
  </si>
  <si>
    <t>8,130</t>
  </si>
  <si>
    <t>8,128</t>
  </si>
  <si>
    <t>143,146</t>
  </si>
  <si>
    <t>8,138</t>
  </si>
  <si>
    <t>8,9,124</t>
  </si>
  <si>
    <t>FARMERS &amp; MERCHANTS BANCSHARES, INC. / ALLEGIANCE BANCSHARES, INC.</t>
  </si>
  <si>
    <t>34,118,121,140</t>
  </si>
  <si>
    <t>8,127</t>
  </si>
  <si>
    <t>8,144</t>
  </si>
  <si>
    <t>HAMPTON ROADS BANKSHARES, INC. / XENITH BANKSHARES, INC.</t>
  </si>
  <si>
    <t>131</t>
  </si>
  <si>
    <t>8,133</t>
  </si>
  <si>
    <t>15,17,129,135,139</t>
  </si>
  <si>
    <t>8,126</t>
  </si>
  <si>
    <t>SAIGON NATIONAL BANK / CALIFORNIA INTERNATIONAL BANK, N.A.</t>
  </si>
  <si>
    <t>8,32,97,132</t>
  </si>
  <si>
    <t>134</t>
  </si>
  <si>
    <t>22,97,141</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</si>
  <si>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</si>
  <si>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</si>
  <si>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</si>
  <si>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</si>
  <si>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</si>
  <si>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</si>
  <si>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</si>
  <si>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</si>
  <si>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</si>
  <si>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</si>
  <si>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</si>
  <si>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</si>
  <si>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</si>
  <si>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</si>
  <si>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</si>
  <si>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</si>
  <si>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</si>
  <si>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</si>
  <si>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</si>
  <si>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</si>
  <si>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</si>
  <si>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</si>
  <si>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</si>
  <si>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</si>
  <si>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</si>
  <si>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</si>
  <si>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</si>
  <si>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</si>
  <si>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</si>
  <si>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</si>
  <si>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</si>
  <si>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</si>
  <si>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</si>
  <si>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26</t>
  </si>
  <si>
    <t>3,4,14</t>
  </si>
  <si>
    <t>27</t>
  </si>
  <si>
    <t>8,10</t>
  </si>
  <si>
    <t>3,5,8,33</t>
  </si>
  <si>
    <t>3,12</t>
  </si>
  <si>
    <t>21</t>
  </si>
  <si>
    <t>34</t>
  </si>
  <si>
    <t>Sold, in part</t>
  </si>
  <si>
    <t>3,8</t>
  </si>
  <si>
    <t>3,17</t>
  </si>
  <si>
    <t>28</t>
  </si>
  <si>
    <t>3,35</t>
  </si>
  <si>
    <t>3,4,22</t>
  </si>
  <si>
    <t>36</t>
  </si>
  <si>
    <t>3,23</t>
  </si>
  <si>
    <t>3,5,8</t>
  </si>
  <si>
    <t>3,24</t>
  </si>
  <si>
    <t>30</t>
  </si>
  <si>
    <t>3,7</t>
  </si>
  <si>
    <t>Prince Kuhio Federal Credit Union / Hawaii Federal Credit Union</t>
  </si>
  <si>
    <t>8,16</t>
  </si>
  <si>
    <t>37</t>
  </si>
  <si>
    <t>3,4,15</t>
  </si>
  <si>
    <t>3,4,18</t>
  </si>
  <si>
    <t>25</t>
  </si>
  <si>
    <t>3,13</t>
  </si>
  <si>
    <t>3,4,19</t>
  </si>
  <si>
    <t>Thurston Union of Low-Income People (TULIP) Cooperative Credit Union / Harborstone Credit Union</t>
  </si>
  <si>
    <t>3,4,8</t>
  </si>
  <si>
    <t>8,32</t>
  </si>
  <si>
    <t>16/ On 12/8/2017, AG GECC PPIF Master Fund, L.P. made a distribution to Treasury in respect of certain settlement proceeds.</t>
  </si>
  <si>
    <r>
      <t xml:space="preserve">Distribution </t>
    </r>
    <r>
      <rPr>
        <vertAlign val="superscript"/>
        <sz val="14"/>
        <rFont val="Arial"/>
        <family val="2"/>
      </rPr>
      <t>5, 16</t>
    </r>
  </si>
  <si>
    <t xml:space="preserve">This copy of the Transactions Report is subject to the terms and conditions of download as stated at http://www.treasury.gov/initiatives/financial-stability/reports/Pages/default.aspx.  </t>
  </si>
</sst>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6">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vertAlign val="superscrip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129">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top/>
      <bottom style="thick">
        <color theme="9"/>
      </bottom>
      <diagonal/>
    </border>
    <border>
      <left/>
      <right style="thin">
        <color auto="1"/>
      </right>
      <top/>
      <bottom style="thick">
        <color theme="9"/>
      </bottom>
      <diagonal/>
    </border>
    <border>
      <left style="thin">
        <color auto="1"/>
      </left>
      <right style="thin">
        <color auto="1"/>
      </right>
      <top/>
      <bottom style="thick">
        <color theme="9"/>
      </bottom>
      <diagonal/>
    </border>
    <border>
      <left style="thin">
        <color auto="1"/>
      </left>
      <right style="medium">
        <color auto="1"/>
      </right>
      <top/>
      <bottom style="thick">
        <color theme="9"/>
      </bottom>
      <diagonal/>
    </border>
    <border>
      <left style="thick">
        <color theme="9"/>
      </left>
      <right/>
      <top style="thick">
        <color theme="9"/>
      </top>
      <bottom style="medium">
        <color auto="1"/>
      </bottom>
      <diagonal/>
    </border>
    <border>
      <left/>
      <right/>
      <top style="thick">
        <color theme="9"/>
      </top>
      <bottom style="medium">
        <color auto="1"/>
      </bottom>
      <diagonal/>
    </border>
    <border>
      <left style="thin">
        <color auto="1"/>
      </left>
      <right style="thin">
        <color auto="1"/>
      </right>
      <top style="thick">
        <color theme="9"/>
      </top>
      <bottom style="medium">
        <color auto="1"/>
      </bottom>
      <diagonal/>
    </border>
    <border>
      <left style="thin">
        <color auto="1"/>
      </left>
      <right style="medium">
        <color auto="1"/>
      </right>
      <top style="thick">
        <color theme="9"/>
      </top>
      <bottom style="medium">
        <color auto="1"/>
      </bottom>
      <diagonal/>
    </border>
    <border>
      <left style="medium">
        <color auto="1"/>
      </left>
      <right style="thin">
        <color auto="1"/>
      </right>
      <top/>
      <bottom style="thick">
        <color theme="9"/>
      </bottom>
      <diagonal/>
    </border>
    <border>
      <left style="thin">
        <color auto="1"/>
      </left>
      <right/>
      <top/>
      <bottom style="thick">
        <color theme="9"/>
      </bottom>
      <diagonal/>
    </border>
    <border>
      <left/>
      <right style="thick">
        <color theme="9"/>
      </right>
      <top/>
      <bottom style="thick">
        <color theme="9"/>
      </bottom>
      <diagonal/>
    </border>
    <border>
      <left style="thick">
        <color theme="9"/>
      </left>
      <right/>
      <top/>
      <bottom style="thin">
        <color auto="1"/>
      </bottom>
      <diagonal/>
    </border>
    <border>
      <left style="medium">
        <color auto="1"/>
      </left>
      <right style="thin">
        <color auto="1"/>
      </right>
      <top style="thick">
        <color theme="9"/>
      </top>
      <bottom style="thick">
        <color theme="6" tint="-0.24994659260841701"/>
      </bottom>
      <diagonal/>
    </border>
    <border>
      <left style="thin">
        <color auto="1"/>
      </left>
      <right/>
      <top style="thick">
        <color theme="9"/>
      </top>
      <bottom style="thick">
        <color theme="6" tint="-0.24994659260841701"/>
      </bottom>
      <diagonal/>
    </border>
    <border>
      <left/>
      <right/>
      <top style="thick">
        <color theme="9"/>
      </top>
      <bottom style="thick">
        <color theme="6" tint="-0.24994659260841701"/>
      </bottom>
      <diagonal/>
    </border>
    <border>
      <left/>
      <right style="thick">
        <color theme="6" tint="-0.24994659260841701"/>
      </right>
      <top style="thick">
        <color theme="6" tint="-0.24994659260841701"/>
      </top>
      <bottom style="thin">
        <color auto="1"/>
      </bottom>
      <diagonal/>
    </border>
    <border>
      <left/>
      <right/>
      <top/>
      <bottom style="thick">
        <color theme="6" tint="-0.24994659260841701"/>
      </bottom>
      <diagonal/>
    </border>
    <border>
      <left/>
      <right style="thin">
        <color auto="1"/>
      </right>
      <top/>
      <bottom style="thick">
        <color theme="6" tint="-0.24994659260841701"/>
      </bottom>
      <diagonal/>
    </border>
    <border>
      <left style="thin">
        <color auto="1"/>
      </left>
      <right style="thin">
        <color auto="1"/>
      </right>
      <top/>
      <bottom style="thick">
        <color theme="6" tint="-0.24994659260841701"/>
      </bottom>
      <diagonal/>
    </border>
    <border>
      <left style="thin">
        <color auto="1"/>
      </left>
      <right style="medium">
        <color auto="1"/>
      </right>
      <top/>
      <bottom style="thick">
        <color theme="6" tint="-0.24994659260841701"/>
      </bottom>
      <diagonal/>
    </border>
    <border>
      <left style="medium">
        <color auto="1"/>
      </left>
      <right/>
      <top/>
      <bottom style="thick">
        <color theme="6" tint="-0.24994659260841701"/>
      </bottom>
      <diagonal/>
    </border>
    <border>
      <left/>
      <right style="thick">
        <color theme="6" tint="-0.24994659260841701"/>
      </right>
      <top style="thin">
        <color auto="1"/>
      </top>
      <bottom style="thin">
        <color auto="1"/>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right style="thick">
        <color theme="6" tint="-0.24994659260841701"/>
      </right>
      <top style="thin">
        <color auto="1"/>
      </top>
      <bottom style="thick">
        <color theme="6" tint="-0.24994659260841701"/>
      </bottom>
      <diagonal/>
    </border>
    <border>
      <left style="thin">
        <color auto="1"/>
      </left>
      <right/>
      <top style="thin">
        <color auto="1"/>
      </top>
      <bottom style="thick">
        <color theme="6" tint="-0.24994659260841701"/>
      </bottom>
      <diagonal/>
    </border>
    <border>
      <left style="thin">
        <color auto="1"/>
      </left>
      <right style="thin">
        <color auto="1"/>
      </right>
      <top style="thin">
        <color auto="1"/>
      </top>
      <bottom style="thick">
        <color theme="6" tint="-0.24994659260841701"/>
      </bottom>
      <diagonal/>
    </border>
    <border>
      <left style="medium">
        <color auto="1"/>
      </left>
      <right style="thin">
        <color auto="1"/>
      </right>
      <top style="thin">
        <color auto="1"/>
      </top>
      <bottom style="thick">
        <color theme="6" tint="-0.24994659260841701"/>
      </bottom>
      <diagonal/>
    </border>
    <border>
      <left/>
      <right style="thick">
        <color theme="9"/>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0791">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0" fillId="34"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27" fillId="21" borderId="121" applyNumberForma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7" fillId="37" borderId="122" applyNumberFormat="0" applyFon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2" fillId="34" borderId="123" applyNumberFormat="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34" fillId="0" borderId="124" applyNumberFormat="0" applyFill="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0" fillId="34"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27" fillId="21" borderId="125" applyNumberForma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7" fillId="37" borderId="126" applyNumberFormat="0" applyFon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2" fillId="34" borderId="127" applyNumberFormat="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xf numFmtId="0" fontId="34" fillId="0" borderId="128" applyNumberFormat="0" applyFill="0" applyAlignment="0" applyProtection="0"/>
  </cellStyleXfs>
  <cellXfs count="1827">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0" fontId="15" fillId="0" borderId="49" xfId="18956" applyFont="1" applyFill="1" applyBorder="1" applyAlignment="1">
      <alignment horizontal="center" vertical="center" wrapText="1"/>
    </xf>
    <xf numFmtId="0" fontId="15" fillId="0" borderId="50" xfId="18956" applyFont="1" applyFill="1" applyBorder="1" applyAlignment="1">
      <alignment horizontal="center" wrapText="1"/>
    </xf>
    <xf numFmtId="14" fontId="15" fillId="0" borderId="51" xfId="18956" applyNumberFormat="1" applyFont="1" applyFill="1" applyBorder="1" applyAlignment="1">
      <alignment horizontal="center" vertical="center"/>
    </xf>
    <xf numFmtId="14" fontId="15" fillId="0" borderId="49" xfId="18956" applyNumberFormat="1" applyFont="1" applyFill="1" applyBorder="1" applyAlignment="1">
      <alignment horizontal="left" vertical="center" wrapText="1"/>
    </xf>
    <xf numFmtId="0" fontId="15" fillId="0" borderId="49" xfId="18956" applyFont="1" applyFill="1" applyBorder="1" applyAlignment="1">
      <alignment horizontal="center" vertical="center"/>
    </xf>
    <xf numFmtId="0" fontId="15" fillId="0" borderId="50" xfId="18956" applyFont="1" applyFill="1" applyBorder="1" applyAlignment="1">
      <alignment horizontal="center" vertical="center"/>
    </xf>
    <xf numFmtId="0" fontId="13" fillId="0" borderId="59" xfId="5" applyFont="1" applyFill="1" applyBorder="1" applyAlignment="1">
      <alignment horizontal="left" vertical="center"/>
    </xf>
    <xf numFmtId="0" fontId="13" fillId="0" borderId="60" xfId="5" applyFont="1" applyFill="1" applyBorder="1" applyAlignment="1">
      <alignment horizontal="center" vertical="center"/>
    </xf>
    <xf numFmtId="0" fontId="13" fillId="0" borderId="61" xfId="5" applyFont="1" applyFill="1" applyBorder="1" applyAlignment="1">
      <alignment vertical="center" wrapText="1"/>
    </xf>
    <xf numFmtId="42" fontId="13" fillId="0" borderId="62" xfId="5" applyNumberFormat="1"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14" fontId="13" fillId="0" borderId="63" xfId="5" applyNumberFormat="1" applyFont="1" applyFill="1" applyBorder="1" applyAlignment="1">
      <alignment horizontal="center" vertical="center"/>
    </xf>
    <xf numFmtId="0" fontId="13" fillId="0" borderId="64" xfId="5" applyFont="1" applyFill="1" applyBorder="1" applyAlignment="1">
      <alignment horizontal="left" vertical="center" wrapText="1"/>
    </xf>
    <xf numFmtId="42" fontId="13" fillId="0" borderId="64" xfId="5" applyNumberFormat="1" applyFont="1" applyFill="1" applyBorder="1" applyAlignment="1">
      <alignment vertical="center"/>
    </xf>
    <xf numFmtId="0" fontId="13" fillId="0" borderId="64" xfId="5" applyFont="1" applyFill="1" applyBorder="1" applyAlignment="1">
      <alignment horizontal="center" vertical="center"/>
    </xf>
    <xf numFmtId="0" fontId="13" fillId="0" borderId="65" xfId="5" applyFont="1" applyFill="1" applyBorder="1" applyAlignment="1">
      <alignment horizontal="center" vertical="top"/>
    </xf>
    <xf numFmtId="0" fontId="13" fillId="0" borderId="66" xfId="5" applyFont="1" applyFill="1" applyBorder="1" applyAlignment="1">
      <alignment horizontal="left" vertical="top" wrapText="1"/>
    </xf>
    <xf numFmtId="0" fontId="13" fillId="0" borderId="11" xfId="5" applyFont="1" applyFill="1" applyBorder="1" applyAlignment="1">
      <alignment horizontal="left" vertical="center" wrapText="1"/>
    </xf>
    <xf numFmtId="165" fontId="15" fillId="0" borderId="20" xfId="6" quotePrefix="1" applyNumberFormat="1" applyFont="1" applyFill="1" applyBorder="1" applyAlignment="1">
      <alignment horizontal="center" vertical="center"/>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14" fontId="13" fillId="0" borderId="67" xfId="5" applyNumberFormat="1" applyFont="1" applyFill="1" applyBorder="1" applyAlignment="1">
      <alignment horizontal="center" vertical="center"/>
    </xf>
    <xf numFmtId="0" fontId="13" fillId="0" borderId="68" xfId="5" applyFont="1" applyFill="1" applyBorder="1" applyAlignment="1">
      <alignment horizontal="left" vertical="center" wrapText="1"/>
    </xf>
    <xf numFmtId="42" fontId="13" fillId="0" borderId="68" xfId="5" applyNumberFormat="1" applyFont="1" applyFill="1" applyBorder="1" applyAlignment="1">
      <alignment vertical="center"/>
    </xf>
    <xf numFmtId="0" fontId="13" fillId="0" borderId="68" xfId="5" applyFont="1" applyFill="1" applyBorder="1" applyAlignment="1">
      <alignment horizontal="center" vertical="center"/>
    </xf>
    <xf numFmtId="0" fontId="13" fillId="0" borderId="69" xfId="5" applyFont="1" applyFill="1" applyBorder="1" applyAlignment="1">
      <alignment horizontal="center" vertical="top"/>
    </xf>
    <xf numFmtId="0" fontId="13" fillId="0" borderId="37" xfId="5" applyFont="1" applyFill="1" applyBorder="1" applyAlignment="1">
      <alignment horizontal="center" vertical="center" wrapText="1"/>
    </xf>
    <xf numFmtId="0" fontId="15" fillId="0" borderId="70" xfId="18956" applyFont="1" applyFill="1" applyBorder="1" applyAlignment="1">
      <alignment horizontal="center" vertical="top" wrapText="1"/>
    </xf>
    <xf numFmtId="0" fontId="15" fillId="0" borderId="33" xfId="18956" applyFont="1" applyFill="1" applyBorder="1" applyAlignment="1">
      <alignment horizontal="left" vertical="top"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76" xfId="18956" applyFont="1" applyFill="1" applyBorder="1" applyAlignment="1">
      <alignment horizontal="center" vertical="top"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77" xfId="5" applyFont="1" applyFill="1" applyBorder="1" applyAlignment="1">
      <alignment vertical="center" wrapText="1"/>
    </xf>
    <xf numFmtId="0" fontId="13" fillId="0" borderId="77"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77"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5" fillId="0" borderId="12" xfId="6" quotePrefix="1" applyNumberFormat="1" applyFont="1" applyFill="1" applyBorder="1" applyAlignment="1">
      <alignment horizontal="left"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77"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9" fontId="13" fillId="0" borderId="18" xfId="5" applyNumberFormat="1" applyFont="1" applyFill="1" applyBorder="1" applyAlignment="1">
      <alignment horizontal="center" vertical="center" wrapText="1"/>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77"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18" xfId="5" applyFont="1" applyFill="1" applyBorder="1" applyAlignment="1">
      <alignment horizontal="center" vertical="center" wrapText="1"/>
    </xf>
    <xf numFmtId="0" fontId="13" fillId="0" borderId="77"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78"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77"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79"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80" xfId="19007" applyNumberFormat="1" applyFont="1" applyFill="1" applyBorder="1" applyAlignment="1">
      <alignment horizontal="center" vertical="center"/>
    </xf>
    <xf numFmtId="14" fontId="8" fillId="0" borderId="85" xfId="19007" applyNumberFormat="1" applyFont="1" applyFill="1" applyBorder="1" applyAlignment="1">
      <alignment horizontal="center" vertical="center"/>
    </xf>
    <xf numFmtId="14" fontId="8" fillId="0" borderId="91"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92" xfId="18623" applyFont="1" applyFill="1" applyBorder="1" applyAlignment="1" applyProtection="1">
      <alignment horizontal="center" wrapText="1"/>
      <protection locked="0"/>
    </xf>
    <xf numFmtId="41" fontId="11" fillId="0" borderId="82" xfId="18623" applyNumberFormat="1" applyFont="1" applyFill="1" applyBorder="1" applyAlignment="1" applyProtection="1">
      <alignment horizontal="center" wrapText="1"/>
      <protection locked="0"/>
    </xf>
    <xf numFmtId="0" fontId="11" fillId="0" borderId="93" xfId="18623" applyFont="1" applyFill="1" applyBorder="1" applyAlignment="1" applyProtection="1">
      <alignment horizontal="center" wrapText="1"/>
      <protection locked="0"/>
    </xf>
    <xf numFmtId="0" fontId="11" fillId="0" borderId="86" xfId="18623" applyFont="1" applyFill="1" applyBorder="1" applyAlignment="1" applyProtection="1">
      <alignment horizontal="center" wrapText="1"/>
      <protection locked="0"/>
    </xf>
    <xf numFmtId="42" fontId="11" fillId="0" borderId="91"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80"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86" xfId="5" applyFont="1" applyFill="1" applyBorder="1" applyAlignment="1">
      <alignment horizontal="center" wrapText="1"/>
    </xf>
    <xf numFmtId="165" fontId="15" fillId="0" borderId="101" xfId="4" applyNumberFormat="1" applyFont="1" applyFill="1" applyBorder="1" applyAlignment="1">
      <alignment horizontal="center" vertical="center" wrapText="1"/>
    </xf>
    <xf numFmtId="167" fontId="15" fillId="0" borderId="102" xfId="7" applyNumberFormat="1" applyFont="1" applyFill="1" applyBorder="1" applyAlignment="1">
      <alignment horizontal="center" vertical="center" wrapText="1"/>
    </xf>
    <xf numFmtId="166" fontId="15" fillId="0" borderId="102" xfId="4" applyNumberFormat="1" applyFont="1" applyFill="1" applyBorder="1" applyAlignment="1">
      <alignment horizontal="center" vertical="center" wrapText="1"/>
    </xf>
    <xf numFmtId="0" fontId="16" fillId="0" borderId="102" xfId="4" applyNumberFormat="1" applyFont="1" applyFill="1" applyBorder="1" applyAlignment="1">
      <alignment horizontal="center" vertical="top" wrapText="1"/>
    </xf>
    <xf numFmtId="14" fontId="15" fillId="0" borderId="103" xfId="4" applyNumberFormat="1" applyFont="1" applyFill="1" applyBorder="1" applyAlignment="1">
      <alignment horizontal="center" vertical="center" wrapText="1"/>
    </xf>
    <xf numFmtId="165" fontId="15" fillId="0" borderId="104" xfId="4" applyNumberFormat="1" applyFont="1" applyFill="1" applyBorder="1" applyAlignment="1">
      <alignment horizontal="center" vertical="center" wrapText="1"/>
    </xf>
    <xf numFmtId="167" fontId="15" fillId="0" borderId="100" xfId="7" applyNumberFormat="1" applyFont="1" applyFill="1" applyBorder="1" applyAlignment="1">
      <alignment horizontal="center" vertical="center" wrapText="1"/>
    </xf>
    <xf numFmtId="166" fontId="15" fillId="0" borderId="100" xfId="4" applyNumberFormat="1" applyFont="1" applyFill="1" applyBorder="1" applyAlignment="1">
      <alignment horizontal="center" vertical="center" wrapText="1"/>
    </xf>
    <xf numFmtId="0" fontId="16" fillId="0" borderId="100" xfId="4" applyNumberFormat="1" applyFont="1" applyFill="1" applyBorder="1" applyAlignment="1">
      <alignment horizontal="center" vertical="top" wrapText="1"/>
    </xf>
    <xf numFmtId="14" fontId="15" fillId="0" borderId="105"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99" xfId="7" applyNumberFormat="1" applyFont="1" applyFill="1" applyBorder="1" applyAlignment="1">
      <alignment horizontal="center" vertical="center" wrapText="1"/>
    </xf>
    <xf numFmtId="166" fontId="15" fillId="0" borderId="99"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101" xfId="18771" applyNumberFormat="1" applyFont="1" applyFill="1" applyBorder="1" applyAlignment="1" applyProtection="1">
      <alignment horizontal="center" wrapText="1"/>
      <protection locked="0"/>
    </xf>
    <xf numFmtId="0" fontId="15" fillId="0" borderId="102" xfId="18956" applyFont="1" applyFill="1" applyBorder="1" applyAlignment="1">
      <alignment horizontal="center" wrapText="1"/>
    </xf>
    <xf numFmtId="14" fontId="15" fillId="0" borderId="106" xfId="18956" applyNumberFormat="1" applyFont="1" applyFill="1" applyBorder="1" applyAlignment="1">
      <alignment horizontal="center" wrapText="1"/>
    </xf>
    <xf numFmtId="42" fontId="15" fillId="0" borderId="104" xfId="18771" applyNumberFormat="1" applyFont="1" applyFill="1" applyBorder="1" applyAlignment="1" applyProtection="1">
      <alignment horizontal="center" wrapText="1"/>
      <protection locked="0"/>
    </xf>
    <xf numFmtId="14" fontId="15" fillId="0" borderId="95" xfId="18956" applyNumberFormat="1" applyFont="1" applyFill="1" applyBorder="1" applyAlignment="1">
      <alignment horizontal="center" wrapText="1"/>
    </xf>
    <xf numFmtId="14" fontId="15" fillId="0" borderId="105" xfId="18956" applyNumberFormat="1" applyFont="1" applyFill="1" applyBorder="1" applyAlignment="1">
      <alignment horizontal="center" vertical="center" wrapText="1"/>
    </xf>
    <xf numFmtId="44" fontId="13" fillId="0" borderId="101" xfId="6" applyFont="1" applyFill="1" applyBorder="1" applyAlignment="1">
      <alignment horizontal="center" vertical="center" wrapText="1"/>
    </xf>
    <xf numFmtId="0" fontId="15" fillId="0" borderId="108" xfId="6" applyNumberFormat="1" applyFont="1" applyFill="1" applyBorder="1" applyAlignment="1">
      <alignment horizontal="center" vertical="center"/>
    </xf>
    <xf numFmtId="169" fontId="15" fillId="0" borderId="102" xfId="6" quotePrefix="1" applyNumberFormat="1" applyFont="1" applyFill="1" applyBorder="1" applyAlignment="1">
      <alignment horizontal="center" vertical="center"/>
    </xf>
    <xf numFmtId="0" fontId="13" fillId="0" borderId="108" xfId="5" applyNumberFormat="1" applyFont="1" applyFill="1" applyBorder="1" applyAlignment="1">
      <alignment horizontal="left" vertical="center" wrapText="1"/>
    </xf>
    <xf numFmtId="14" fontId="13" fillId="0" borderId="109" xfId="5" quotePrefix="1" applyNumberFormat="1" applyFont="1" applyFill="1" applyBorder="1" applyAlignment="1">
      <alignment horizontal="center" vertical="center" wrapText="1"/>
    </xf>
    <xf numFmtId="170" fontId="15" fillId="0" borderId="101" xfId="6" quotePrefix="1" applyNumberFormat="1" applyFont="1" applyFill="1" applyBorder="1" applyAlignment="1">
      <alignment horizontal="center" vertical="center"/>
    </xf>
    <xf numFmtId="0" fontId="13" fillId="0" borderId="102" xfId="5" applyFont="1" applyFill="1" applyBorder="1" applyAlignment="1">
      <alignment horizontal="left" vertical="center" wrapText="1"/>
    </xf>
    <xf numFmtId="0" fontId="15" fillId="0" borderId="106" xfId="18956" applyFont="1" applyFill="1" applyBorder="1" applyAlignment="1">
      <alignment horizontal="center" vertical="top" wrapText="1"/>
    </xf>
    <xf numFmtId="14" fontId="15" fillId="0" borderId="109" xfId="18956" applyNumberFormat="1" applyFont="1" applyFill="1" applyBorder="1" applyAlignment="1">
      <alignment horizontal="left" vertical="center" wrapText="1"/>
    </xf>
    <xf numFmtId="0" fontId="15" fillId="0" borderId="107" xfId="18956" applyFont="1" applyFill="1" applyBorder="1" applyAlignment="1">
      <alignment horizontal="center" vertical="center"/>
    </xf>
    <xf numFmtId="0" fontId="15" fillId="0" borderId="108" xfId="18956" applyFont="1" applyFill="1" applyBorder="1" applyAlignment="1">
      <alignment horizontal="center" vertical="center"/>
    </xf>
    <xf numFmtId="14" fontId="15" fillId="0" borderId="102" xfId="18956" applyNumberFormat="1" applyFont="1" applyFill="1" applyBorder="1" applyAlignment="1">
      <alignment horizontal="left" vertical="center" wrapText="1"/>
    </xf>
    <xf numFmtId="14" fontId="15" fillId="0" borderId="103" xfId="18956" applyNumberFormat="1" applyFont="1" applyFill="1" applyBorder="1" applyAlignment="1">
      <alignment horizontal="center" vertical="center"/>
    </xf>
    <xf numFmtId="0" fontId="13" fillId="0" borderId="107" xfId="5" applyFont="1" applyFill="1" applyBorder="1" applyAlignment="1">
      <alignment horizontal="center" vertical="center" wrapText="1"/>
    </xf>
    <xf numFmtId="0" fontId="13" fillId="0" borderId="108" xfId="5" applyFont="1" applyFill="1" applyBorder="1" applyAlignment="1">
      <alignment horizontal="center" vertical="center" wrapText="1"/>
    </xf>
    <xf numFmtId="14" fontId="13" fillId="0" borderId="102" xfId="5" applyNumberFormat="1" applyFont="1" applyFill="1" applyBorder="1" applyAlignment="1">
      <alignment vertical="center" wrapText="1"/>
    </xf>
    <xf numFmtId="14" fontId="13" fillId="0" borderId="102" xfId="5" applyNumberFormat="1" applyFont="1" applyFill="1" applyBorder="1" applyAlignment="1">
      <alignment horizontal="center" vertical="center"/>
    </xf>
    <xf numFmtId="14" fontId="15" fillId="0" borderId="102" xfId="18257" applyNumberFormat="1" applyFont="1" applyFill="1" applyBorder="1" applyAlignment="1">
      <alignment horizontal="center" vertical="center"/>
    </xf>
    <xf numFmtId="0" fontId="13" fillId="0" borderId="97" xfId="5" applyNumberFormat="1" applyFont="1" applyFill="1" applyBorder="1" applyAlignment="1">
      <alignment horizontal="left" vertical="center" wrapText="1"/>
    </xf>
    <xf numFmtId="14" fontId="13" fillId="0" borderId="110" xfId="5" quotePrefix="1" applyNumberFormat="1" applyFont="1" applyFill="1" applyBorder="1" applyAlignment="1">
      <alignment horizontal="center" vertical="center" wrapText="1"/>
    </xf>
    <xf numFmtId="169" fontId="13" fillId="0" borderId="104" xfId="5" applyNumberFormat="1" applyFont="1" applyFill="1" applyBorder="1" applyAlignment="1">
      <alignment horizontal="center" vertical="center" wrapText="1"/>
    </xf>
    <xf numFmtId="0" fontId="15" fillId="0" borderId="97" xfId="6" applyNumberFormat="1" applyFont="1" applyFill="1" applyBorder="1" applyAlignment="1">
      <alignment horizontal="left" vertical="center" wrapText="1"/>
    </xf>
    <xf numFmtId="0" fontId="13" fillId="0" borderId="96" xfId="5" applyNumberFormat="1" applyFont="1" applyFill="1" applyBorder="1" applyAlignment="1">
      <alignment horizontal="left" vertical="center" wrapText="1"/>
    </xf>
    <xf numFmtId="14" fontId="13" fillId="0" borderId="105" xfId="5" applyNumberFormat="1" applyFont="1" applyFill="1" applyBorder="1" applyAlignment="1">
      <alignment horizontal="center" vertical="center" wrapText="1"/>
    </xf>
    <xf numFmtId="169" fontId="15" fillId="0" borderId="104" xfId="6" quotePrefix="1" applyNumberFormat="1" applyFont="1" applyFill="1" applyBorder="1" applyAlignment="1">
      <alignment horizontal="center" vertical="center"/>
    </xf>
    <xf numFmtId="0" fontId="15" fillId="0" borderId="97" xfId="18956" applyFont="1" applyFill="1" applyBorder="1" applyAlignment="1">
      <alignment horizontal="center" vertical="center"/>
    </xf>
    <xf numFmtId="14" fontId="15" fillId="0" borderId="105" xfId="18956" applyNumberFormat="1" applyFont="1" applyFill="1" applyBorder="1" applyAlignment="1">
      <alignment horizontal="center" vertical="center"/>
    </xf>
    <xf numFmtId="14" fontId="13" fillId="0" borderId="100" xfId="5" applyNumberFormat="1" applyFont="1" applyFill="1" applyBorder="1" applyAlignment="1">
      <alignment vertical="center" wrapText="1"/>
    </xf>
    <xf numFmtId="0" fontId="13" fillId="0" borderId="100" xfId="5" applyFont="1" applyFill="1" applyBorder="1" applyAlignment="1">
      <alignment vertical="center" wrapText="1"/>
    </xf>
    <xf numFmtId="14" fontId="13" fillId="0" borderId="100" xfId="5" applyNumberFormat="1" applyFont="1" applyFill="1" applyBorder="1" applyAlignment="1">
      <alignment horizontal="center" vertical="center"/>
    </xf>
    <xf numFmtId="169" fontId="13" fillId="0" borderId="101" xfId="5" quotePrefix="1" applyNumberFormat="1" applyFont="1" applyFill="1" applyBorder="1" applyAlignment="1">
      <alignment horizontal="center" vertical="center" wrapText="1"/>
    </xf>
    <xf numFmtId="169" fontId="15" fillId="0" borderId="101" xfId="6" quotePrefix="1" applyNumberFormat="1" applyFont="1" applyFill="1" applyBorder="1" applyAlignment="1">
      <alignment horizontal="center" vertical="center"/>
    </xf>
    <xf numFmtId="0" fontId="13" fillId="0" borderId="102" xfId="5" quotePrefix="1" applyFont="1" applyFill="1" applyBorder="1" applyAlignment="1">
      <alignment horizontal="center" vertical="center" wrapText="1"/>
    </xf>
    <xf numFmtId="0" fontId="15" fillId="0" borderId="106" xfId="18956" applyFont="1" applyFill="1" applyBorder="1" applyAlignment="1">
      <alignment horizontal="center" vertical="center" wrapText="1"/>
    </xf>
    <xf numFmtId="0" fontId="15" fillId="0" borderId="109" xfId="18956" applyFont="1" applyFill="1" applyBorder="1" applyAlignment="1">
      <alignment horizontal="center" vertical="center" wrapText="1"/>
    </xf>
    <xf numFmtId="0" fontId="15" fillId="0" borderId="107" xfId="18956" applyFont="1" applyFill="1" applyBorder="1" applyAlignment="1">
      <alignment horizontal="center" vertical="center" wrapText="1"/>
    </xf>
    <xf numFmtId="14" fontId="15" fillId="0" borderId="102" xfId="18956" applyNumberFormat="1" applyFont="1" applyFill="1" applyBorder="1" applyAlignment="1">
      <alignment horizontal="center" vertical="center" wrapText="1"/>
    </xf>
    <xf numFmtId="0" fontId="13" fillId="0" borderId="107" xfId="5" applyFont="1" applyFill="1" applyBorder="1" applyAlignment="1">
      <alignment horizontal="center" vertical="top" wrapText="1"/>
    </xf>
    <xf numFmtId="14" fontId="13" fillId="0" borderId="102" xfId="5" applyNumberFormat="1" applyFont="1" applyFill="1" applyBorder="1" applyAlignment="1">
      <alignment horizontal="center"/>
    </xf>
    <xf numFmtId="0" fontId="15" fillId="0" borderId="97" xfId="6" quotePrefix="1" applyNumberFormat="1" applyFont="1" applyFill="1" applyBorder="1" applyAlignment="1">
      <alignment horizontal="left" vertical="center"/>
    </xf>
    <xf numFmtId="0" fontId="13" fillId="0" borderId="110" xfId="5" quotePrefix="1" applyFont="1" applyFill="1" applyBorder="1" applyAlignment="1">
      <alignment horizontal="center" vertical="center" wrapText="1"/>
    </xf>
    <xf numFmtId="49" fontId="13" fillId="0" borderId="101" xfId="5" applyNumberFormat="1" applyFont="1" applyFill="1" applyBorder="1" applyAlignment="1">
      <alignment horizontal="center" vertical="center" wrapText="1"/>
    </xf>
    <xf numFmtId="165" fontId="15" fillId="0" borderId="101" xfId="6" quotePrefix="1" applyNumberFormat="1" applyFont="1" applyFill="1" applyBorder="1" applyAlignment="1">
      <alignment horizontal="center" vertical="center"/>
    </xf>
    <xf numFmtId="0" fontId="13" fillId="0" borderId="109" xfId="18956" applyFont="1" applyFill="1" applyBorder="1" applyAlignment="1">
      <alignment horizontal="center" vertical="center" wrapText="1"/>
    </xf>
    <xf numFmtId="169" fontId="13" fillId="0" borderId="99" xfId="5" applyNumberFormat="1" applyFont="1" applyFill="1" applyBorder="1" applyAlignment="1"/>
    <xf numFmtId="0" fontId="15" fillId="0" borderId="94" xfId="18956" applyNumberFormat="1" applyFont="1" applyFill="1" applyBorder="1" applyAlignment="1">
      <alignment horizontal="left" vertical="center" wrapText="1"/>
    </xf>
    <xf numFmtId="0" fontId="15" fillId="0" borderId="97" xfId="18956" applyNumberFormat="1" applyFont="1" applyFill="1" applyBorder="1" applyAlignment="1">
      <alignment horizontal="left" vertical="center" wrapText="1"/>
    </xf>
    <xf numFmtId="14" fontId="15" fillId="0" borderId="96" xfId="18956" applyNumberFormat="1" applyFont="1" applyFill="1" applyBorder="1" applyAlignment="1">
      <alignment horizontal="center" vertical="center"/>
    </xf>
    <xf numFmtId="0" fontId="13" fillId="0" borderId="105" xfId="5" applyFont="1" applyFill="1" applyBorder="1" applyAlignment="1">
      <alignment horizontal="center" vertical="center" wrapText="1"/>
    </xf>
    <xf numFmtId="0" fontId="15" fillId="0" borderId="108" xfId="6" applyNumberFormat="1" applyFont="1" applyFill="1" applyBorder="1" applyAlignment="1">
      <alignment vertical="center" wrapText="1"/>
    </xf>
    <xf numFmtId="0" fontId="13" fillId="0" borderId="102" xfId="5" quotePrefix="1" applyFont="1" applyFill="1" applyBorder="1" applyAlignment="1">
      <alignment horizontal="left" vertical="center" wrapText="1"/>
    </xf>
    <xf numFmtId="0" fontId="15" fillId="0" borderId="111" xfId="18956" applyFont="1" applyFill="1" applyBorder="1" applyAlignment="1">
      <alignment horizontal="left" vertical="center" wrapText="1"/>
    </xf>
    <xf numFmtId="0" fontId="15" fillId="0" borderId="107" xfId="18956" applyFont="1" applyFill="1" applyBorder="1" applyAlignment="1">
      <alignment horizontal="center" vertical="top" wrapText="1"/>
    </xf>
    <xf numFmtId="14" fontId="13" fillId="0" borderId="102" xfId="5" applyNumberFormat="1" applyFont="1" applyFill="1" applyBorder="1" applyAlignment="1">
      <alignment horizontal="left" vertical="center" wrapText="1"/>
    </xf>
    <xf numFmtId="0" fontId="13" fillId="0" borderId="99" xfId="5" quotePrefix="1" applyFont="1" applyFill="1" applyBorder="1" applyAlignment="1">
      <alignment horizontal="left" vertical="center" wrapText="1"/>
    </xf>
    <xf numFmtId="0" fontId="15" fillId="0" borderId="98" xfId="18956" applyFont="1" applyFill="1" applyBorder="1" applyAlignment="1">
      <alignment horizontal="center" vertical="top" wrapText="1"/>
    </xf>
    <xf numFmtId="14" fontId="13" fillId="0" borderId="99" xfId="5" applyNumberFormat="1" applyFont="1" applyFill="1" applyBorder="1" applyAlignment="1">
      <alignment horizontal="left" vertical="center" wrapText="1"/>
    </xf>
    <xf numFmtId="0" fontId="13" fillId="0" borderId="99" xfId="5" applyFont="1" applyFill="1" applyBorder="1" applyAlignment="1">
      <alignment vertical="center" wrapText="1"/>
    </xf>
    <xf numFmtId="14" fontId="13" fillId="0" borderId="99" xfId="5" applyNumberFormat="1" applyFont="1" applyFill="1" applyBorder="1" applyAlignment="1">
      <alignment horizontal="center" vertical="center"/>
    </xf>
    <xf numFmtId="169" fontId="13" fillId="0" borderId="104" xfId="5" quotePrefix="1" applyNumberFormat="1" applyFont="1" applyFill="1" applyBorder="1" applyAlignment="1">
      <alignment horizontal="center" vertical="center" wrapText="1"/>
    </xf>
    <xf numFmtId="0" fontId="13" fillId="0" borderId="94" xfId="5" applyNumberFormat="1" applyFont="1" applyFill="1" applyBorder="1" applyAlignment="1">
      <alignment horizontal="left" vertical="center" wrapText="1"/>
    </xf>
    <xf numFmtId="14" fontId="13" fillId="0" borderId="96" xfId="5" quotePrefix="1" applyNumberFormat="1" applyFont="1" applyFill="1" applyBorder="1" applyAlignment="1">
      <alignment horizontal="center" vertical="center" wrapText="1"/>
    </xf>
    <xf numFmtId="0" fontId="15" fillId="0" borderId="95" xfId="18956" applyFont="1" applyFill="1" applyBorder="1" applyAlignment="1">
      <alignment horizontal="center" vertical="top" wrapText="1"/>
    </xf>
    <xf numFmtId="0" fontId="15" fillId="0" borderId="96" xfId="18956" applyFont="1" applyFill="1" applyBorder="1" applyAlignment="1">
      <alignment horizontal="left" vertical="center" wrapText="1"/>
    </xf>
    <xf numFmtId="0" fontId="13" fillId="0" borderId="97" xfId="5" quotePrefix="1" applyNumberFormat="1" applyFont="1" applyFill="1" applyBorder="1" applyAlignment="1">
      <alignment horizontal="left" vertical="center" wrapText="1"/>
    </xf>
    <xf numFmtId="0" fontId="15" fillId="0" borderId="95" xfId="18956" applyFont="1" applyFill="1" applyBorder="1" applyAlignment="1">
      <alignment horizontal="left" vertical="center" wrapText="1"/>
    </xf>
    <xf numFmtId="0" fontId="15" fillId="0" borderId="112" xfId="18956" applyFont="1" applyFill="1" applyBorder="1" applyAlignment="1">
      <alignment horizontal="center" vertical="top" wrapText="1"/>
    </xf>
    <xf numFmtId="0" fontId="15" fillId="0" borderId="113" xfId="18956" applyFont="1" applyFill="1" applyBorder="1" applyAlignment="1">
      <alignment horizontal="center" vertical="center"/>
    </xf>
    <xf numFmtId="42" fontId="13" fillId="0" borderId="114" xfId="5" applyNumberFormat="1" applyFont="1" applyFill="1" applyBorder="1" applyAlignment="1">
      <alignment vertical="center"/>
    </xf>
    <xf numFmtId="14" fontId="15" fillId="0" borderId="114" xfId="18956" applyNumberFormat="1" applyFont="1" applyFill="1" applyBorder="1" applyAlignment="1">
      <alignment horizontal="left" vertical="center" wrapText="1"/>
    </xf>
    <xf numFmtId="14" fontId="15" fillId="0" borderId="115" xfId="18956" applyNumberFormat="1" applyFont="1" applyFill="1" applyBorder="1" applyAlignment="1">
      <alignment horizontal="center" vertical="center"/>
    </xf>
    <xf numFmtId="0" fontId="13" fillId="0" borderId="97" xfId="5" applyFont="1" applyFill="1" applyBorder="1" applyAlignment="1">
      <alignment vertical="center" wrapText="1"/>
    </xf>
    <xf numFmtId="0" fontId="15" fillId="0" borderId="97" xfId="6" applyNumberFormat="1" applyFont="1" applyFill="1" applyBorder="1" applyAlignment="1">
      <alignment horizontal="center" vertical="center"/>
    </xf>
    <xf numFmtId="0" fontId="13" fillId="0" borderId="97" xfId="5" applyNumberFormat="1" applyFont="1" applyFill="1" applyBorder="1" applyAlignment="1">
      <alignment vertical="center" wrapText="1"/>
    </xf>
    <xf numFmtId="10" fontId="13" fillId="0" borderId="104" xfId="5" quotePrefix="1" applyNumberFormat="1" applyFont="1" applyFill="1" applyBorder="1" applyAlignment="1">
      <alignment horizontal="center" vertical="center" wrapText="1"/>
    </xf>
    <xf numFmtId="14" fontId="13" fillId="0" borderId="95" xfId="5" quotePrefix="1" applyNumberFormat="1" applyFont="1" applyFill="1" applyBorder="1" applyAlignment="1">
      <alignment horizontal="center" vertical="center" wrapText="1"/>
    </xf>
    <xf numFmtId="0" fontId="15" fillId="0" borderId="96" xfId="18956" applyFont="1" applyFill="1" applyBorder="1" applyAlignment="1">
      <alignment horizontal="center" vertical="top" wrapText="1"/>
    </xf>
    <xf numFmtId="42" fontId="13" fillId="0" borderId="94" xfId="5" applyNumberFormat="1" applyFont="1" applyFill="1" applyBorder="1" applyAlignment="1">
      <alignment vertical="center"/>
    </xf>
    <xf numFmtId="0" fontId="13" fillId="0" borderId="116" xfId="5" applyFont="1" applyFill="1" applyBorder="1" applyAlignment="1">
      <alignment horizontal="center" vertical="center"/>
    </xf>
    <xf numFmtId="42" fontId="13" fillId="0" borderId="102" xfId="5" applyNumberFormat="1" applyFont="1" applyFill="1" applyBorder="1" applyAlignment="1">
      <alignment horizontal="center" vertical="center"/>
    </xf>
    <xf numFmtId="0" fontId="13" fillId="0" borderId="107" xfId="5" applyFont="1" applyFill="1" applyBorder="1" applyAlignment="1">
      <alignment horizontal="center"/>
    </xf>
    <xf numFmtId="165" fontId="13" fillId="0" borderId="100" xfId="5" applyNumberFormat="1" applyFont="1" applyFill="1" applyBorder="1" applyAlignment="1">
      <alignment vertical="center"/>
    </xf>
    <xf numFmtId="14" fontId="13" fillId="0" borderId="105" xfId="5" applyNumberFormat="1" applyFont="1" applyFill="1" applyBorder="1" applyAlignment="1">
      <alignment vertical="center" wrapText="1"/>
    </xf>
    <xf numFmtId="165" fontId="15" fillId="0" borderId="104" xfId="18696" applyNumberFormat="1" applyFont="1" applyFill="1" applyBorder="1" applyAlignment="1">
      <alignment horizontal="center" vertical="center" wrapText="1"/>
    </xf>
    <xf numFmtId="14" fontId="15" fillId="0" borderId="105" xfId="18696" applyNumberFormat="1" applyFont="1" applyFill="1" applyBorder="1" applyAlignment="1">
      <alignment horizontal="center" vertical="center" wrapText="1"/>
    </xf>
    <xf numFmtId="3" fontId="15" fillId="0" borderId="99" xfId="8" applyNumberFormat="1" applyFont="1" applyFill="1" applyBorder="1" applyAlignment="1">
      <alignment horizontal="center" vertical="center" wrapText="1"/>
    </xf>
    <xf numFmtId="166" fontId="15" fillId="0" borderId="99" xfId="18696" applyNumberFormat="1" applyFont="1" applyFill="1" applyBorder="1" applyAlignment="1">
      <alignment horizontal="center" vertical="center" wrapText="1"/>
    </xf>
    <xf numFmtId="169" fontId="15" fillId="0" borderId="101" xfId="6" applyNumberFormat="1" applyFont="1" applyFill="1" applyBorder="1" applyAlignment="1">
      <alignment vertical="center"/>
    </xf>
    <xf numFmtId="0" fontId="13" fillId="0" borderId="104" xfId="5" applyFont="1" applyFill="1" applyBorder="1" applyAlignment="1">
      <alignment vertical="center" wrapText="1"/>
    </xf>
    <xf numFmtId="0" fontId="13" fillId="0" borderId="105" xfId="5" applyFont="1" applyFill="1" applyBorder="1" applyAlignment="1">
      <alignment vertical="center" wrapText="1"/>
    </xf>
    <xf numFmtId="14" fontId="13" fillId="0" borderId="100" xfId="5" applyNumberFormat="1" applyFont="1" applyFill="1" applyBorder="1" applyAlignment="1">
      <alignment horizontal="center" vertical="center" wrapText="1"/>
    </xf>
    <xf numFmtId="0" fontId="13" fillId="0" borderId="97" xfId="5" applyFont="1" applyFill="1" applyBorder="1" applyAlignment="1">
      <alignment wrapText="1"/>
    </xf>
    <xf numFmtId="0" fontId="13" fillId="0" borderId="105" xfId="5" applyFont="1" applyFill="1" applyBorder="1" applyAlignment="1">
      <alignment wrapText="1"/>
    </xf>
    <xf numFmtId="0" fontId="13" fillId="0" borderId="104" xfId="5" applyFont="1" applyFill="1" applyBorder="1" applyAlignment="1">
      <alignment wrapText="1"/>
    </xf>
    <xf numFmtId="0" fontId="13" fillId="0" borderId="100" xfId="5" applyFont="1" applyFill="1" applyBorder="1" applyAlignment="1">
      <alignment wrapText="1"/>
    </xf>
    <xf numFmtId="42" fontId="13" fillId="0" borderId="99" xfId="5" applyNumberFormat="1" applyFont="1" applyFill="1" applyBorder="1" applyAlignment="1">
      <alignment vertical="center" wrapText="1"/>
    </xf>
    <xf numFmtId="42" fontId="13" fillId="0" borderId="94" xfId="5" applyNumberFormat="1" applyFont="1" applyFill="1" applyBorder="1" applyAlignment="1">
      <alignment vertical="center" wrapText="1"/>
    </xf>
    <xf numFmtId="0" fontId="13" fillId="0" borderId="98" xfId="5" applyFont="1" applyFill="1" applyBorder="1" applyAlignment="1">
      <alignment horizontal="center" vertical="center" wrapText="1"/>
    </xf>
    <xf numFmtId="0" fontId="13" fillId="0" borderId="99" xfId="5" applyFont="1" applyFill="1" applyBorder="1" applyAlignment="1">
      <alignment horizontal="center" vertical="center" wrapText="1"/>
    </xf>
    <xf numFmtId="14" fontId="13" fillId="0" borderId="98" xfId="5" applyNumberFormat="1" applyFont="1" applyFill="1" applyBorder="1" applyAlignment="1">
      <alignment horizontal="center" vertical="center" wrapText="1"/>
    </xf>
    <xf numFmtId="169" fontId="15" fillId="0" borderId="104" xfId="6" applyNumberFormat="1" applyFont="1" applyFill="1" applyBorder="1" applyAlignment="1">
      <alignment vertical="center"/>
    </xf>
    <xf numFmtId="0" fontId="13" fillId="0" borderId="97" xfId="18370" applyFont="1" applyFill="1" applyBorder="1" applyAlignment="1">
      <alignment vertical="center" wrapText="1"/>
    </xf>
    <xf numFmtId="42" fontId="13" fillId="0" borderId="100" xfId="18370" applyNumberFormat="1" applyFont="1" applyFill="1" applyBorder="1" applyAlignment="1">
      <alignment vertical="center" wrapText="1"/>
    </xf>
    <xf numFmtId="0" fontId="13" fillId="0" borderId="100" xfId="18370" applyFont="1" applyFill="1" applyBorder="1" applyAlignment="1">
      <alignment vertical="center" wrapText="1"/>
    </xf>
    <xf numFmtId="14" fontId="13" fillId="0" borderId="100" xfId="18370" applyNumberFormat="1" applyFont="1" applyFill="1" applyBorder="1" applyAlignment="1">
      <alignment horizontal="center" vertical="center" wrapText="1"/>
    </xf>
    <xf numFmtId="0" fontId="13" fillId="0" borderId="105" xfId="18370" applyFont="1" applyFill="1" applyBorder="1" applyAlignment="1">
      <alignment horizontal="center" vertical="center" wrapText="1"/>
    </xf>
    <xf numFmtId="42" fontId="13" fillId="0" borderId="101" xfId="5" applyNumberFormat="1" applyFont="1" applyFill="1" applyBorder="1" applyAlignment="1">
      <alignment wrapText="1"/>
    </xf>
    <xf numFmtId="0" fontId="13" fillId="0" borderId="108" xfId="5" applyFont="1" applyFill="1" applyBorder="1" applyAlignment="1">
      <alignment horizontal="center" wrapText="1"/>
    </xf>
    <xf numFmtId="14" fontId="13" fillId="0" borderId="111" xfId="5" applyNumberFormat="1" applyFont="1" applyFill="1" applyBorder="1" applyAlignment="1">
      <alignment horizontal="center" wrapText="1"/>
    </xf>
    <xf numFmtId="14" fontId="13" fillId="0" borderId="106" xfId="5" applyNumberFormat="1" applyFont="1" applyFill="1" applyBorder="1" applyAlignment="1">
      <alignment horizontal="center" wrapText="1"/>
    </xf>
    <xf numFmtId="0" fontId="37" fillId="0" borderId="106" xfId="5" applyNumberFormat="1" applyFont="1" applyFill="1" applyBorder="1" applyAlignment="1">
      <alignment vertical="top" wrapText="1"/>
    </xf>
    <xf numFmtId="14" fontId="13" fillId="0" borderId="109" xfId="5" applyNumberFormat="1" applyFont="1" applyFill="1" applyBorder="1" applyAlignment="1">
      <alignment horizontal="center" wrapText="1"/>
    </xf>
    <xf numFmtId="0" fontId="13" fillId="0" borderId="101" xfId="5" applyFont="1" applyFill="1" applyBorder="1" applyAlignment="1">
      <alignment horizontal="center" wrapText="1"/>
    </xf>
    <xf numFmtId="42" fontId="13" fillId="0" borderId="102" xfId="5" applyNumberFormat="1" applyFont="1" applyFill="1" applyBorder="1" applyAlignment="1">
      <alignment wrapText="1"/>
    </xf>
    <xf numFmtId="0" fontId="13" fillId="0" borderId="102" xfId="5" applyFont="1" applyFill="1" applyBorder="1" applyAlignment="1">
      <alignment wrapText="1"/>
    </xf>
    <xf numFmtId="0" fontId="13" fillId="0" borderId="106" xfId="5" applyFont="1" applyFill="1" applyBorder="1" applyAlignment="1">
      <alignment horizontal="center" wrapText="1"/>
    </xf>
    <xf numFmtId="0" fontId="13" fillId="0" borderId="102" xfId="5" applyFont="1" applyFill="1" applyBorder="1" applyAlignment="1">
      <alignment horizontal="left" wrapText="1"/>
    </xf>
    <xf numFmtId="14" fontId="13" fillId="0" borderId="102" xfId="5" applyNumberFormat="1" applyFont="1" applyFill="1" applyBorder="1" applyAlignment="1">
      <alignment horizontal="center" wrapText="1"/>
    </xf>
    <xf numFmtId="0" fontId="13" fillId="0" borderId="103" xfId="5" applyFont="1" applyFill="1" applyBorder="1" applyAlignment="1">
      <alignment horizontal="center" wrapText="1"/>
    </xf>
    <xf numFmtId="9" fontId="13" fillId="0" borderId="103" xfId="5" applyNumberFormat="1" applyFont="1" applyFill="1" applyBorder="1" applyAlignment="1">
      <alignment horizontal="center" vertical="center"/>
    </xf>
    <xf numFmtId="3" fontId="13" fillId="0" borderId="95" xfId="8" applyNumberFormat="1" applyFont="1" applyFill="1" applyBorder="1" applyAlignment="1">
      <alignment horizontal="center" vertical="center" wrapText="1"/>
    </xf>
    <xf numFmtId="9" fontId="13" fillId="0" borderId="98" xfId="5" applyNumberFormat="1" applyFont="1" applyFill="1" applyBorder="1" applyAlignment="1">
      <alignment horizontal="center" vertical="center"/>
    </xf>
    <xf numFmtId="9" fontId="13" fillId="0" borderId="95" xfId="5" applyNumberFormat="1" applyFont="1" applyFill="1" applyBorder="1" applyAlignment="1">
      <alignment horizontal="center" vertical="center"/>
    </xf>
    <xf numFmtId="0" fontId="13" fillId="0" borderId="104" xfId="5" applyFont="1" applyFill="1" applyBorder="1" applyAlignment="1">
      <alignment horizontal="center"/>
    </xf>
    <xf numFmtId="14" fontId="13" fillId="0" borderId="105" xfId="5" applyNumberFormat="1" applyFont="1" applyFill="1" applyBorder="1" applyAlignment="1">
      <alignment horizontal="center"/>
    </xf>
    <xf numFmtId="14" fontId="8" fillId="0" borderId="101" xfId="19007" applyNumberFormat="1" applyFont="1" applyFill="1" applyBorder="1" applyAlignment="1">
      <alignment horizontal="center" wrapText="1"/>
    </xf>
    <xf numFmtId="0" fontId="8" fillId="0" borderId="102" xfId="18733" applyFont="1" applyFill="1" applyBorder="1" applyAlignment="1" applyProtection="1">
      <alignment wrapText="1"/>
      <protection locked="0"/>
    </xf>
    <xf numFmtId="0" fontId="8" fillId="0" borderId="103" xfId="18733" applyFont="1" applyFill="1" applyBorder="1" applyAlignment="1" applyProtection="1">
      <alignment horizontal="center" wrapText="1"/>
      <protection locked="0"/>
    </xf>
    <xf numFmtId="44" fontId="13" fillId="0" borderId="101" xfId="5" applyNumberFormat="1" applyFont="1" applyFill="1" applyBorder="1" applyAlignment="1">
      <alignment vertical="center"/>
    </xf>
    <xf numFmtId="14" fontId="13" fillId="0" borderId="103" xfId="5" applyNumberFormat="1" applyFont="1" applyFill="1" applyBorder="1" applyAlignment="1">
      <alignment horizontal="center" vertical="center"/>
    </xf>
    <xf numFmtId="0" fontId="13" fillId="0" borderId="111" xfId="19007" applyFont="1" applyFill="1" applyBorder="1" applyAlignment="1">
      <alignment horizontal="center" vertical="center"/>
    </xf>
    <xf numFmtId="0" fontId="13" fillId="0" borderId="108" xfId="19007" applyFont="1" applyFill="1" applyBorder="1" applyAlignment="1">
      <alignment horizontal="center" vertical="center"/>
    </xf>
    <xf numFmtId="42" fontId="13" fillId="0" borderId="108" xfId="19007" applyNumberFormat="1" applyFont="1" applyFill="1" applyBorder="1" applyAlignment="1">
      <alignment vertical="center"/>
    </xf>
    <xf numFmtId="0" fontId="13" fillId="0" borderId="111" xfId="19007" applyFont="1" applyFill="1" applyBorder="1" applyAlignment="1">
      <alignment horizontal="center" vertical="center" wrapText="1"/>
    </xf>
    <xf numFmtId="0" fontId="13" fillId="0" borderId="102" xfId="19007" applyFont="1" applyFill="1" applyBorder="1" applyAlignment="1">
      <alignment horizontal="center" vertical="center"/>
    </xf>
    <xf numFmtId="0" fontId="13" fillId="0" borderId="108" xfId="19007" applyFont="1" applyFill="1" applyBorder="1" applyAlignment="1">
      <alignment vertical="center"/>
    </xf>
    <xf numFmtId="0" fontId="13" fillId="0" borderId="102" xfId="19007" applyFont="1" applyFill="1" applyBorder="1" applyAlignment="1">
      <alignment vertical="center"/>
    </xf>
    <xf numFmtId="14" fontId="13" fillId="0" borderId="108" xfId="19007" applyNumberFormat="1" applyFont="1" applyFill="1" applyBorder="1" applyAlignment="1">
      <alignment horizontal="center" vertical="center"/>
    </xf>
    <xf numFmtId="0" fontId="13" fillId="0" borderId="103" xfId="5" applyNumberFormat="1" applyFont="1" applyFill="1" applyBorder="1" applyAlignment="1">
      <alignment horizontal="center" vertical="center"/>
    </xf>
    <xf numFmtId="0" fontId="8" fillId="0" borderId="99" xfId="19007" applyFont="1" applyFill="1" applyBorder="1" applyAlignment="1" applyProtection="1">
      <alignment horizontal="center" wrapText="1"/>
      <protection locked="0"/>
    </xf>
    <xf numFmtId="0" fontId="8" fillId="0" borderId="109" xfId="19007" applyFont="1" applyFill="1" applyBorder="1" applyAlignment="1" applyProtection="1">
      <alignment horizontal="center" wrapText="1"/>
      <protection locked="0"/>
    </xf>
    <xf numFmtId="0" fontId="8" fillId="0" borderId="102" xfId="19007" applyFont="1" applyFill="1" applyBorder="1" applyAlignment="1">
      <alignment horizontal="center"/>
    </xf>
    <xf numFmtId="169" fontId="13" fillId="0" borderId="102" xfId="5" applyNumberFormat="1" applyFont="1" applyFill="1" applyBorder="1" applyAlignment="1">
      <alignment vertical="center"/>
    </xf>
    <xf numFmtId="14" fontId="13" fillId="0" borderId="102" xfId="5" applyNumberFormat="1" applyFont="1" applyFill="1" applyBorder="1" applyAlignment="1">
      <alignment horizontal="center" vertical="center" wrapText="1"/>
    </xf>
    <xf numFmtId="169" fontId="13" fillId="0" borderId="99" xfId="5" applyNumberFormat="1" applyFont="1" applyFill="1" applyBorder="1" applyAlignment="1">
      <alignment vertical="center"/>
    </xf>
    <xf numFmtId="14" fontId="13" fillId="0" borderId="99" xfId="5" applyNumberFormat="1" applyFont="1" applyFill="1" applyBorder="1" applyAlignment="1">
      <alignment horizontal="center" vertical="center" wrapText="1"/>
    </xf>
    <xf numFmtId="169" fontId="13" fillId="0" borderId="100" xfId="5" applyNumberFormat="1" applyFont="1" applyFill="1" applyBorder="1" applyAlignment="1">
      <alignment vertical="center"/>
    </xf>
    <xf numFmtId="169" fontId="13" fillId="0" borderId="104" xfId="5" applyNumberFormat="1" applyFont="1" applyFill="1" applyBorder="1" applyAlignment="1">
      <alignment vertical="center"/>
    </xf>
    <xf numFmtId="0" fontId="38" fillId="0" borderId="100" xfId="19024" applyFont="1" applyFill="1" applyBorder="1" applyAlignment="1">
      <alignment horizontal="center" vertical="center" wrapText="1"/>
    </xf>
    <xf numFmtId="14" fontId="13" fillId="0" borderId="95" xfId="5" applyNumberFormat="1" applyFont="1" applyFill="1" applyBorder="1" applyAlignment="1">
      <alignment horizontal="center" vertical="center"/>
    </xf>
    <xf numFmtId="42" fontId="8" fillId="0" borderId="104" xfId="5" applyNumberFormat="1" applyFont="1" applyFill="1" applyBorder="1" applyAlignment="1">
      <alignment horizontal="center"/>
    </xf>
    <xf numFmtId="0" fontId="8" fillId="0" borderId="100" xfId="5" applyFont="1" applyFill="1" applyBorder="1" applyAlignment="1">
      <alignment horizontal="center"/>
    </xf>
    <xf numFmtId="42" fontId="8" fillId="0" borderId="100" xfId="5" applyNumberFormat="1" applyFont="1" applyFill="1" applyBorder="1" applyAlignment="1">
      <alignment horizontal="center"/>
    </xf>
    <xf numFmtId="42" fontId="13" fillId="0" borderId="101" xfId="5" applyNumberFormat="1" applyFont="1" applyFill="1" applyBorder="1"/>
    <xf numFmtId="42" fontId="15" fillId="0" borderId="102" xfId="19256" applyNumberFormat="1" applyFont="1" applyFill="1" applyBorder="1" applyAlignment="1">
      <alignment horizontal="center" wrapText="1"/>
    </xf>
    <xf numFmtId="42" fontId="15" fillId="0" borderId="108" xfId="19256" applyNumberFormat="1" applyFont="1" applyFill="1" applyBorder="1" applyAlignment="1">
      <alignment horizontal="center" wrapText="1"/>
    </xf>
    <xf numFmtId="165" fontId="15" fillId="0" borderId="106" xfId="6" applyNumberFormat="1" applyFont="1" applyFill="1" applyBorder="1" applyAlignment="1">
      <alignment horizontal="center"/>
    </xf>
    <xf numFmtId="14" fontId="15" fillId="0" borderId="106" xfId="18641" applyNumberFormat="1" applyFont="1" applyFill="1" applyBorder="1" applyAlignment="1">
      <alignment horizontal="center"/>
    </xf>
    <xf numFmtId="165" fontId="15" fillId="0" borderId="101" xfId="6" applyNumberFormat="1" applyFont="1" applyFill="1" applyBorder="1"/>
    <xf numFmtId="42" fontId="15" fillId="0" borderId="102" xfId="6" applyNumberFormat="1" applyFont="1" applyFill="1" applyBorder="1" applyAlignment="1">
      <alignment horizontal="center" vertical="center"/>
    </xf>
    <xf numFmtId="14" fontId="15" fillId="0" borderId="106" xfId="19256" applyNumberFormat="1" applyFont="1" applyFill="1" applyBorder="1" applyAlignment="1">
      <alignment horizontal="center"/>
    </xf>
    <xf numFmtId="0" fontId="15" fillId="0" borderId="101" xfId="18641" applyFont="1" applyFill="1" applyBorder="1" applyAlignment="1">
      <alignment horizontal="center"/>
    </xf>
    <xf numFmtId="0" fontId="15" fillId="0" borderId="102" xfId="6" applyNumberFormat="1" applyFont="1" applyFill="1" applyBorder="1" applyAlignment="1">
      <alignment horizontal="center" vertical="center"/>
    </xf>
    <xf numFmtId="165" fontId="15" fillId="0" borderId="102" xfId="6" applyNumberFormat="1" applyFont="1" applyFill="1" applyBorder="1"/>
    <xf numFmtId="14" fontId="15" fillId="0" borderId="103" xfId="18641" applyNumberFormat="1" applyFont="1" applyFill="1" applyBorder="1" applyAlignment="1">
      <alignment horizontal="center"/>
    </xf>
    <xf numFmtId="42" fontId="13" fillId="0" borderId="104" xfId="5" applyNumberFormat="1" applyFont="1" applyFill="1" applyBorder="1"/>
    <xf numFmtId="42" fontId="15" fillId="0" borderId="97" xfId="19256" applyNumberFormat="1" applyFont="1" applyFill="1" applyBorder="1" applyAlignment="1">
      <alignment horizontal="center" wrapText="1"/>
    </xf>
    <xf numFmtId="165" fontId="15" fillId="0" borderId="95" xfId="6" applyNumberFormat="1" applyFont="1" applyFill="1" applyBorder="1" applyAlignment="1">
      <alignment horizontal="center"/>
    </xf>
    <xf numFmtId="14" fontId="15" fillId="0" borderId="95" xfId="18641" applyNumberFormat="1" applyFont="1" applyFill="1" applyBorder="1" applyAlignment="1">
      <alignment horizontal="center"/>
    </xf>
    <xf numFmtId="165" fontId="15" fillId="0" borderId="104" xfId="6" applyNumberFormat="1" applyFont="1" applyFill="1" applyBorder="1"/>
    <xf numFmtId="165" fontId="15" fillId="0" borderId="100" xfId="6" applyNumberFormat="1" applyFont="1" applyFill="1" applyBorder="1"/>
    <xf numFmtId="14" fontId="15" fillId="0" borderId="95" xfId="19256" applyNumberFormat="1" applyFont="1" applyFill="1" applyBorder="1" applyAlignment="1">
      <alignment horizontal="center"/>
    </xf>
    <xf numFmtId="0" fontId="15" fillId="0" borderId="104" xfId="18641" applyFont="1" applyFill="1" applyBorder="1" applyAlignment="1">
      <alignment horizontal="center"/>
    </xf>
    <xf numFmtId="14" fontId="15" fillId="0" borderId="105" xfId="18641" applyNumberFormat="1" applyFont="1" applyFill="1" applyBorder="1" applyAlignment="1">
      <alignment horizontal="center"/>
    </xf>
    <xf numFmtId="42" fontId="15" fillId="0" borderId="100" xfId="19256" applyNumberFormat="1" applyFont="1" applyFill="1" applyBorder="1" applyAlignment="1">
      <alignment horizontal="center" wrapText="1"/>
    </xf>
    <xf numFmtId="42" fontId="15" fillId="0" borderId="100" xfId="6" applyNumberFormat="1" applyFont="1" applyFill="1" applyBorder="1" applyAlignment="1">
      <alignment horizontal="center" vertical="center"/>
    </xf>
    <xf numFmtId="0" fontId="15" fillId="0" borderId="100" xfId="6" applyNumberFormat="1" applyFont="1" applyFill="1" applyBorder="1" applyAlignment="1">
      <alignment horizontal="center" vertical="center"/>
    </xf>
    <xf numFmtId="42" fontId="13" fillId="0" borderId="97" xfId="19256" applyNumberFormat="1" applyFont="1" applyFill="1" applyBorder="1" applyAlignment="1">
      <alignment horizontal="center" wrapText="1"/>
    </xf>
    <xf numFmtId="165" fontId="13" fillId="0" borderId="95" xfId="6" applyNumberFormat="1" applyFont="1" applyFill="1" applyBorder="1" applyAlignment="1">
      <alignment horizontal="center"/>
    </xf>
    <xf numFmtId="14" fontId="13" fillId="0" borderId="95" xfId="18641" applyNumberFormat="1" applyFont="1" applyFill="1" applyBorder="1" applyAlignment="1">
      <alignment horizontal="center"/>
    </xf>
    <xf numFmtId="14" fontId="15" fillId="0" borderId="100" xfId="18641" applyNumberFormat="1" applyFont="1" applyFill="1" applyBorder="1" applyAlignment="1">
      <alignment horizontal="center"/>
    </xf>
    <xf numFmtId="0" fontId="15" fillId="0" borderId="95" xfId="6" applyNumberFormat="1" applyFont="1" applyFill="1" applyBorder="1" applyAlignment="1">
      <alignment horizontal="center" vertical="center"/>
    </xf>
    <xf numFmtId="0" fontId="8" fillId="0" borderId="101" xfId="5" applyNumberFormat="1" applyFont="1" applyFill="1" applyBorder="1" applyAlignment="1" applyProtection="1">
      <alignment horizontal="center" wrapText="1"/>
      <protection locked="0"/>
    </xf>
    <xf numFmtId="0" fontId="11" fillId="0" borderId="102" xfId="18641" applyNumberFormat="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3" xfId="18641" applyFont="1" applyFill="1" applyBorder="1" applyAlignment="1" applyProtection="1">
      <alignment horizontal="center" wrapText="1"/>
      <protection locked="0"/>
    </xf>
    <xf numFmtId="0" fontId="11" fillId="0" borderId="111" xfId="18641" applyFont="1" applyFill="1" applyBorder="1" applyAlignment="1" applyProtection="1">
      <alignment horizontal="center" wrapText="1"/>
      <protection locked="0"/>
    </xf>
    <xf numFmtId="0" fontId="9" fillId="0" borderId="103" xfId="18370" applyFont="1" applyFill="1" applyBorder="1" applyAlignment="1">
      <alignment horizontal="center"/>
    </xf>
    <xf numFmtId="0" fontId="13" fillId="0" borderId="102" xfId="5" applyFont="1" applyFill="1" applyBorder="1" applyAlignment="1"/>
    <xf numFmtId="165" fontId="13" fillId="0" borderId="104" xfId="6" applyNumberFormat="1" applyFont="1" applyFill="1" applyBorder="1"/>
    <xf numFmtId="0" fontId="13" fillId="0" borderId="99" xfId="5" applyFont="1" applyFill="1" applyBorder="1" applyAlignment="1"/>
    <xf numFmtId="14" fontId="13" fillId="0" borderId="98" xfId="5" applyNumberFormat="1" applyFont="1" applyFill="1" applyBorder="1" applyAlignment="1">
      <alignment horizontal="center"/>
    </xf>
    <xf numFmtId="14" fontId="13" fillId="0" borderId="95" xfId="5" applyNumberFormat="1" applyFont="1" applyFill="1" applyBorder="1" applyAlignment="1">
      <alignment horizontal="center"/>
    </xf>
    <xf numFmtId="0" fontId="13" fillId="0" borderId="99" xfId="5" applyFont="1" applyFill="1" applyBorder="1"/>
    <xf numFmtId="0" fontId="13" fillId="0" borderId="98" xfId="5" applyFont="1" applyFill="1" applyBorder="1" applyAlignment="1">
      <alignment horizontal="center"/>
    </xf>
    <xf numFmtId="42" fontId="13" fillId="0" borderId="94" xfId="5" applyNumberFormat="1" applyFont="1" applyFill="1" applyBorder="1"/>
    <xf numFmtId="0" fontId="13" fillId="0" borderId="105" xfId="5" applyFont="1" applyFill="1" applyBorder="1" applyAlignment="1">
      <alignment horizontal="center"/>
    </xf>
    <xf numFmtId="42" fontId="13" fillId="0" borderId="105" xfId="5" applyNumberFormat="1" applyFont="1" applyFill="1" applyBorder="1"/>
    <xf numFmtId="14" fontId="13" fillId="0" borderId="110" xfId="5" applyNumberFormat="1" applyFont="1" applyFill="1" applyBorder="1" applyAlignment="1">
      <alignment horizontal="center"/>
    </xf>
    <xf numFmtId="42" fontId="13" fillId="0" borderId="98" xfId="5" applyNumberFormat="1" applyFont="1" applyFill="1" applyBorder="1" applyAlignment="1">
      <alignment vertical="center"/>
    </xf>
    <xf numFmtId="0" fontId="13" fillId="0" borderId="99" xfId="5" applyFont="1" applyFill="1" applyBorder="1" applyAlignment="1">
      <alignment vertical="center"/>
    </xf>
    <xf numFmtId="0" fontId="13" fillId="0" borderId="99" xfId="18370" applyFont="1" applyFill="1" applyBorder="1" applyAlignment="1">
      <alignment vertical="center"/>
    </xf>
    <xf numFmtId="0" fontId="13" fillId="0" borderId="97" xfId="5" applyFont="1" applyFill="1" applyBorder="1"/>
    <xf numFmtId="42" fontId="13" fillId="0" borderId="105" xfId="5" applyNumberFormat="1" applyFont="1" applyFill="1" applyBorder="1" applyAlignment="1">
      <alignment wrapText="1"/>
    </xf>
    <xf numFmtId="0" fontId="46" fillId="0" borderId="99" xfId="18370" applyFont="1" applyFill="1" applyBorder="1" applyAlignment="1">
      <alignment vertical="center"/>
    </xf>
    <xf numFmtId="0" fontId="13" fillId="0" borderId="99" xfId="18370" applyFont="1" applyFill="1" applyBorder="1" applyAlignment="1">
      <alignment horizontal="left" vertical="center"/>
    </xf>
    <xf numFmtId="165" fontId="46" fillId="0" borderId="14" xfId="18370" applyNumberFormat="1" applyFont="1" applyFill="1" applyBorder="1"/>
    <xf numFmtId="42" fontId="13" fillId="0" borderId="105" xfId="5" applyNumberFormat="1" applyFont="1" applyFill="1" applyBorder="1" applyAlignment="1"/>
    <xf numFmtId="165" fontId="46" fillId="0" borderId="96"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104" xfId="18370" applyNumberFormat="1" applyFont="1" applyFill="1" applyBorder="1"/>
    <xf numFmtId="165" fontId="46" fillId="0" borderId="97" xfId="18370" applyNumberFormat="1" applyFont="1" applyFill="1" applyBorder="1"/>
    <xf numFmtId="42" fontId="13" fillId="0" borderId="96" xfId="18370" applyNumberFormat="1" applyFont="1" applyFill="1" applyBorder="1" applyAlignment="1"/>
    <xf numFmtId="0" fontId="13" fillId="0" borderId="98" xfId="5" applyNumberFormat="1" applyFont="1" applyFill="1" applyBorder="1" applyAlignment="1">
      <alignment vertical="center"/>
    </xf>
    <xf numFmtId="169" fontId="15" fillId="0" borderId="105" xfId="6" applyNumberFormat="1" applyFont="1" applyFill="1" applyBorder="1"/>
    <xf numFmtId="0" fontId="13" fillId="0" borderId="99" xfId="5" applyNumberFormat="1" applyFont="1" applyFill="1" applyBorder="1" applyAlignment="1">
      <alignment horizontal="center"/>
    </xf>
    <xf numFmtId="42" fontId="13" fillId="0" borderId="99" xfId="5" applyNumberFormat="1" applyFont="1" applyFill="1" applyBorder="1" applyAlignment="1">
      <alignment horizontal="center"/>
    </xf>
    <xf numFmtId="0" fontId="13" fillId="0" borderId="99" xfId="5" applyFont="1" applyFill="1" applyBorder="1" applyAlignment="1">
      <alignment horizontal="center"/>
    </xf>
    <xf numFmtId="0" fontId="13" fillId="0" borderId="99" xfId="5" applyFont="1" applyFill="1" applyBorder="1" applyAlignment="1">
      <alignment horizontal="center" wrapText="1"/>
    </xf>
    <xf numFmtId="0" fontId="13" fillId="0" borderId="99" xfId="5" applyFont="1" applyFill="1" applyBorder="1" applyAlignment="1">
      <alignment horizontal="left"/>
    </xf>
    <xf numFmtId="14" fontId="13" fillId="0" borderId="99" xfId="5" applyNumberFormat="1" applyFont="1" applyFill="1" applyBorder="1" applyAlignment="1">
      <alignment horizontal="center"/>
    </xf>
    <xf numFmtId="42" fontId="8" fillId="0" borderId="106" xfId="5" applyNumberFormat="1" applyFont="1" applyFill="1" applyBorder="1" applyAlignment="1">
      <alignment horizontal="center"/>
    </xf>
    <xf numFmtId="42" fontId="8" fillId="0" borderId="103" xfId="5" applyNumberFormat="1" applyFont="1" applyFill="1" applyBorder="1" applyAlignment="1">
      <alignment horizontal="center"/>
    </xf>
    <xf numFmtId="42" fontId="8" fillId="0" borderId="101" xfId="5" applyNumberFormat="1" applyFont="1" applyFill="1" applyBorder="1" applyAlignment="1">
      <alignment horizontal="center"/>
    </xf>
    <xf numFmtId="0" fontId="8" fillId="0" borderId="111" xfId="5" applyFont="1" applyFill="1" applyBorder="1" applyAlignment="1">
      <alignment horizontal="center"/>
    </xf>
    <xf numFmtId="0" fontId="8" fillId="0" borderId="103" xfId="5" applyFont="1" applyFill="1" applyBorder="1" applyAlignment="1">
      <alignment horizontal="center"/>
    </xf>
    <xf numFmtId="0" fontId="8" fillId="0" borderId="102" xfId="5" applyFont="1" applyFill="1" applyBorder="1"/>
    <xf numFmtId="0" fontId="8" fillId="0" borderId="102"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42" fontId="13" fillId="0" borderId="99" xfId="5" applyNumberFormat="1" applyFont="1" applyFill="1" applyBorder="1" applyAlignment="1">
      <alignment horizontal="center" vertical="center"/>
    </xf>
    <xf numFmtId="42" fontId="13" fillId="0" borderId="99"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14" fontId="13" fillId="0" borderId="99"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10" xfId="5" applyFont="1" applyFill="1" applyBorder="1" applyAlignment="1">
      <alignment horizontal="center" vertical="center" wrapText="1"/>
    </xf>
    <xf numFmtId="42" fontId="13" fillId="0" borderId="38" xfId="5" applyNumberFormat="1" applyFont="1" applyFill="1" applyBorder="1" applyAlignment="1">
      <alignment vertical="center"/>
    </xf>
    <xf numFmtId="0" fontId="13" fillId="0" borderId="94" xfId="5" applyFont="1" applyFill="1" applyBorder="1" applyAlignment="1">
      <alignment horizontal="center" vertical="center"/>
    </xf>
    <xf numFmtId="0" fontId="13" fillId="0" borderId="12" xfId="5" applyFont="1" applyFill="1" applyBorder="1" applyAlignment="1">
      <alignment horizontal="center" vertical="center"/>
    </xf>
    <xf numFmtId="0" fontId="13" fillId="0" borderId="11" xfId="5" applyFont="1" applyFill="1" applyBorder="1" applyAlignment="1">
      <alignment horizontal="center" vertical="center"/>
    </xf>
    <xf numFmtId="14" fontId="13" fillId="0" borderId="10" xfId="5" applyNumberFormat="1" applyFont="1" applyFill="1" applyBorder="1" applyAlignment="1">
      <alignment horizontal="center" vertical="center"/>
    </xf>
    <xf numFmtId="0" fontId="13" fillId="0" borderId="0" xfId="5" applyFont="1" applyFill="1"/>
    <xf numFmtId="0" fontId="13" fillId="0" borderId="0" xfId="5" applyFont="1" applyFill="1" applyAlignment="1"/>
    <xf numFmtId="0" fontId="13" fillId="0" borderId="0" xfId="5" applyFont="1" applyFill="1" applyBorder="1"/>
    <xf numFmtId="0" fontId="13" fillId="0" borderId="0" xfId="5" applyFont="1" applyFill="1" applyAlignment="1">
      <alignment horizontal="center" wrapText="1"/>
    </xf>
    <xf numFmtId="0" fontId="13" fillId="0" borderId="10" xfId="5" applyFont="1" applyFill="1" applyBorder="1" applyAlignment="1">
      <alignment vertical="center" wrapText="1"/>
    </xf>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99" xfId="5" applyFont="1" applyFill="1" applyBorder="1" applyAlignment="1">
      <alignment horizontal="left" vertical="center"/>
    </xf>
    <xf numFmtId="0" fontId="12" fillId="0" borderId="0" xfId="18370" applyFill="1" applyBorder="1"/>
    <xf numFmtId="14" fontId="13" fillId="0" borderId="105"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98"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46" xfId="5"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99"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37"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vertical="center"/>
    </xf>
    <xf numFmtId="0" fontId="13" fillId="0" borderId="0" xfId="18370" applyFont="1" applyFill="1" applyAlignment="1"/>
    <xf numFmtId="3" fontId="15" fillId="0" borderId="118" xfId="8" applyNumberFormat="1" applyFont="1" applyFill="1" applyBorder="1" applyAlignment="1">
      <alignment horizontal="center" vertical="center" wrapText="1"/>
    </xf>
    <xf numFmtId="166" fontId="15" fillId="0" borderId="118" xfId="18696" applyNumberFormat="1" applyFont="1" applyFill="1" applyBorder="1" applyAlignment="1">
      <alignment horizontal="center" vertical="center" wrapText="1"/>
    </xf>
    <xf numFmtId="0" fontId="16" fillId="0" borderId="118" xfId="18696" applyNumberFormat="1" applyFont="1" applyFill="1" applyBorder="1" applyAlignment="1">
      <alignment horizontal="center" vertical="top" wrapText="1"/>
    </xf>
    <xf numFmtId="0" fontId="15" fillId="0" borderId="118" xfId="18956" applyFont="1" applyFill="1" applyBorder="1" applyAlignment="1">
      <alignment horizontal="center" wrapText="1"/>
    </xf>
    <xf numFmtId="42" fontId="13" fillId="0" borderId="118" xfId="5" applyNumberFormat="1" applyFont="1" applyFill="1" applyBorder="1" applyAlignment="1">
      <alignment horizontal="center" vertical="center"/>
    </xf>
    <xf numFmtId="169" fontId="15" fillId="0" borderId="118" xfId="6" quotePrefix="1" applyNumberFormat="1" applyFont="1" applyFill="1" applyBorder="1" applyAlignment="1">
      <alignment horizontal="center" vertical="center"/>
    </xf>
    <xf numFmtId="0" fontId="13" fillId="0" borderId="118" xfId="5" quotePrefix="1" applyFont="1" applyFill="1" applyBorder="1" applyAlignment="1">
      <alignment horizontal="center" vertical="center" wrapText="1"/>
    </xf>
    <xf numFmtId="14" fontId="15" fillId="0" borderId="118" xfId="18956" applyNumberFormat="1" applyFont="1" applyFill="1" applyBorder="1" applyAlignment="1">
      <alignment horizontal="left" vertical="top" wrapText="1"/>
    </xf>
    <xf numFmtId="14" fontId="13" fillId="0" borderId="118" xfId="5" applyNumberFormat="1" applyFont="1" applyFill="1" applyBorder="1" applyAlignment="1">
      <alignment vertical="center" wrapText="1"/>
    </xf>
    <xf numFmtId="14" fontId="15" fillId="0" borderId="118" xfId="18257" applyNumberFormat="1" applyFont="1" applyFill="1" applyBorder="1" applyAlignment="1">
      <alignment horizontal="center" vertical="center"/>
    </xf>
    <xf numFmtId="14" fontId="15" fillId="0" borderId="118" xfId="18257" applyNumberFormat="1" applyFont="1" applyFill="1" applyBorder="1" applyAlignment="1">
      <alignment horizontal="center"/>
    </xf>
    <xf numFmtId="169" fontId="13" fillId="0" borderId="118" xfId="5" applyNumberFormat="1" applyFont="1" applyFill="1" applyBorder="1" applyAlignment="1"/>
    <xf numFmtId="14" fontId="15" fillId="0" borderId="118" xfId="18956" applyNumberFormat="1" applyFont="1" applyFill="1" applyBorder="1" applyAlignment="1">
      <alignment horizontal="center" vertical="center" wrapText="1"/>
    </xf>
    <xf numFmtId="0" fontId="13" fillId="0" borderId="118" xfId="5" applyNumberFormat="1" applyFont="1" applyFill="1" applyBorder="1" applyAlignment="1">
      <alignment horizontal="left" vertical="center" wrapText="1"/>
    </xf>
    <xf numFmtId="0" fontId="13" fillId="0" borderId="118" xfId="5" applyFont="1" applyFill="1" applyBorder="1" applyAlignment="1">
      <alignment vertical="top" wrapText="1"/>
    </xf>
    <xf numFmtId="0" fontId="13" fillId="0" borderId="118" xfId="5" quotePrefix="1" applyFont="1" applyFill="1" applyBorder="1" applyAlignment="1">
      <alignment horizontal="left" vertical="center" wrapText="1"/>
    </xf>
    <xf numFmtId="14" fontId="15" fillId="0" borderId="118" xfId="18956" applyNumberFormat="1" applyFont="1" applyFill="1" applyBorder="1" applyAlignment="1">
      <alignment horizontal="left" vertical="center" wrapText="1"/>
    </xf>
    <xf numFmtId="165" fontId="15" fillId="0" borderId="118" xfId="6" quotePrefix="1" applyNumberFormat="1" applyFont="1" applyFill="1" applyBorder="1" applyAlignment="1">
      <alignment horizontal="center" vertical="center"/>
    </xf>
    <xf numFmtId="0" fontId="15" fillId="0" borderId="118" xfId="6" applyNumberFormat="1" applyFont="1" applyFill="1" applyBorder="1" applyAlignment="1">
      <alignment horizontal="left" vertical="center"/>
    </xf>
    <xf numFmtId="0" fontId="13" fillId="0" borderId="118" xfId="5" applyNumberFormat="1" applyFont="1" applyFill="1" applyBorder="1" applyAlignment="1">
      <alignment vertical="center" wrapText="1"/>
    </xf>
    <xf numFmtId="42" fontId="13" fillId="0" borderId="118" xfId="5" applyNumberFormat="1" applyFont="1" applyFill="1" applyBorder="1" applyAlignment="1">
      <alignment horizontal="center" vertical="center" wrapText="1"/>
    </xf>
    <xf numFmtId="0" fontId="13" fillId="0" borderId="118" xfId="5" applyNumberFormat="1" applyFont="1" applyFill="1" applyBorder="1" applyAlignment="1">
      <alignment vertical="center"/>
    </xf>
    <xf numFmtId="165" fontId="13" fillId="0" borderId="118" xfId="5" applyNumberFormat="1" applyFont="1" applyFill="1" applyBorder="1" applyAlignment="1">
      <alignment vertical="center"/>
    </xf>
    <xf numFmtId="10" fontId="13" fillId="0" borderId="118" xfId="5" applyNumberFormat="1" applyFont="1" applyFill="1" applyBorder="1" applyAlignment="1">
      <alignment horizontal="center" vertical="center"/>
    </xf>
    <xf numFmtId="0" fontId="13" fillId="0" borderId="0" xfId="18370" applyFont="1" applyFill="1" applyBorder="1" applyAlignment="1">
      <alignment wrapText="1"/>
    </xf>
    <xf numFmtId="0" fontId="13" fillId="0" borderId="0" xfId="18370" applyFont="1" applyFill="1" applyBorder="1" applyAlignment="1"/>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118" xfId="5" applyFont="1" applyFill="1" applyBorder="1" applyAlignment="1"/>
    <xf numFmtId="0" fontId="13" fillId="0" borderId="118" xfId="5" applyFont="1" applyFill="1" applyBorder="1"/>
    <xf numFmtId="0" fontId="13" fillId="0" borderId="14" xfId="5" applyFont="1" applyFill="1" applyBorder="1"/>
    <xf numFmtId="0" fontId="46" fillId="0" borderId="10" xfId="18370" applyFont="1" applyFill="1" applyBorder="1" applyAlignment="1">
      <alignment vertical="center"/>
    </xf>
    <xf numFmtId="0" fontId="13" fillId="0" borderId="104" xfId="5" applyFont="1" applyFill="1" applyBorder="1" applyAlignment="1">
      <alignment horizontal="left" vertical="center" wrapText="1"/>
    </xf>
    <xf numFmtId="0" fontId="13" fillId="0" borderId="118" xfId="5" applyFont="1" applyFill="1" applyBorder="1" applyAlignment="1">
      <alignment wrapText="1"/>
    </xf>
    <xf numFmtId="0" fontId="13" fillId="0" borderId="94"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99"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98"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99" xfId="5" applyFont="1" applyFill="1" applyBorder="1" applyAlignment="1">
      <alignment vertical="top"/>
    </xf>
    <xf numFmtId="0" fontId="13" fillId="0" borderId="94" xfId="5" applyFont="1" applyFill="1" applyBorder="1" applyAlignment="1">
      <alignment vertical="top"/>
    </xf>
    <xf numFmtId="42" fontId="13" fillId="0" borderId="94" xfId="5" applyNumberFormat="1" applyFont="1" applyFill="1" applyBorder="1" applyAlignment="1">
      <alignment vertical="top"/>
    </xf>
    <xf numFmtId="0" fontId="13" fillId="0" borderId="99" xfId="5" applyFont="1" applyFill="1" applyBorder="1" applyAlignment="1">
      <alignment vertical="top" wrapText="1"/>
    </xf>
    <xf numFmtId="14" fontId="13" fillId="0" borderId="99" xfId="5" applyNumberFormat="1" applyFont="1" applyFill="1" applyBorder="1" applyAlignment="1">
      <alignment vertical="top"/>
    </xf>
    <xf numFmtId="165" fontId="46" fillId="0" borderId="0" xfId="18370" applyNumberFormat="1" applyFont="1" applyFill="1" applyBorder="1"/>
    <xf numFmtId="0" fontId="13" fillId="0" borderId="118" xfId="5" applyFont="1" applyFill="1" applyBorder="1" applyAlignment="1">
      <alignment horizontal="center" vertical="center"/>
    </xf>
    <xf numFmtId="0" fontId="13" fillId="0" borderId="0" xfId="5" applyFont="1" applyFill="1"/>
    <xf numFmtId="0" fontId="8" fillId="0" borderId="108" xfId="5" applyFont="1" applyFill="1" applyBorder="1" applyAlignment="1">
      <alignment horizontal="center"/>
    </xf>
    <xf numFmtId="0" fontId="13" fillId="0" borderId="102"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99"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99"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Font="1" applyFill="1" applyBorder="1" applyAlignment="1">
      <alignment horizontal="left"/>
    </xf>
    <xf numFmtId="0" fontId="13" fillId="0" borderId="118" xfId="5" applyFont="1" applyFill="1" applyBorder="1" applyAlignment="1">
      <alignment horizontal="center" vertical="center" wrapText="1"/>
    </xf>
    <xf numFmtId="0" fontId="13" fillId="0" borderId="102" xfId="5" applyFont="1" applyFill="1" applyBorder="1" applyAlignment="1">
      <alignment horizontal="center" vertical="center" wrapText="1"/>
    </xf>
    <xf numFmtId="0" fontId="13" fillId="0" borderId="0" xfId="5" applyFont="1" applyFill="1" applyAlignment="1"/>
    <xf numFmtId="42" fontId="8" fillId="0" borderId="21" xfId="5" applyNumberFormat="1" applyFont="1" applyFill="1" applyBorder="1"/>
    <xf numFmtId="0" fontId="8" fillId="0" borderId="0" xfId="5" applyFont="1" applyFill="1" applyBorder="1" applyAlignment="1">
      <alignment horizontal="center"/>
    </xf>
    <xf numFmtId="0" fontId="13" fillId="0" borderId="118" xfId="5" applyFont="1" applyFill="1" applyBorder="1" applyAlignment="1">
      <alignment vertical="center" wrapText="1"/>
    </xf>
    <xf numFmtId="0" fontId="13" fillId="0" borderId="102" xfId="5" applyFont="1" applyFill="1" applyBorder="1" applyAlignment="1">
      <alignment vertical="center" wrapText="1"/>
    </xf>
    <xf numFmtId="42" fontId="13" fillId="0" borderId="118" xfId="5" applyNumberFormat="1" applyFont="1" applyFill="1" applyBorder="1" applyAlignment="1">
      <alignment vertical="center"/>
    </xf>
    <xf numFmtId="42" fontId="13" fillId="0" borderId="102" xfId="5" applyNumberFormat="1" applyFont="1" applyFill="1" applyBorder="1" applyAlignment="1">
      <alignment vertical="center"/>
    </xf>
    <xf numFmtId="0" fontId="8" fillId="0" borderId="0" xfId="5" applyFont="1" applyFill="1" applyBorder="1" applyAlignment="1">
      <alignment horizontal="center" wrapText="1"/>
    </xf>
    <xf numFmtId="42" fontId="8" fillId="0" borderId="21" xfId="5" applyNumberFormat="1" applyFont="1" applyFill="1" applyBorder="1" applyAlignment="1"/>
    <xf numFmtId="14" fontId="13" fillId="0" borderId="118" xfId="5" applyNumberFormat="1" applyFont="1" applyFill="1" applyBorder="1" applyAlignment="1">
      <alignment horizontal="center" vertical="center"/>
    </xf>
    <xf numFmtId="14" fontId="13" fillId="0" borderId="102" xfId="5" applyNumberFormat="1" applyFont="1" applyFill="1" applyBorder="1" applyAlignment="1">
      <alignment horizontal="center" vertical="center"/>
    </xf>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0" fontId="13" fillId="0" borderId="17" xfId="5" applyFont="1" applyFill="1" applyBorder="1" applyAlignment="1">
      <alignment vertical="center" wrapText="1"/>
    </xf>
    <xf numFmtId="0" fontId="11" fillId="0" borderId="0" xfId="18956" applyFont="1" applyFill="1" applyAlignment="1">
      <alignment horizontal="center"/>
    </xf>
    <xf numFmtId="14" fontId="15" fillId="0" borderId="95" xfId="18956" applyNumberFormat="1" applyFont="1" applyFill="1" applyBorder="1" applyAlignment="1">
      <alignment horizontal="center" vertical="center" wrapText="1"/>
    </xf>
    <xf numFmtId="1" fontId="38" fillId="0" borderId="118"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0" xfId="5" applyFont="1" applyFill="1" applyBorder="1"/>
    <xf numFmtId="0" fontId="13" fillId="0" borderId="0" xfId="5" applyFont="1" applyFill="1"/>
    <xf numFmtId="169" fontId="13" fillId="0" borderId="41" xfId="5" applyNumberFormat="1" applyFont="1" applyFill="1" applyBorder="1" applyAlignment="1">
      <alignment horizontal="center" vertical="center" wrapText="1"/>
    </xf>
    <xf numFmtId="0" fontId="8" fillId="0" borderId="0" xfId="5" applyFont="1" applyFill="1" applyBorder="1" applyAlignment="1">
      <alignment horizontal="right" wrapText="1"/>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99"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14" fontId="13" fillId="0" borderId="99" xfId="5" applyNumberFormat="1" applyFont="1" applyFill="1" applyBorder="1" applyAlignment="1">
      <alignment horizontal="center" vertical="center"/>
    </xf>
    <xf numFmtId="14" fontId="13" fillId="0" borderId="10" xfId="5" applyNumberFormat="1" applyFont="1" applyFill="1" applyBorder="1" applyAlignment="1">
      <alignment horizontal="center" vertical="center"/>
    </xf>
    <xf numFmtId="0" fontId="13" fillId="0" borderId="10" xfId="5" applyFont="1" applyFill="1" applyBorder="1" applyAlignment="1">
      <alignment horizontal="left" vertical="center" wrapText="1"/>
    </xf>
    <xf numFmtId="42" fontId="13" fillId="0" borderId="99"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14" fontId="15" fillId="0" borderId="99" xfId="18956"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38" xfId="5" applyFont="1" applyFill="1" applyBorder="1" applyAlignment="1">
      <alignment horizontal="left" vertical="center" wrapText="1"/>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97"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69" fontId="15" fillId="0" borderId="99"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xf>
    <xf numFmtId="0" fontId="15" fillId="0" borderId="5" xfId="18956" applyFont="1" applyFill="1" applyBorder="1" applyAlignment="1">
      <alignment horizontal="center" vertical="center"/>
    </xf>
    <xf numFmtId="165" fontId="13" fillId="0" borderId="10" xfId="5" applyNumberFormat="1" applyFont="1" applyFill="1" applyBorder="1" applyAlignment="1">
      <alignment vertical="center"/>
    </xf>
    <xf numFmtId="0" fontId="13" fillId="0" borderId="10" xfId="5" applyNumberFormat="1" applyFont="1" applyFill="1" applyBorder="1" applyAlignment="1">
      <alignment horizontal="center" vertical="center"/>
    </xf>
    <xf numFmtId="14" fontId="13" fillId="0" borderId="118"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1" fillId="0" borderId="12" xfId="18956" applyFont="1" applyFill="1" applyBorder="1" applyAlignment="1">
      <alignment horizontal="center" wrapText="1"/>
    </xf>
    <xf numFmtId="0" fontId="13" fillId="0" borderId="48" xfId="5" applyFont="1" applyFill="1" applyBorder="1" applyAlignment="1">
      <alignment horizontal="left" vertical="center" wrapText="1"/>
    </xf>
    <xf numFmtId="0" fontId="13" fillId="0" borderId="118" xfId="5" applyFont="1" applyFill="1" applyBorder="1" applyAlignment="1">
      <alignment horizontal="left"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0" xfId="5" applyFont="1" applyFill="1" applyAlignment="1">
      <alignment horizontal="center" wrapText="1"/>
    </xf>
    <xf numFmtId="165" fontId="13" fillId="0" borderId="42" xfId="5" applyNumberFormat="1"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3" fillId="0" borderId="13" xfId="5"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42" fontId="13" fillId="0" borderId="10" xfId="5" applyNumberFormat="1" applyFont="1" applyFill="1" applyBorder="1" applyAlignment="1">
      <alignment vertical="center"/>
    </xf>
    <xf numFmtId="0" fontId="15" fillId="0" borderId="11" xfId="18956" applyFont="1" applyFill="1" applyBorder="1" applyAlignment="1">
      <alignment horizontal="center" vertical="center"/>
    </xf>
    <xf numFmtId="169" fontId="13" fillId="0" borderId="20" xfId="5" quotePrefix="1" applyNumberFormat="1" applyFont="1" applyFill="1" applyBorder="1" applyAlignment="1">
      <alignment horizontal="center" vertical="center" wrapText="1"/>
    </xf>
    <xf numFmtId="14" fontId="15" fillId="0" borderId="19" xfId="18956" applyNumberFormat="1" applyFont="1" applyFill="1" applyBorder="1" applyAlignment="1">
      <alignment horizontal="center" vertical="center"/>
    </xf>
    <xf numFmtId="0" fontId="13" fillId="0" borderId="10" xfId="5" quotePrefix="1"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11"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4" fontId="15" fillId="0" borderId="10" xfId="18257" applyNumberFormat="1" applyFont="1" applyFill="1" applyBorder="1" applyAlignment="1">
      <alignment horizontal="center" vertical="center"/>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94" xfId="6" applyNumberFormat="1" applyFont="1" applyFill="1" applyBorder="1" applyAlignment="1">
      <alignment horizontal="left" vertical="center" wrapText="1"/>
    </xf>
    <xf numFmtId="14" fontId="15" fillId="39" borderId="102" xfId="18257" applyNumberFormat="1" applyFont="1" applyFill="1" applyBorder="1" applyAlignment="1">
      <alignment horizontal="center" vertical="center"/>
    </xf>
    <xf numFmtId="14" fontId="13" fillId="39" borderId="102" xfId="5" applyNumberFormat="1" applyFont="1" applyFill="1" applyBorder="1" applyAlignment="1">
      <alignment horizontal="center" vertical="center"/>
    </xf>
    <xf numFmtId="0" fontId="13" fillId="39" borderId="102" xfId="5" applyFont="1" applyFill="1" applyBorder="1" applyAlignment="1">
      <alignment vertical="center" wrapText="1"/>
    </xf>
    <xf numFmtId="14" fontId="13" fillId="39" borderId="102" xfId="5" applyNumberFormat="1" applyFont="1" applyFill="1" applyBorder="1" applyAlignment="1">
      <alignment vertical="center" wrapText="1"/>
    </xf>
    <xf numFmtId="42" fontId="13" fillId="39" borderId="102" xfId="5" applyNumberFormat="1" applyFont="1" applyFill="1" applyBorder="1" applyAlignment="1">
      <alignment vertical="center"/>
    </xf>
    <xf numFmtId="0" fontId="13" fillId="39" borderId="108" xfId="5" applyFont="1" applyFill="1" applyBorder="1" applyAlignment="1">
      <alignment horizontal="center" vertical="center" wrapText="1"/>
    </xf>
    <xf numFmtId="0" fontId="13" fillId="39" borderId="107" xfId="5" applyFont="1" applyFill="1" applyBorder="1" applyAlignment="1">
      <alignment horizontal="center" vertical="top" wrapText="1"/>
    </xf>
    <xf numFmtId="14" fontId="15" fillId="39" borderId="103" xfId="18956" applyNumberFormat="1" applyFont="1" applyFill="1" applyBorder="1" applyAlignment="1">
      <alignment horizontal="center" vertical="center"/>
    </xf>
    <xf numFmtId="14" fontId="15" fillId="39" borderId="102" xfId="18956" applyNumberFormat="1" applyFont="1" applyFill="1" applyBorder="1" applyAlignment="1">
      <alignment horizontal="left" vertical="top" wrapText="1"/>
    </xf>
    <xf numFmtId="0" fontId="15" fillId="39" borderId="108" xfId="18956" applyFont="1" applyFill="1" applyBorder="1" applyAlignment="1">
      <alignment horizontal="center" vertical="center"/>
    </xf>
    <xf numFmtId="0" fontId="15" fillId="39" borderId="107" xfId="18956" applyFont="1" applyFill="1" applyBorder="1" applyAlignment="1">
      <alignment horizontal="center" vertical="center"/>
    </xf>
    <xf numFmtId="0" fontId="15" fillId="39" borderId="109" xfId="18956" applyFont="1" applyFill="1" applyBorder="1" applyAlignment="1">
      <alignment horizontal="center" vertical="center" wrapText="1"/>
    </xf>
    <xf numFmtId="0" fontId="15" fillId="39" borderId="106" xfId="18956" applyFont="1" applyFill="1" applyBorder="1" applyAlignment="1">
      <alignment horizontal="center" vertical="center" wrapText="1"/>
    </xf>
    <xf numFmtId="0" fontId="13" fillId="39" borderId="102" xfId="5" quotePrefix="1" applyFont="1" applyFill="1" applyBorder="1" applyAlignment="1">
      <alignment horizontal="center" vertical="center" wrapText="1"/>
    </xf>
    <xf numFmtId="169" fontId="15" fillId="39" borderId="101" xfId="6" quotePrefix="1" applyNumberFormat="1" applyFont="1" applyFill="1" applyBorder="1" applyAlignment="1">
      <alignment horizontal="center" vertical="center"/>
    </xf>
    <xf numFmtId="14" fontId="13" fillId="39" borderId="103" xfId="5" applyNumberFormat="1" applyFont="1" applyFill="1" applyBorder="1" applyAlignment="1">
      <alignment horizontal="center" vertical="center" wrapText="1"/>
    </xf>
    <xf numFmtId="0" fontId="13" fillId="39" borderId="111" xfId="5" applyNumberFormat="1" applyFont="1" applyFill="1" applyBorder="1" applyAlignment="1">
      <alignment horizontal="left" vertical="center" wrapText="1"/>
    </xf>
    <xf numFmtId="169" fontId="15" fillId="39" borderId="102" xfId="6" quotePrefix="1" applyNumberFormat="1" applyFont="1" applyFill="1" applyBorder="1" applyAlignment="1">
      <alignment horizontal="center" vertical="center"/>
    </xf>
    <xf numFmtId="0" fontId="15" fillId="39" borderId="108" xfId="6" applyNumberFormat="1" applyFont="1" applyFill="1" applyBorder="1" applyAlignment="1">
      <alignment horizontal="left" vertical="center" wrapText="1"/>
    </xf>
    <xf numFmtId="169" fontId="13" fillId="39" borderId="101"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42" fontId="13" fillId="0" borderId="17" xfId="5" applyNumberFormat="1" applyFont="1" applyFill="1" applyBorder="1" applyAlignment="1">
      <alignment vertical="center"/>
    </xf>
    <xf numFmtId="0" fontId="3" fillId="0" borderId="4" xfId="1" applyFont="1" applyFill="1" applyBorder="1" applyAlignment="1">
      <alignment horizontal="left"/>
    </xf>
    <xf numFmtId="0" fontId="13" fillId="39" borderId="42" xfId="5" applyNumberFormat="1" applyFont="1" applyFill="1" applyBorder="1" applyAlignment="1" applyProtection="1">
      <alignment horizontal="center" vertical="center" wrapText="1"/>
      <protection locked="0"/>
    </xf>
    <xf numFmtId="14" fontId="15" fillId="39" borderId="42" xfId="18257" applyNumberFormat="1" applyFont="1" applyFill="1" applyBorder="1" applyAlignment="1">
      <alignment horizontal="center" vertical="center"/>
    </xf>
    <xf numFmtId="14" fontId="13" fillId="39" borderId="42" xfId="5" applyNumberFormat="1" applyFont="1" applyFill="1" applyBorder="1" applyAlignment="1">
      <alignment horizontal="center" vertical="center"/>
    </xf>
    <xf numFmtId="0" fontId="13" fillId="39" borderId="42" xfId="5" applyFont="1" applyFill="1" applyBorder="1" applyAlignment="1">
      <alignment vertical="center" wrapText="1"/>
    </xf>
    <xf numFmtId="14" fontId="13" fillId="39" borderId="42" xfId="5" applyNumberFormat="1" applyFont="1" applyFill="1" applyBorder="1" applyAlignment="1">
      <alignment horizontal="left" vertical="center" wrapText="1"/>
    </xf>
    <xf numFmtId="42" fontId="13" fillId="39" borderId="42" xfId="5" applyNumberFormat="1" applyFont="1" applyFill="1" applyBorder="1" applyAlignment="1">
      <alignment vertical="center"/>
    </xf>
    <xf numFmtId="0" fontId="13" fillId="39" borderId="44" xfId="5" applyFont="1" applyFill="1" applyBorder="1" applyAlignment="1">
      <alignment horizontal="center" vertical="center" wrapText="1"/>
    </xf>
    <xf numFmtId="0" fontId="13" fillId="39" borderId="8" xfId="5" applyFont="1" applyFill="1" applyBorder="1" applyAlignment="1">
      <alignment horizontal="center" vertical="center" wrapText="1"/>
    </xf>
    <xf numFmtId="14" fontId="15" fillId="39" borderId="45" xfId="18956" applyNumberFormat="1" applyFont="1" applyFill="1" applyBorder="1" applyAlignment="1">
      <alignment horizontal="center" vertical="center"/>
    </xf>
    <xf numFmtId="14" fontId="15" fillId="39" borderId="42" xfId="18956" applyNumberFormat="1" applyFont="1" applyFill="1" applyBorder="1" applyAlignment="1">
      <alignment horizontal="center" vertical="center" wrapText="1"/>
    </xf>
    <xf numFmtId="0" fontId="15" fillId="39" borderId="44" xfId="18956" applyFont="1" applyFill="1" applyBorder="1" applyAlignment="1">
      <alignment horizontal="center" vertical="center"/>
    </xf>
    <xf numFmtId="0" fontId="15" fillId="39" borderId="8" xfId="18956" applyFont="1" applyFill="1" applyBorder="1" applyAlignment="1">
      <alignment horizontal="center" vertical="center"/>
    </xf>
    <xf numFmtId="0" fontId="15" fillId="39" borderId="6" xfId="18956" applyFont="1" applyFill="1" applyBorder="1" applyAlignment="1">
      <alignment horizontal="center" vertical="center" wrapText="1"/>
    </xf>
    <xf numFmtId="0" fontId="15" fillId="39" borderId="43" xfId="18956" applyFont="1" applyFill="1" applyBorder="1" applyAlignment="1">
      <alignment horizontal="center" vertical="center" wrapText="1"/>
    </xf>
    <xf numFmtId="0" fontId="13" fillId="39" borderId="42" xfId="5" quotePrefix="1" applyFont="1" applyFill="1" applyBorder="1" applyAlignment="1">
      <alignment horizontal="center" vertical="center" wrapText="1"/>
    </xf>
    <xf numFmtId="169" fontId="15" fillId="39" borderId="46" xfId="6" quotePrefix="1" applyNumberFormat="1" applyFont="1" applyFill="1" applyBorder="1" applyAlignment="1">
      <alignment horizontal="center" vertical="center"/>
    </xf>
    <xf numFmtId="14" fontId="13" fillId="39" borderId="45" xfId="5" quotePrefix="1" applyNumberFormat="1" applyFont="1" applyFill="1" applyBorder="1" applyAlignment="1">
      <alignment horizontal="center" vertical="center" wrapText="1"/>
    </xf>
    <xf numFmtId="0" fontId="13" fillId="39" borderId="42" xfId="5" applyNumberFormat="1" applyFont="1" applyFill="1" applyBorder="1" applyAlignment="1">
      <alignment horizontal="left" vertical="center" wrapText="1"/>
    </xf>
    <xf numFmtId="169" fontId="15" fillId="39" borderId="42" xfId="6" quotePrefix="1" applyNumberFormat="1" applyFont="1" applyFill="1" applyBorder="1" applyAlignment="1">
      <alignment horizontal="center" vertical="center"/>
    </xf>
    <xf numFmtId="0" fontId="15" fillId="39" borderId="44" xfId="6" applyNumberFormat="1" applyFont="1" applyFill="1" applyBorder="1" applyAlignment="1">
      <alignment vertical="center" wrapText="1"/>
    </xf>
    <xf numFmtId="49" fontId="13" fillId="39" borderId="46" xfId="5" applyNumberFormat="1" applyFont="1" applyFill="1" applyBorder="1" applyAlignment="1">
      <alignment horizontal="center" vertical="center" wrapText="1"/>
    </xf>
    <xf numFmtId="0" fontId="13" fillId="0" borderId="17" xfId="5" applyNumberFormat="1" applyFont="1" applyFill="1" applyBorder="1" applyAlignment="1" applyProtection="1">
      <alignment horizontal="center" vertical="center" wrapText="1"/>
      <protection locked="0"/>
    </xf>
    <xf numFmtId="14" fontId="15" fillId="39" borderId="17" xfId="18257" applyNumberFormat="1" applyFont="1" applyFill="1" applyBorder="1" applyAlignment="1">
      <alignment horizontal="center" vertical="center"/>
    </xf>
    <xf numFmtId="14" fontId="13" fillId="39" borderId="17" xfId="5" applyNumberFormat="1" applyFont="1" applyFill="1" applyBorder="1" applyAlignment="1">
      <alignment horizontal="center" vertical="center"/>
    </xf>
    <xf numFmtId="0" fontId="13" fillId="39" borderId="17" xfId="5" applyFont="1" applyFill="1" applyBorder="1" applyAlignment="1">
      <alignment vertical="center" wrapText="1"/>
    </xf>
    <xf numFmtId="14" fontId="13" fillId="39" borderId="17" xfId="5" applyNumberFormat="1" applyFont="1" applyFill="1" applyBorder="1" applyAlignment="1">
      <alignment horizontal="left" vertical="center" wrapText="1"/>
    </xf>
    <xf numFmtId="42" fontId="13" fillId="39" borderId="17" xfId="5" applyNumberFormat="1" applyFont="1" applyFill="1" applyBorder="1" applyAlignment="1">
      <alignment vertical="center"/>
    </xf>
    <xf numFmtId="0" fontId="13" fillId="0" borderId="50" xfId="5" applyFont="1" applyFill="1" applyBorder="1" applyAlignment="1">
      <alignment horizontal="center" vertical="center" wrapText="1"/>
    </xf>
    <xf numFmtId="14" fontId="15" fillId="0" borderId="17" xfId="18956" applyNumberFormat="1" applyFont="1" applyFill="1" applyBorder="1" applyAlignment="1">
      <alignment horizontal="center" vertical="center" wrapText="1"/>
    </xf>
    <xf numFmtId="0" fontId="15" fillId="0" borderId="15" xfId="18956" applyFont="1" applyFill="1" applyBorder="1" applyAlignment="1">
      <alignment horizontal="center" vertical="center" wrapText="1"/>
    </xf>
    <xf numFmtId="0" fontId="15" fillId="0" borderId="16" xfId="18956" applyFont="1" applyFill="1" applyBorder="1" applyAlignment="1">
      <alignment horizontal="center" vertical="center" wrapText="1"/>
    </xf>
    <xf numFmtId="0" fontId="13" fillId="0" borderId="17" xfId="5" quotePrefix="1" applyFont="1" applyFill="1" applyBorder="1" applyAlignment="1">
      <alignment horizontal="center" vertical="center" wrapText="1"/>
    </xf>
    <xf numFmtId="169" fontId="15" fillId="0" borderId="18" xfId="6" quotePrefix="1" applyNumberFormat="1" applyFont="1" applyFill="1" applyBorder="1" applyAlignment="1">
      <alignment horizontal="center" vertical="center"/>
    </xf>
    <xf numFmtId="14" fontId="13" fillId="39" borderId="51" xfId="5" quotePrefix="1" applyNumberFormat="1" applyFont="1" applyFill="1" applyBorder="1" applyAlignment="1">
      <alignment horizontal="center" vertical="center" wrapText="1"/>
    </xf>
    <xf numFmtId="0" fontId="13" fillId="39" borderId="17" xfId="5" applyNumberFormat="1" applyFont="1" applyFill="1" applyBorder="1" applyAlignment="1">
      <alignment horizontal="left" vertical="center" wrapText="1"/>
    </xf>
    <xf numFmtId="169" fontId="15" fillId="39" borderId="17" xfId="6" quotePrefix="1" applyNumberFormat="1" applyFont="1" applyFill="1" applyBorder="1" applyAlignment="1">
      <alignment horizontal="center" vertical="center"/>
    </xf>
    <xf numFmtId="0" fontId="15" fillId="39" borderId="49" xfId="6" applyNumberFormat="1" applyFont="1" applyFill="1" applyBorder="1" applyAlignment="1">
      <alignment vertical="center" wrapText="1"/>
    </xf>
    <xf numFmtId="49" fontId="13" fillId="39" borderId="18" xfId="5" applyNumberFormat="1" applyFont="1" applyFill="1" applyBorder="1" applyAlignment="1">
      <alignment horizontal="center" vertical="center" wrapText="1"/>
    </xf>
    <xf numFmtId="0" fontId="49" fillId="15" borderId="120" xfId="0" applyFont="1" applyFill="1" applyBorder="1" applyAlignment="1">
      <alignment horizontal="center"/>
    </xf>
    <xf numFmtId="14" fontId="49" fillId="15" borderId="120" xfId="0" applyNumberFormat="1" applyFont="1" applyFill="1" applyBorder="1" applyAlignment="1">
      <alignment horizontal="center"/>
    </xf>
    <xf numFmtId="7" fontId="49" fillId="15" borderId="120" xfId="0" applyNumberFormat="1" applyFont="1" applyFill="1" applyBorder="1" applyAlignment="1">
      <alignment horizontal="center"/>
    </xf>
    <xf numFmtId="7" fontId="3" fillId="0" borderId="120" xfId="0" applyNumberFormat="1" applyFont="1" applyBorder="1"/>
    <xf numFmtId="3" fontId="3" fillId="0" borderId="120" xfId="0" applyNumberFormat="1" applyFont="1" applyBorder="1"/>
    <xf numFmtId="7" fontId="3" fillId="0" borderId="120" xfId="0" applyNumberFormat="1" applyFont="1" applyBorder="1" applyAlignment="1">
      <alignment horizontal="center"/>
    </xf>
    <xf numFmtId="3" fontId="3" fillId="0" borderId="120" xfId="0" applyNumberFormat="1" applyFont="1" applyBorder="1" applyAlignment="1">
      <alignment horizontal="center"/>
    </xf>
    <xf numFmtId="0" fontId="3" fillId="0" borderId="120" xfId="0" applyFont="1" applyBorder="1"/>
    <xf numFmtId="14" fontId="3" fillId="0" borderId="120" xfId="0" applyNumberFormat="1" applyFont="1" applyBorder="1"/>
    <xf numFmtId="3" fontId="3" fillId="0" borderId="119" xfId="0" applyNumberFormat="1" applyFont="1" applyBorder="1"/>
    <xf numFmtId="14" fontId="4" fillId="0" borderId="120" xfId="0" applyNumberFormat="1" applyFont="1" applyBorder="1"/>
    <xf numFmtId="0" fontId="4" fillId="0" borderId="120" xfId="0" applyFont="1" applyBorder="1" applyAlignment="1">
      <alignment horizontal="right"/>
    </xf>
    <xf numFmtId="7" fontId="4" fillId="0" borderId="120" xfId="0" applyNumberFormat="1" applyFont="1" applyBorder="1"/>
    <xf numFmtId="0" fontId="4" fillId="0" borderId="120" xfId="0" applyFont="1" applyBorder="1"/>
    <xf numFmtId="3" fontId="4" fillId="0" borderId="120" xfId="0" applyNumberFormat="1" applyFont="1" applyBorder="1"/>
    <xf numFmtId="0" fontId="3" fillId="0" borderId="120" xfId="0" applyFont="1" applyBorder="1" applyAlignment="1">
      <alignment horizontal="center"/>
    </xf>
    <xf numFmtId="14" fontId="3" fillId="0" borderId="120" xfId="0" applyNumberFormat="1" applyFont="1" applyBorder="1" applyAlignment="1">
      <alignment horizontal="center"/>
    </xf>
    <xf numFmtId="0" fontId="49" fillId="15" borderId="120" xfId="0" applyFont="1" applyFill="1" applyBorder="1"/>
    <xf numFmtId="14" fontId="49" fillId="15" borderId="120" xfId="0" applyNumberFormat="1" applyFont="1" applyFill="1" applyBorder="1"/>
    <xf numFmtId="7" fontId="49" fillId="15" borderId="120" xfId="0" applyNumberFormat="1" applyFont="1" applyFill="1" applyBorder="1"/>
    <xf numFmtId="169" fontId="13" fillId="0" borderId="20" xfId="5" quotePrefix="1" applyNumberFormat="1" applyFont="1" applyFill="1" applyBorder="1" applyAlignment="1">
      <alignment horizontal="center" vertical="center" wrapText="1"/>
    </xf>
    <xf numFmtId="169" fontId="15" fillId="0" borderId="10" xfId="6" quotePrefix="1" applyNumberFormat="1" applyFont="1" applyFill="1" applyBorder="1" applyAlignment="1">
      <alignment horizontal="center" vertical="center"/>
    </xf>
    <xf numFmtId="14" fontId="13" fillId="0" borderId="102" xfId="5" applyNumberFormat="1" applyFont="1" applyFill="1" applyBorder="1" applyAlignment="1">
      <alignment horizontal="center" vertical="center"/>
    </xf>
    <xf numFmtId="0" fontId="13" fillId="0" borderId="102" xfId="5" applyFont="1" applyFill="1" applyBorder="1" applyAlignment="1">
      <alignment vertical="center" wrapText="1"/>
    </xf>
    <xf numFmtId="42" fontId="13" fillId="0" borderId="102" xfId="5" applyNumberFormat="1" applyFont="1" applyFill="1" applyBorder="1" applyAlignment="1">
      <alignment vertical="center"/>
    </xf>
    <xf numFmtId="0" fontId="13" fillId="0" borderId="11" xfId="5" applyNumberFormat="1" applyFont="1" applyFill="1" applyBorder="1" applyAlignment="1" applyProtection="1">
      <alignment horizontal="center" vertical="center" wrapText="1"/>
      <protection locked="0"/>
    </xf>
    <xf numFmtId="0" fontId="13" fillId="0" borderId="10" xfId="5" applyNumberFormat="1" applyFont="1" applyFill="1" applyBorder="1" applyAlignment="1" applyProtection="1">
      <alignment horizontal="center" vertical="center" wrapText="1"/>
      <protection locked="0"/>
    </xf>
    <xf numFmtId="14" fontId="15" fillId="0" borderId="120" xfId="18257" applyNumberFormat="1" applyFont="1" applyFill="1" applyBorder="1" applyAlignment="1">
      <alignment horizontal="center" vertical="center"/>
    </xf>
    <xf numFmtId="14" fontId="13" fillId="0" borderId="120" xfId="5" applyNumberFormat="1" applyFont="1" applyFill="1" applyBorder="1" applyAlignment="1">
      <alignment horizontal="center" vertical="center"/>
    </xf>
    <xf numFmtId="0" fontId="13" fillId="0" borderId="120" xfId="5" applyFont="1" applyFill="1" applyBorder="1" applyAlignment="1">
      <alignment vertical="center" wrapText="1"/>
    </xf>
    <xf numFmtId="14" fontId="13" fillId="0" borderId="120" xfId="5" applyNumberFormat="1" applyFont="1" applyFill="1" applyBorder="1" applyAlignment="1">
      <alignment horizontal="left" vertical="center" wrapText="1"/>
    </xf>
    <xf numFmtId="42" fontId="13" fillId="0" borderId="120" xfId="5" applyNumberFormat="1" applyFont="1" applyFill="1" applyBorder="1" applyAlignment="1">
      <alignment vertical="center"/>
    </xf>
    <xf numFmtId="0" fontId="13" fillId="0" borderId="119" xfId="5" applyFont="1" applyFill="1" applyBorder="1" applyAlignment="1">
      <alignment horizontal="center" vertical="center" wrapText="1"/>
    </xf>
    <xf numFmtId="14" fontId="15" fillId="0" borderId="120" xfId="18956" applyNumberFormat="1" applyFont="1" applyFill="1" applyBorder="1" applyAlignment="1">
      <alignment horizontal="left" vertical="center" wrapText="1"/>
    </xf>
    <xf numFmtId="0" fontId="15" fillId="0" borderId="119" xfId="18956" applyFont="1" applyFill="1" applyBorder="1" applyAlignment="1">
      <alignment horizontal="center" vertical="center"/>
    </xf>
    <xf numFmtId="0" fontId="13" fillId="0" borderId="120" xfId="5" quotePrefix="1" applyFont="1" applyFill="1" applyBorder="1" applyAlignment="1">
      <alignment horizontal="left" vertical="center" wrapText="1"/>
    </xf>
    <xf numFmtId="0" fontId="13" fillId="0" borderId="108" xfId="5" applyNumberFormat="1" applyFont="1" applyFill="1" applyBorder="1" applyAlignment="1" applyProtection="1">
      <alignment horizontal="center" vertical="center" wrapText="1"/>
      <protection locked="0"/>
    </xf>
    <xf numFmtId="0" fontId="13" fillId="0" borderId="102" xfId="5" applyNumberFormat="1" applyFont="1" applyFill="1" applyBorder="1" applyAlignment="1" applyProtection="1">
      <alignment horizontal="center" vertical="center" wrapText="1"/>
      <protection locked="0"/>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14" fontId="13" fillId="0" borderId="99"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42" fontId="13" fillId="0" borderId="99" xfId="5" applyNumberFormat="1" applyFont="1" applyFill="1" applyBorder="1" applyAlignment="1">
      <alignment vertical="center"/>
    </xf>
    <xf numFmtId="42" fontId="13" fillId="0" borderId="10" xfId="5" applyNumberFormat="1" applyFont="1" applyFill="1" applyBorder="1" applyAlignment="1">
      <alignment vertical="center"/>
    </xf>
    <xf numFmtId="14" fontId="13" fillId="0" borderId="10" xfId="5" applyNumberFormat="1" applyFont="1" applyFill="1" applyBorder="1" applyAlignment="1">
      <alignment horizontal="center" vertical="center"/>
    </xf>
    <xf numFmtId="42" fontId="13" fillId="0" borderId="38" xfId="5" applyNumberFormat="1" applyFont="1" applyFill="1" applyBorder="1" applyAlignment="1">
      <alignment vertical="center"/>
    </xf>
    <xf numFmtId="0" fontId="13" fillId="0" borderId="12" xfId="5" applyFont="1" applyFill="1" applyBorder="1" applyAlignment="1">
      <alignment horizontal="center" vertical="center"/>
    </xf>
    <xf numFmtId="14" fontId="13" fillId="0" borderId="105" xfId="5" applyNumberFormat="1" applyFont="1" applyFill="1" applyBorder="1" applyAlignment="1">
      <alignment horizontal="center" vertical="center"/>
    </xf>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0" fontId="13" fillId="0" borderId="120" xfId="5" applyFont="1" applyFill="1" applyBorder="1" applyAlignment="1">
      <alignment vertical="center"/>
    </xf>
    <xf numFmtId="0" fontId="13" fillId="0" borderId="37" xfId="5" applyFont="1" applyFill="1" applyBorder="1" applyAlignment="1">
      <alignment vertical="top"/>
    </xf>
    <xf numFmtId="14" fontId="13" fillId="0" borderId="98" xfId="5" applyNumberFormat="1" applyFont="1" applyFill="1" applyBorder="1" applyAlignment="1">
      <alignment vertical="top"/>
    </xf>
    <xf numFmtId="0" fontId="13" fillId="0" borderId="119" xfId="5" applyFont="1" applyFill="1" applyBorder="1"/>
    <xf numFmtId="0" fontId="13" fillId="0" borderId="120" xfId="5" applyFont="1" applyFill="1" applyBorder="1"/>
    <xf numFmtId="0" fontId="13" fillId="0" borderId="120" xfId="5" applyFont="1" applyFill="1" applyBorder="1" applyAlignment="1"/>
    <xf numFmtId="0" fontId="13" fillId="0" borderId="38" xfId="5" applyFont="1" applyFill="1" applyBorder="1" applyAlignment="1">
      <alignment horizontal="center" vertical="center" wrapText="1"/>
    </xf>
    <xf numFmtId="14" fontId="13" fillId="0" borderId="38" xfId="5" applyNumberFormat="1" applyFont="1" applyFill="1" applyBorder="1" applyAlignment="1">
      <alignment horizontal="center" vertical="center"/>
    </xf>
    <xf numFmtId="42" fontId="13" fillId="0" borderId="38" xfId="5" applyNumberFormat="1" applyFont="1" applyFill="1" applyBorder="1" applyAlignment="1">
      <alignment vertical="center"/>
    </xf>
    <xf numFmtId="0" fontId="13" fillId="0" borderId="12" xfId="5" applyFont="1" applyFill="1" applyBorder="1" applyAlignment="1">
      <alignment horizontal="center" vertical="center"/>
    </xf>
    <xf numFmtId="0" fontId="13" fillId="0" borderId="0" xfId="5" applyFont="1" applyFill="1"/>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6" fontId="13" fillId="0" borderId="0" xfId="5" applyNumberFormat="1" applyFont="1" applyFill="1" applyBorder="1"/>
    <xf numFmtId="42" fontId="13" fillId="0" borderId="0" xfId="18370" applyNumberFormat="1" applyFont="1" applyFill="1" applyBorder="1" applyAlignment="1"/>
    <xf numFmtId="0" fontId="13" fillId="0" borderId="38" xfId="5" applyFont="1" applyFill="1" applyBorder="1" applyAlignment="1">
      <alignment horizontal="center" vertical="center" wrapText="1"/>
    </xf>
    <xf numFmtId="14" fontId="13" fillId="0" borderId="38" xfId="5" applyNumberFormat="1" applyFont="1" applyFill="1" applyBorder="1" applyAlignment="1">
      <alignment horizontal="center" vertical="center"/>
    </xf>
    <xf numFmtId="0" fontId="13" fillId="0" borderId="0" xfId="5" applyFont="1" applyFill="1"/>
    <xf numFmtId="42" fontId="13" fillId="0" borderId="38" xfId="5" applyNumberFormat="1" applyFont="1" applyFill="1" applyBorder="1" applyAlignment="1">
      <alignment vertical="center"/>
    </xf>
    <xf numFmtId="0" fontId="13" fillId="0" borderId="12" xfId="5" applyFont="1" applyFill="1" applyBorder="1" applyAlignment="1">
      <alignment horizontal="center" vertical="center"/>
    </xf>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13" fillId="0" borderId="0" xfId="5" applyFont="1" applyFill="1"/>
    <xf numFmtId="42" fontId="13" fillId="0" borderId="38" xfId="5" applyNumberFormat="1" applyFont="1" applyFill="1" applyBorder="1" applyAlignment="1">
      <alignment vertical="center"/>
    </xf>
    <xf numFmtId="0" fontId="13" fillId="0" borderId="12" xfId="5" applyFont="1" applyFill="1" applyBorder="1" applyAlignment="1">
      <alignment horizontal="center" vertical="center"/>
    </xf>
    <xf numFmtId="0" fontId="13" fillId="0" borderId="38" xfId="5" applyFont="1" applyFill="1" applyBorder="1" applyAlignment="1">
      <alignment horizontal="center" vertical="center" wrapText="1"/>
    </xf>
    <xf numFmtId="14" fontId="13" fillId="0" borderId="38" xfId="5" applyNumberFormat="1" applyFont="1" applyFill="1" applyBorder="1" applyAlignment="1">
      <alignment horizontal="center" vertical="center"/>
    </xf>
    <xf numFmtId="0" fontId="13" fillId="0" borderId="38" xfId="5" applyFont="1" applyFill="1" applyBorder="1" applyAlignment="1">
      <alignment horizontal="center" vertical="center"/>
    </xf>
    <xf numFmtId="14" fontId="13" fillId="0" borderId="40" xfId="5" applyNumberFormat="1" applyFont="1" applyFill="1" applyBorder="1" applyAlignment="1">
      <alignment horizontal="center" vertical="center"/>
    </xf>
    <xf numFmtId="0" fontId="47" fillId="0" borderId="0" xfId="3" applyFont="1" applyFill="1"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0" fillId="0" borderId="0" xfId="0" applyAlignment="1">
      <alignment horizontal="center"/>
    </xf>
    <xf numFmtId="0" fontId="10" fillId="0" borderId="0" xfId="3" applyFont="1" applyFill="1" applyAlignment="1">
      <alignment horizontal="center"/>
    </xf>
    <xf numFmtId="7" fontId="50" fillId="15" borderId="120" xfId="0" applyNumberFormat="1" applyFont="1" applyFill="1" applyBorder="1" applyAlignment="1">
      <alignment horizontal="center"/>
    </xf>
    <xf numFmtId="7" fontId="49" fillId="15" borderId="120" xfId="0" applyNumberFormat="1" applyFont="1" applyFill="1" applyBorder="1" applyAlignment="1">
      <alignment horizontal="center"/>
    </xf>
    <xf numFmtId="7" fontId="52" fillId="15" borderId="120"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6"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13" fillId="0" borderId="48"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5" fillId="0" borderId="1" xfId="18956" applyFont="1" applyFill="1" applyBorder="1" applyAlignment="1">
      <alignment horizontal="left" vertical="center"/>
    </xf>
    <xf numFmtId="0" fontId="15" fillId="0" borderId="33" xfId="18956" applyFont="1" applyFill="1" applyBorder="1" applyAlignment="1">
      <alignment horizontal="left" vertical="center"/>
    </xf>
    <xf numFmtId="0" fontId="15" fillId="0" borderId="52" xfId="18956" applyFont="1" applyFill="1" applyBorder="1" applyAlignment="1">
      <alignment horizontal="center" vertical="center"/>
    </xf>
    <xf numFmtId="0" fontId="15"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98"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72"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99"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99"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73" xfId="5" applyFont="1" applyFill="1" applyBorder="1" applyAlignment="1">
      <alignment horizontal="left" vertical="center" wrapText="1"/>
    </xf>
    <xf numFmtId="0" fontId="13" fillId="0" borderId="12"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99"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94"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99" xfId="18956" applyNumberFormat="1" applyFont="1" applyFill="1" applyBorder="1" applyAlignment="1">
      <alignment horizontal="center" vertical="center" wrapText="1"/>
    </xf>
    <xf numFmtId="14" fontId="15" fillId="0" borderId="38" xfId="18956" applyNumberFormat="1" applyFont="1" applyFill="1" applyBorder="1" applyAlignment="1">
      <alignment horizontal="center" vertical="center" wrapText="1"/>
    </xf>
    <xf numFmtId="14" fontId="15" fillId="0" borderId="10" xfId="18956" applyNumberFormat="1" applyFont="1" applyFill="1" applyBorder="1" applyAlignment="1">
      <alignment horizontal="center" vertical="center" wrapText="1"/>
    </xf>
    <xf numFmtId="14" fontId="15" fillId="0" borderId="99"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99"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99"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42" fontId="13" fillId="0" borderId="99"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0" fontId="13" fillId="0" borderId="94"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97" xfId="5" applyFont="1" applyFill="1" applyBorder="1" applyAlignment="1">
      <alignment horizontal="center" vertical="center" wrapText="1"/>
    </xf>
    <xf numFmtId="0" fontId="13" fillId="0" borderId="94"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1" fillId="0" borderId="94"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94" xfId="18956" applyFont="1" applyFill="1" applyBorder="1" applyAlignment="1">
      <alignment horizontal="center" wrapText="1"/>
    </xf>
    <xf numFmtId="0" fontId="11" fillId="0" borderId="34"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98"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43"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14" fontId="13" fillId="0" borderId="99"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99"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xf>
    <xf numFmtId="0" fontId="12" fillId="0" borderId="11" xfId="18370" applyBorder="1" applyAlignment="1">
      <alignment horizontal="center" vertical="center" wrapText="1"/>
    </xf>
    <xf numFmtId="14" fontId="13" fillId="0" borderId="118" xfId="5" applyNumberFormat="1" applyFont="1" applyFill="1" applyBorder="1" applyAlignment="1">
      <alignment horizontal="center" vertical="center"/>
    </xf>
    <xf numFmtId="0" fontId="13" fillId="0" borderId="118" xfId="5" applyFont="1" applyFill="1" applyBorder="1" applyAlignment="1">
      <alignment horizontal="center" vertical="center" wrapText="1"/>
    </xf>
    <xf numFmtId="0" fontId="13" fillId="0" borderId="118" xfId="5" applyFont="1" applyFill="1" applyBorder="1" applyAlignment="1">
      <alignment horizontal="left" vertical="center" wrapText="1"/>
    </xf>
    <xf numFmtId="0" fontId="12" fillId="0" borderId="11" xfId="18370" applyBorder="1" applyAlignment="1">
      <alignment horizontal="center" vertical="center"/>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2" fillId="0" borderId="32" xfId="18370" applyBorder="1" applyAlignment="1">
      <alignment horizontal="center" vertical="center" wrapText="1"/>
    </xf>
    <xf numFmtId="0" fontId="12" fillId="0" borderId="56" xfId="18370" applyBorder="1" applyAlignment="1">
      <alignment horizontal="center" vertical="center" wrapText="1"/>
    </xf>
    <xf numFmtId="0" fontId="15" fillId="0" borderId="54" xfId="18956" applyFont="1" applyFill="1" applyBorder="1" applyAlignment="1">
      <alignment horizontal="center" vertical="center"/>
    </xf>
    <xf numFmtId="0" fontId="15" fillId="0" borderId="0" xfId="18956" applyFont="1" applyFill="1" applyBorder="1" applyAlignment="1">
      <alignment horizontal="center" vertical="center"/>
    </xf>
    <xf numFmtId="0" fontId="12" fillId="0" borderId="55" xfId="18370" applyBorder="1" applyAlignment="1">
      <alignment horizontal="center" vertical="center"/>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42" fontId="13" fillId="0" borderId="118" xfId="5" applyNumberFormat="1" applyFont="1" applyFill="1" applyBorder="1" applyAlignment="1">
      <alignment vertical="center"/>
    </xf>
    <xf numFmtId="0" fontId="15" fillId="0" borderId="99"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58" xfId="18370" applyBorder="1" applyAlignment="1">
      <alignment horizontal="center" vertical="center"/>
    </xf>
    <xf numFmtId="42" fontId="13" fillId="0" borderId="99" xfId="5" applyNumberFormat="1" applyFont="1" applyFill="1" applyBorder="1" applyAlignment="1">
      <alignment vertical="center"/>
    </xf>
    <xf numFmtId="42" fontId="13" fillId="0" borderId="10" xfId="5" applyNumberFormat="1" applyFont="1" applyFill="1" applyBorder="1" applyAlignment="1">
      <alignment vertical="center"/>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0" fontId="8" fillId="0" borderId="99"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94"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99"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8" fillId="0" borderId="98"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99" xfId="5" applyFont="1" applyFill="1" applyBorder="1" applyAlignment="1">
      <alignment horizontal="center" wrapText="1"/>
    </xf>
    <xf numFmtId="0" fontId="8" fillId="0" borderId="38" xfId="5" applyFont="1" applyFill="1" applyBorder="1" applyAlignment="1">
      <alignment horizontal="center" wrapText="1"/>
    </xf>
    <xf numFmtId="0" fontId="8" fillId="0" borderId="42" xfId="5" applyFont="1" applyFill="1" applyBorder="1" applyAlignment="1">
      <alignment horizontal="center" wrapText="1"/>
    </xf>
    <xf numFmtId="0" fontId="11" fillId="0" borderId="99"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32" xfId="5" applyFont="1" applyFill="1" applyBorder="1" applyAlignment="1">
      <alignment horizontal="center" vertical="center" wrapText="1"/>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118" xfId="5" applyNumberFormat="1" applyFont="1" applyFill="1" applyBorder="1" applyAlignment="1">
      <alignment horizontal="left"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57" xfId="18370" applyBorder="1" applyAlignment="1">
      <alignment horizontal="center" vertical="center" wrapText="1"/>
    </xf>
    <xf numFmtId="0" fontId="12" fillId="0" borderId="19" xfId="18370" applyBorder="1" applyAlignment="1">
      <alignment horizontal="center" vertical="center"/>
    </xf>
    <xf numFmtId="169" fontId="15" fillId="0" borderId="99"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170" fontId="15" fillId="0" borderId="41" xfId="6" quotePrefix="1" applyNumberFormat="1" applyFont="1" applyFill="1" applyBorder="1" applyAlignment="1">
      <alignment horizontal="center" vertical="center"/>
    </xf>
    <xf numFmtId="170" fontId="15" fillId="0" borderId="74"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99"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0" fontId="15" fillId="0" borderId="5" xfId="18956" applyFont="1" applyFill="1" applyBorder="1" applyAlignment="1">
      <alignment horizontal="center" vertical="center"/>
    </xf>
    <xf numFmtId="0" fontId="12" fillId="0" borderId="32" xfId="18370"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0" fontId="13" fillId="0" borderId="0" xfId="5" applyFont="1" applyFill="1"/>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74"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36" xfId="18956" applyFont="1" applyFill="1" applyBorder="1" applyAlignment="1">
      <alignment horizontal="left" vertical="center" wrapText="1"/>
    </xf>
    <xf numFmtId="0" fontId="15" fillId="0" borderId="4" xfId="18956" applyFont="1" applyFill="1" applyBorder="1" applyAlignment="1">
      <alignment horizontal="left" vertical="center" wrapText="1"/>
    </xf>
    <xf numFmtId="0" fontId="15" fillId="0" borderId="75" xfId="18956" applyFont="1" applyFill="1" applyBorder="1" applyAlignment="1">
      <alignment horizontal="left"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0" fontId="13" fillId="0" borderId="32" xfId="5" applyFont="1" applyFill="1" applyBorder="1" applyAlignment="1">
      <alignment horizontal="center" vertical="top"/>
    </xf>
    <xf numFmtId="14" fontId="13" fillId="0" borderId="10" xfId="5" applyNumberFormat="1" applyFont="1" applyFill="1" applyBorder="1" applyAlignment="1">
      <alignment horizontal="center" vertical="center"/>
    </xf>
    <xf numFmtId="42" fontId="13" fillId="0" borderId="38" xfId="5" applyNumberFormat="1" applyFont="1" applyFill="1" applyBorder="1" applyAlignment="1">
      <alignment vertical="center"/>
    </xf>
    <xf numFmtId="0" fontId="13" fillId="0" borderId="12" xfId="5" applyFont="1" applyFill="1" applyBorder="1" applyAlignment="1">
      <alignment horizontal="center" vertical="center"/>
    </xf>
    <xf numFmtId="42" fontId="13" fillId="0" borderId="99"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0" xfId="5" applyFont="1" applyFill="1" applyBorder="1" applyAlignment="1">
      <alignment horizontal="center" vertical="top"/>
    </xf>
    <xf numFmtId="0" fontId="13" fillId="0" borderId="71" xfId="5" applyFont="1" applyFill="1" applyBorder="1" applyAlignment="1">
      <alignment horizontal="center" vertical="top"/>
    </xf>
    <xf numFmtId="0" fontId="13" fillId="0" borderId="39" xfId="5" applyFont="1" applyFill="1" applyBorder="1" applyAlignment="1">
      <alignment horizontal="center" vertical="top"/>
    </xf>
    <xf numFmtId="0" fontId="13" fillId="0" borderId="72" xfId="5" applyFont="1" applyFill="1" applyBorder="1" applyAlignment="1">
      <alignment horizontal="center" vertical="top"/>
    </xf>
    <xf numFmtId="0" fontId="13" fillId="0" borderId="73" xfId="5" applyFont="1" applyFill="1" applyBorder="1" applyAlignment="1">
      <alignment horizontal="center" vertical="center" wrapText="1"/>
    </xf>
    <xf numFmtId="170" fontId="15" fillId="0" borderId="37" xfId="6" quotePrefix="1" applyNumberFormat="1" applyFont="1" applyFill="1" applyBorder="1" applyAlignment="1">
      <alignment horizontal="center" vertical="center"/>
    </xf>
    <xf numFmtId="170" fontId="15" fillId="0" borderId="20" xfId="6" quotePrefix="1" applyNumberFormat="1" applyFont="1" applyFill="1" applyBorder="1" applyAlignment="1">
      <alignment horizontal="center" vertical="center"/>
    </xf>
    <xf numFmtId="0" fontId="15" fillId="0" borderId="13" xfId="18956" applyFont="1" applyFill="1" applyBorder="1" applyAlignment="1">
      <alignment horizontal="center" vertical="center" wrapText="1"/>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0" xfId="5" applyFont="1" applyFill="1" applyAlignment="1"/>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110" xfId="18956" applyFont="1" applyFill="1" applyBorder="1" applyAlignment="1">
      <alignment horizontal="center" vertical="center" wrapText="1"/>
    </xf>
    <xf numFmtId="0" fontId="15" fillId="0" borderId="95"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applyAlignment="1">
      <alignment horizontal="left"/>
    </xf>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Border="1"/>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0" fontId="13" fillId="0" borderId="0" xfId="5" applyFont="1" applyFill="1" applyBorder="1" applyAlignment="1">
      <alignment horizontal="left" vertical="top" wrapText="1"/>
    </xf>
    <xf numFmtId="0" fontId="13" fillId="0" borderId="0" xfId="5" applyFont="1" applyFill="1" applyAlignment="1">
      <alignment wrapText="1"/>
    </xf>
    <xf numFmtId="0" fontId="13" fillId="0" borderId="0" xfId="5" applyFont="1" applyFill="1" applyAlignment="1">
      <alignment horizontal="left" wrapText="1"/>
    </xf>
    <xf numFmtId="42" fontId="13" fillId="0" borderId="17" xfId="5" applyNumberFormat="1" applyFont="1" applyFill="1" applyBorder="1" applyAlignment="1">
      <alignment vertical="center"/>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118" xfId="18956" applyFont="1" applyFill="1" applyBorder="1" applyAlignment="1">
      <alignment horizontal="center" vertical="center" wrapText="1"/>
    </xf>
    <xf numFmtId="0" fontId="15" fillId="0" borderId="104"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95"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118" xfId="18956" applyNumberFormat="1" applyFont="1" applyFill="1" applyBorder="1" applyAlignment="1">
      <alignment horizontal="center" vertical="center" wrapText="1"/>
    </xf>
    <xf numFmtId="0" fontId="13" fillId="0" borderId="17" xfId="5" applyFont="1" applyFill="1" applyBorder="1" applyAlignment="1">
      <alignment horizontal="center" vertical="center" wrapText="1"/>
    </xf>
    <xf numFmtId="0" fontId="13" fillId="0" borderId="51" xfId="5" applyNumberFormat="1" applyFont="1" applyFill="1" applyBorder="1" applyAlignment="1" applyProtection="1">
      <alignment horizontal="center" vertical="center" wrapText="1"/>
      <protection locked="0"/>
    </xf>
    <xf numFmtId="0" fontId="13" fillId="0" borderId="105"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0" fontId="8" fillId="0" borderId="80" xfId="5" applyFont="1" applyFill="1" applyBorder="1" applyAlignment="1">
      <alignment horizontal="center" vertical="center" wrapText="1"/>
    </xf>
    <xf numFmtId="0" fontId="8" fillId="0" borderId="81" xfId="5" applyFont="1" applyFill="1" applyBorder="1" applyAlignment="1">
      <alignment horizontal="center" vertical="center" wrapText="1"/>
    </xf>
    <xf numFmtId="0" fontId="8" fillId="0" borderId="82" xfId="5" applyFont="1" applyFill="1" applyBorder="1" applyAlignment="1">
      <alignment horizontal="center" vertical="center" wrapText="1"/>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11" fillId="0" borderId="0" xfId="18956" applyFont="1" applyFill="1" applyAlignment="1">
      <alignment horizont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42" fontId="13" fillId="0" borderId="104" xfId="5" applyNumberFormat="1" applyFont="1" applyFill="1" applyBorder="1" applyAlignment="1">
      <alignment vertical="center"/>
    </xf>
    <xf numFmtId="0" fontId="11" fillId="0" borderId="15" xfId="18956" applyFont="1" applyFill="1" applyBorder="1" applyAlignment="1">
      <alignment horizontal="center" wrapText="1"/>
    </xf>
    <xf numFmtId="0" fontId="11" fillId="0" borderId="79" xfId="18956" applyFont="1" applyFill="1" applyBorder="1" applyAlignment="1">
      <alignment horizontal="center" wrapText="1"/>
    </xf>
    <xf numFmtId="0" fontId="11" fillId="0" borderId="109" xfId="18956" applyFont="1" applyFill="1" applyBorder="1" applyAlignment="1">
      <alignment horizontal="center" wrapText="1"/>
    </xf>
    <xf numFmtId="0" fontId="11" fillId="0" borderId="106" xfId="18956" applyFont="1" applyFill="1" applyBorder="1" applyAlignment="1">
      <alignment horizontal="center" wrapText="1"/>
    </xf>
    <xf numFmtId="0" fontId="11" fillId="0" borderId="108" xfId="18956" applyFont="1" applyFill="1" applyBorder="1" applyAlignment="1">
      <alignment horizontal="center" wrapText="1"/>
    </xf>
    <xf numFmtId="0" fontId="11" fillId="0" borderId="107" xfId="18956" applyFont="1" applyFill="1" applyBorder="1" applyAlignment="1">
      <alignment horizontal="center" wrapText="1"/>
    </xf>
    <xf numFmtId="0" fontId="13" fillId="0" borderId="17" xfId="5" applyFont="1" applyFill="1" applyBorder="1" applyAlignment="1">
      <alignment vertical="center" wrapText="1"/>
    </xf>
    <xf numFmtId="0" fontId="13" fillId="0" borderId="118" xfId="5" applyFont="1" applyFill="1" applyBorder="1" applyAlignment="1">
      <alignment vertical="center" wrapText="1"/>
    </xf>
    <xf numFmtId="0" fontId="8" fillId="0" borderId="49" xfId="5" applyFont="1" applyFill="1" applyBorder="1" applyAlignment="1">
      <alignment horizontal="center"/>
    </xf>
    <xf numFmtId="0" fontId="8" fillId="0" borderId="79"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3" fillId="0" borderId="17" xfId="5" applyFont="1" applyFill="1" applyBorder="1" applyAlignment="1">
      <alignment vertical="center"/>
    </xf>
    <xf numFmtId="0" fontId="13" fillId="0" borderId="118" xfId="5" applyFont="1" applyFill="1" applyBorder="1" applyAlignment="1">
      <alignment vertical="center"/>
    </xf>
    <xf numFmtId="0" fontId="13" fillId="0" borderId="17" xfId="5" applyFont="1" applyFill="1" applyBorder="1" applyAlignment="1">
      <alignment horizontal="center" vertical="center"/>
    </xf>
    <xf numFmtId="0" fontId="13" fillId="0" borderId="118" xfId="5" applyFont="1" applyFill="1" applyBorder="1" applyAlignment="1">
      <alignment horizontal="center" vertical="center"/>
    </xf>
    <xf numFmtId="0" fontId="13" fillId="0" borderId="0" xfId="5" applyFont="1" applyFill="1" applyBorder="1" applyAlignment="1">
      <alignment horizontal="left"/>
    </xf>
    <xf numFmtId="42" fontId="8" fillId="0" borderId="21" xfId="5" applyNumberFormat="1" applyFont="1" applyFill="1" applyBorder="1" applyAlignment="1"/>
    <xf numFmtId="0" fontId="13" fillId="0" borderId="103" xfId="5" applyNumberFormat="1" applyFont="1" applyFill="1" applyBorder="1" applyAlignment="1" applyProtection="1">
      <alignment horizontal="center" vertical="center" wrapText="1"/>
      <protection locked="0"/>
    </xf>
    <xf numFmtId="14" fontId="13" fillId="0" borderId="102" xfId="5" applyNumberFormat="1" applyFont="1" applyFill="1" applyBorder="1" applyAlignment="1">
      <alignment horizontal="center" vertical="center"/>
    </xf>
    <xf numFmtId="0" fontId="13" fillId="0" borderId="102"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0" fontId="8" fillId="0" borderId="0" xfId="5" applyFont="1" applyFill="1" applyAlignment="1">
      <alignment horizontal="center"/>
    </xf>
    <xf numFmtId="0" fontId="13" fillId="0" borderId="102" xfId="5" applyFont="1" applyFill="1" applyBorder="1" applyAlignment="1">
      <alignment vertical="center"/>
    </xf>
    <xf numFmtId="0" fontId="13" fillId="0" borderId="102" xfId="5" applyFont="1" applyFill="1" applyBorder="1" applyAlignment="1">
      <alignment horizontal="center" vertical="center"/>
    </xf>
    <xf numFmtId="42" fontId="13" fillId="0" borderId="18" xfId="5" applyNumberFormat="1" applyFont="1" applyFill="1" applyBorder="1" applyAlignment="1">
      <alignment vertical="center"/>
    </xf>
    <xf numFmtId="0" fontId="8" fillId="0" borderId="108" xfId="5" applyFont="1" applyFill="1" applyBorder="1" applyAlignment="1">
      <alignment horizontal="center"/>
    </xf>
    <xf numFmtId="0" fontId="8" fillId="0" borderId="106" xfId="5" applyFont="1" applyFill="1" applyBorder="1" applyAlignment="1">
      <alignment horizontal="center"/>
    </xf>
    <xf numFmtId="0" fontId="13" fillId="0" borderId="102" xfId="5" applyFont="1" applyFill="1" applyBorder="1" applyAlignment="1">
      <alignment horizontal="center" vertical="center" wrapText="1"/>
    </xf>
    <xf numFmtId="42" fontId="8" fillId="0" borderId="0" xfId="5" applyNumberFormat="1" applyFont="1" applyFill="1" applyBorder="1" applyAlignment="1">
      <alignment horizontal="left"/>
    </xf>
    <xf numFmtId="42" fontId="13" fillId="0" borderId="102" xfId="5" applyNumberFormat="1" applyFont="1" applyFill="1" applyBorder="1" applyAlignment="1">
      <alignment vertical="center"/>
    </xf>
    <xf numFmtId="0" fontId="15" fillId="0" borderId="102" xfId="18956" applyFont="1" applyFill="1" applyBorder="1" applyAlignment="1">
      <alignment horizontal="center" vertical="center" wrapText="1"/>
    </xf>
    <xf numFmtId="0" fontId="15" fillId="0" borderId="101" xfId="18956" applyFont="1" applyFill="1" applyBorder="1" applyAlignment="1">
      <alignment horizontal="center" vertical="center" wrapText="1"/>
    </xf>
    <xf numFmtId="42" fontId="13" fillId="0" borderId="97" xfId="5" applyNumberFormat="1" applyFont="1" applyFill="1" applyBorder="1" applyAlignment="1">
      <alignment horizontal="center" vertical="center"/>
    </xf>
    <xf numFmtId="42" fontId="13" fillId="0" borderId="77" xfId="5" applyNumberFormat="1" applyFont="1" applyFill="1" applyBorder="1" applyAlignment="1">
      <alignment horizontal="center" vertical="center"/>
    </xf>
    <xf numFmtId="165" fontId="13" fillId="0" borderId="108" xfId="5" applyNumberFormat="1" applyFont="1" applyFill="1" applyBorder="1" applyAlignment="1">
      <alignment horizontal="center" vertical="center"/>
    </xf>
    <xf numFmtId="165" fontId="13" fillId="0" borderId="107" xfId="5" applyNumberFormat="1" applyFont="1" applyFill="1" applyBorder="1" applyAlignment="1">
      <alignment horizontal="center" vertical="center"/>
    </xf>
    <xf numFmtId="0" fontId="8" fillId="0" borderId="0" xfId="5" applyFont="1" applyFill="1" applyBorder="1" applyAlignment="1">
      <alignment horizontal="center" wrapText="1"/>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99" xfId="5" applyFont="1" applyFill="1" applyBorder="1" applyAlignment="1">
      <alignment vertical="center" wrapText="1"/>
    </xf>
    <xf numFmtId="0" fontId="13" fillId="0" borderId="10" xfId="5" applyFont="1" applyFill="1" applyBorder="1" applyAlignment="1">
      <alignment vertical="center" wrapText="1"/>
    </xf>
    <xf numFmtId="42" fontId="13" fillId="0" borderId="94"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89" xfId="5" applyFont="1" applyFill="1" applyBorder="1" applyAlignment="1">
      <alignment horizontal="center" vertical="center" wrapText="1"/>
    </xf>
    <xf numFmtId="0" fontId="13" fillId="0" borderId="84" xfId="5" applyFont="1" applyFill="1" applyBorder="1" applyAlignment="1">
      <alignment horizontal="center" vertical="center" wrapText="1"/>
    </xf>
    <xf numFmtId="0" fontId="13" fillId="0" borderId="90" xfId="5" applyFont="1" applyFill="1" applyBorder="1" applyAlignment="1">
      <alignment horizontal="center" vertical="center" wrapText="1"/>
    </xf>
    <xf numFmtId="0" fontId="13" fillId="0" borderId="94" xfId="5" applyFont="1" applyFill="1" applyBorder="1" applyAlignment="1">
      <alignment vertical="center" wrapText="1"/>
    </xf>
    <xf numFmtId="0" fontId="13" fillId="0" borderId="34" xfId="5" applyFont="1" applyFill="1" applyBorder="1" applyAlignment="1">
      <alignment vertical="center" wrapText="1"/>
    </xf>
    <xf numFmtId="44" fontId="13" fillId="0" borderId="97" xfId="5" applyNumberFormat="1" applyFont="1" applyFill="1" applyBorder="1" applyAlignment="1">
      <alignment horizontal="center" vertical="center" wrapText="1"/>
    </xf>
    <xf numFmtId="44" fontId="13" fillId="0" borderId="77"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18" xfId="5" applyFont="1" applyFill="1" applyBorder="1" applyAlignment="1">
      <alignment horizontal="center" wrapText="1"/>
    </xf>
    <xf numFmtId="0" fontId="8" fillId="0" borderId="37" xfId="5" applyFont="1" applyFill="1" applyBorder="1" applyAlignment="1">
      <alignment horizontal="center" wrapText="1"/>
    </xf>
    <xf numFmtId="0" fontId="13" fillId="0" borderId="87" xfId="5" applyFont="1" applyFill="1" applyBorder="1" applyAlignment="1">
      <alignment horizontal="center" vertical="center" wrapText="1"/>
    </xf>
    <xf numFmtId="0" fontId="13" fillId="0" borderId="88"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1" xfId="5" applyFont="1" applyFill="1" applyBorder="1" applyAlignment="1">
      <alignment horizont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52" xfId="5" applyFont="1" applyFill="1" applyBorder="1" applyAlignment="1">
      <alignment horizontal="center" wrapText="1"/>
    </xf>
    <xf numFmtId="0" fontId="8" fillId="0" borderId="40"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83" xfId="5" applyFont="1" applyFill="1" applyBorder="1" applyAlignment="1">
      <alignment horizontal="center" wrapText="1"/>
    </xf>
    <xf numFmtId="0" fontId="8" fillId="0" borderId="84" xfId="5" applyFont="1" applyFill="1" applyBorder="1" applyAlignment="1">
      <alignment horizontal="center" wrapText="1"/>
    </xf>
    <xf numFmtId="0" fontId="8" fillId="0" borderId="117" xfId="5" applyFont="1" applyFill="1" applyBorder="1" applyAlignment="1">
      <alignment horizontal="center" wrapText="1"/>
    </xf>
    <xf numFmtId="0" fontId="8" fillId="0" borderId="80" xfId="5" applyFont="1" applyFill="1" applyBorder="1" applyAlignment="1">
      <alignment horizontal="center" wrapText="1"/>
    </xf>
    <xf numFmtId="0" fontId="8" fillId="0" borderId="81" xfId="5" applyFont="1" applyFill="1" applyBorder="1" applyAlignment="1">
      <alignment horizontal="center" wrapText="1"/>
    </xf>
    <xf numFmtId="0" fontId="8" fillId="0" borderId="82" xfId="5" applyFont="1" applyFill="1" applyBorder="1" applyAlignment="1">
      <alignment horizontal="center" wrapText="1"/>
    </xf>
    <xf numFmtId="0" fontId="8" fillId="0" borderId="17" xfId="5" applyFont="1" applyFill="1" applyBorder="1" applyAlignment="1">
      <alignment horizontal="center" wrapText="1"/>
    </xf>
    <xf numFmtId="0" fontId="8" fillId="0" borderId="85"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13" fillId="0" borderId="0" xfId="5" applyNumberFormat="1" applyFont="1" applyFill="1" applyBorder="1" applyAlignment="1">
      <alignment horizontal="left"/>
    </xf>
    <xf numFmtId="0" fontId="8" fillId="0" borderId="103" xfId="5" applyFont="1" applyFill="1" applyBorder="1" applyAlignment="1">
      <alignment horizontal="center" wrapText="1"/>
    </xf>
    <xf numFmtId="0" fontId="8" fillId="0" borderId="16" xfId="5" applyFont="1" applyFill="1" applyBorder="1" applyAlignment="1">
      <alignment horizontal="center" wrapText="1"/>
    </xf>
    <xf numFmtId="0" fontId="8" fillId="0" borderId="106" xfId="5" applyFont="1" applyFill="1" applyBorder="1" applyAlignment="1">
      <alignment horizontal="center" wrapText="1"/>
    </xf>
    <xf numFmtId="0" fontId="8" fillId="0" borderId="102" xfId="5" applyFont="1" applyFill="1" applyBorder="1" applyAlignment="1">
      <alignment horizontal="center" wrapText="1"/>
    </xf>
    <xf numFmtId="0" fontId="8" fillId="0" borderId="101" xfId="5" applyFont="1" applyFill="1" applyBorder="1" applyAlignment="1">
      <alignment horizontal="center" wrapText="1"/>
    </xf>
    <xf numFmtId="0" fontId="37" fillId="0" borderId="104" xfId="5" applyFont="1" applyFill="1" applyBorder="1" applyAlignment="1">
      <alignment horizontal="center" vertical="center"/>
    </xf>
    <xf numFmtId="0" fontId="37" fillId="0" borderId="37" xfId="5" applyFont="1" applyFill="1" applyBorder="1" applyAlignment="1">
      <alignment horizontal="center" vertical="center"/>
    </xf>
    <xf numFmtId="0" fontId="13" fillId="0" borderId="118" xfId="5" applyFont="1" applyFill="1" applyBorder="1" applyAlignment="1">
      <alignment horizontal="left" vertical="center"/>
    </xf>
    <xf numFmtId="165" fontId="13" fillId="0" borderId="118" xfId="5" applyNumberFormat="1" applyFont="1" applyFill="1" applyBorder="1" applyAlignment="1">
      <alignment horizontal="center" vertical="center"/>
    </xf>
    <xf numFmtId="0" fontId="13" fillId="0" borderId="104" xfId="5" applyFont="1" applyFill="1" applyBorder="1" applyAlignment="1">
      <alignment horizontal="center" vertical="center"/>
    </xf>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14" fontId="13" fillId="0" borderId="105" xfId="5" applyNumberFormat="1" applyFont="1" applyFill="1" applyBorder="1" applyAlignment="1">
      <alignment horizontal="center" vertical="center"/>
    </xf>
    <xf numFmtId="0" fontId="12" fillId="0" borderId="105" xfId="18370" applyFill="1" applyBorder="1"/>
    <xf numFmtId="0" fontId="12" fillId="0" borderId="103" xfId="18370" applyFill="1" applyBorder="1"/>
    <xf numFmtId="0" fontId="13" fillId="0" borderId="99" xfId="5" applyFont="1" applyFill="1" applyBorder="1" applyAlignment="1">
      <alignment horizontal="left" vertical="center"/>
    </xf>
    <xf numFmtId="0" fontId="13" fillId="0" borderId="42" xfId="5" applyFont="1" applyFill="1" applyBorder="1" applyAlignment="1">
      <alignment horizontal="left" vertical="center"/>
    </xf>
    <xf numFmtId="14" fontId="13" fillId="0" borderId="95" xfId="5" applyNumberFormat="1" applyFont="1" applyFill="1" applyBorder="1" applyAlignment="1">
      <alignment horizontal="center" vertical="center"/>
    </xf>
    <xf numFmtId="0" fontId="12" fillId="0" borderId="95" xfId="18370" applyFill="1" applyBorder="1"/>
    <xf numFmtId="165" fontId="13" fillId="0" borderId="99"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46" xfId="5" applyFont="1" applyFill="1" applyBorder="1" applyAlignment="1">
      <alignment horizontal="center" vertical="center"/>
    </xf>
    <xf numFmtId="14" fontId="13" fillId="0" borderId="98" xfId="5" applyNumberFormat="1"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98" xfId="18370" applyFill="1" applyBorder="1"/>
    <xf numFmtId="0" fontId="13" fillId="0" borderId="10" xfId="5" applyFont="1" applyFill="1" applyBorder="1" applyAlignment="1">
      <alignment horizontal="left"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165" fontId="13" fillId="0" borderId="97" xfId="5" applyNumberFormat="1" applyFont="1" applyFill="1" applyBorder="1" applyAlignment="1">
      <alignment horizontal="center"/>
    </xf>
    <xf numFmtId="165" fontId="13" fillId="0" borderId="95" xfId="5" applyNumberFormat="1" applyFont="1" applyFill="1" applyBorder="1" applyAlignment="1">
      <alignment horizont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165" fontId="13" fillId="0" borderId="118" xfId="5" applyNumberFormat="1" applyFont="1" applyFill="1" applyBorder="1"/>
    <xf numFmtId="165" fontId="13" fillId="0" borderId="94" xfId="5" applyNumberFormat="1" applyFont="1" applyFill="1" applyBorder="1" applyAlignment="1">
      <alignment horizontal="center" vertical="center"/>
    </xf>
    <xf numFmtId="165" fontId="13" fillId="0" borderId="98"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20" xfId="5"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38"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98"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97"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97" xfId="5" applyFont="1" applyFill="1" applyBorder="1" applyAlignment="1">
      <alignment horizontal="center" vertical="center"/>
    </xf>
    <xf numFmtId="0" fontId="12" fillId="0" borderId="96" xfId="18370" applyFill="1" applyBorder="1"/>
    <xf numFmtId="0" fontId="13" fillId="0" borderId="99"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36" xfId="5" applyFont="1" applyFill="1" applyBorder="1" applyAlignment="1">
      <alignment horizontal="left" vertical="center" wrapText="1"/>
    </xf>
    <xf numFmtId="0" fontId="13" fillId="0" borderId="98"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99"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8" fillId="0" borderId="0" xfId="19007" applyFont="1" applyFill="1" applyAlignment="1">
      <alignment horizontal="center"/>
    </xf>
    <xf numFmtId="0" fontId="8" fillId="0" borderId="15" xfId="5" applyFont="1" applyFill="1" applyBorder="1" applyAlignment="1">
      <alignment horizontal="center"/>
    </xf>
    <xf numFmtId="0" fontId="8" fillId="0" borderId="50" xfId="5" applyFont="1" applyFill="1" applyBorder="1" applyAlignment="1">
      <alignment horizontal="center"/>
    </xf>
    <xf numFmtId="0" fontId="13" fillId="0" borderId="79" xfId="5" applyFont="1" applyFill="1" applyBorder="1" applyAlignment="1">
      <alignment horizontal="left" wrapText="1"/>
    </xf>
    <xf numFmtId="0" fontId="13" fillId="0" borderId="16" xfId="5" applyFont="1" applyFill="1" applyBorder="1" applyAlignment="1">
      <alignment horizontal="left" wrapText="1"/>
    </xf>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44" fontId="8" fillId="0" borderId="21" xfId="5" applyNumberFormat="1" applyFont="1" applyFill="1" applyBorder="1"/>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107" xfId="5" applyFont="1" applyFill="1" applyBorder="1" applyAlignment="1">
      <alignment horizontal="center"/>
    </xf>
    <xf numFmtId="0" fontId="8" fillId="0" borderId="109" xfId="5" applyFont="1" applyFill="1" applyBorder="1" applyAlignment="1">
      <alignment horizontal="center"/>
    </xf>
    <xf numFmtId="0" fontId="8" fillId="0" borderId="102" xfId="18733" applyNumberFormat="1" applyFont="1" applyFill="1" applyBorder="1" applyAlignment="1" applyProtection="1">
      <alignment horizontal="center" wrapText="1"/>
      <protection locked="0"/>
    </xf>
    <xf numFmtId="0" fontId="13" fillId="0" borderId="98"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0" fontId="8" fillId="0" borderId="108" xfId="19007" applyFont="1" applyFill="1" applyBorder="1" applyAlignment="1">
      <alignment horizontal="center" wrapText="1"/>
    </xf>
    <xf numFmtId="0" fontId="8" fillId="0" borderId="107" xfId="19007" applyFont="1" applyFill="1" applyBorder="1" applyAlignment="1">
      <alignment horizontal="center" wrapText="1"/>
    </xf>
    <xf numFmtId="0" fontId="8" fillId="0" borderId="108" xfId="19007" applyFont="1" applyFill="1" applyBorder="1" applyAlignment="1" applyProtection="1">
      <alignment horizontal="center" wrapText="1"/>
      <protection locked="0"/>
    </xf>
    <xf numFmtId="0" fontId="8" fillId="0" borderId="106"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15" xfId="5" applyFont="1" applyFill="1" applyBorder="1" applyAlignment="1">
      <alignment horizontal="center" wrapText="1"/>
    </xf>
    <xf numFmtId="0" fontId="8" fillId="0" borderId="79" xfId="5" applyFont="1" applyFill="1" applyBorder="1" applyAlignment="1">
      <alignment horizontal="center" wrapText="1"/>
    </xf>
    <xf numFmtId="0" fontId="8" fillId="0" borderId="50" xfId="5" applyFont="1" applyFill="1" applyBorder="1" applyAlignment="1">
      <alignment horizontal="center" wrapText="1"/>
    </xf>
    <xf numFmtId="0" fontId="8" fillId="0" borderId="108" xfId="19007" applyFont="1" applyFill="1" applyBorder="1" applyAlignment="1">
      <alignment horizontal="center"/>
    </xf>
    <xf numFmtId="0" fontId="8" fillId="0" borderId="106"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108" xfId="19007" applyFont="1" applyFill="1" applyBorder="1" applyAlignment="1">
      <alignment vertical="center" wrapText="1"/>
    </xf>
    <xf numFmtId="0" fontId="13" fillId="0" borderId="106" xfId="19007" applyFont="1" applyFill="1" applyBorder="1" applyAlignment="1">
      <alignment vertical="center" wrapText="1"/>
    </xf>
    <xf numFmtId="14" fontId="8" fillId="0" borderId="81" xfId="19007" applyNumberFormat="1" applyFont="1" applyFill="1" applyBorder="1" applyAlignment="1">
      <alignment horizontal="center" vertical="center"/>
    </xf>
    <xf numFmtId="14" fontId="8" fillId="0" borderId="80" xfId="19007" applyNumberFormat="1" applyFont="1" applyFill="1" applyBorder="1" applyAlignment="1">
      <alignment horizontal="center" vertical="center" wrapText="1"/>
    </xf>
    <xf numFmtId="14" fontId="8" fillId="0" borderId="82"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99"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100" xfId="5" applyNumberFormat="1" applyFont="1" applyFill="1" applyBorder="1" applyAlignment="1">
      <alignment horizontal="center" vertical="center"/>
    </xf>
    <xf numFmtId="0" fontId="13" fillId="0" borderId="99"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169" fontId="13" fillId="0" borderId="104" xfId="5" applyNumberFormat="1" applyFont="1" applyFill="1" applyBorder="1" applyAlignment="1">
      <alignment horizontal="center" vertical="center"/>
    </xf>
    <xf numFmtId="0" fontId="38" fillId="0" borderId="100" xfId="19024" applyFont="1" applyFill="1" applyBorder="1" applyAlignment="1">
      <alignment horizontal="center" vertical="center" wrapText="1"/>
    </xf>
    <xf numFmtId="165" fontId="13" fillId="0" borderId="100"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99"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99"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97" xfId="5" applyFont="1" applyFill="1" applyBorder="1" applyAlignment="1">
      <alignment horizontal="center"/>
    </xf>
    <xf numFmtId="0" fontId="8" fillId="0" borderId="95"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0" fontId="13" fillId="0" borderId="0" xfId="5" applyNumberFormat="1" applyFont="1" applyFill="1" applyBorder="1" applyAlignment="1">
      <alignment horizontal="left" vertical="top" wrapText="1"/>
    </xf>
    <xf numFmtId="0" fontId="15" fillId="0" borderId="97" xfId="18641" applyFont="1" applyFill="1" applyBorder="1" applyAlignment="1">
      <alignment horizontal="center"/>
    </xf>
    <xf numFmtId="0" fontId="15" fillId="0" borderId="95" xfId="18641" applyFont="1" applyFill="1" applyBorder="1" applyAlignment="1">
      <alignment horizontal="center"/>
    </xf>
    <xf numFmtId="0" fontId="15" fillId="0" borderId="10" xfId="18569" applyFont="1" applyFill="1" applyBorder="1" applyAlignment="1">
      <alignment horizontal="center"/>
    </xf>
    <xf numFmtId="0" fontId="15" fillId="0" borderId="100" xfId="18569" applyFont="1" applyFill="1" applyBorder="1" applyAlignment="1">
      <alignment horizontal="center"/>
    </xf>
    <xf numFmtId="0" fontId="15" fillId="0" borderId="96" xfId="18641" applyFont="1" applyFill="1" applyBorder="1" applyAlignment="1">
      <alignment horizontal="center"/>
    </xf>
    <xf numFmtId="42" fontId="15" fillId="0" borderId="97" xfId="6" applyNumberFormat="1" applyFont="1" applyFill="1" applyBorder="1" applyAlignment="1">
      <alignment horizontal="center" vertical="center"/>
    </xf>
    <xf numFmtId="42" fontId="15" fillId="0" borderId="95" xfId="6" applyNumberFormat="1" applyFont="1" applyFill="1" applyBorder="1" applyAlignment="1">
      <alignment horizontal="center" vertical="center"/>
    </xf>
    <xf numFmtId="0" fontId="13" fillId="0" borderId="0" xfId="18370" applyFont="1" applyFill="1" applyAlignment="1">
      <alignment horizontal="left" vertical="top" wrapText="1"/>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8" xfId="18641" applyFont="1" applyFill="1" applyBorder="1" applyAlignment="1">
      <alignment horizontal="center"/>
    </xf>
    <xf numFmtId="0" fontId="15" fillId="0" borderId="111" xfId="18641" applyFont="1" applyFill="1" applyBorder="1" applyAlignment="1">
      <alignment horizontal="center"/>
    </xf>
    <xf numFmtId="0" fontId="15" fillId="0" borderId="106" xfId="18641" applyFont="1" applyFill="1" applyBorder="1" applyAlignment="1">
      <alignment horizontal="center"/>
    </xf>
    <xf numFmtId="42" fontId="15" fillId="0" borderId="108" xfId="6" applyNumberFormat="1" applyFont="1" applyFill="1" applyBorder="1" applyAlignment="1">
      <alignment horizontal="center" vertical="center"/>
    </xf>
    <xf numFmtId="42" fontId="15" fillId="0" borderId="106"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5" fillId="0" borderId="96" xfId="18569" applyFont="1" applyFill="1" applyBorder="1" applyAlignment="1">
      <alignment horizontal="center"/>
    </xf>
    <xf numFmtId="0" fontId="15" fillId="0" borderId="95" xfId="18569" applyFont="1" applyFill="1" applyBorder="1" applyAlignment="1">
      <alignment horizontal="center"/>
    </xf>
    <xf numFmtId="0" fontId="15" fillId="0" borderId="97" xfId="18569" applyFont="1" applyFill="1" applyBorder="1" applyAlignment="1">
      <alignment horizontal="center"/>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96" xfId="18538" applyFont="1" applyFill="1" applyBorder="1" applyAlignment="1">
      <alignment horizontal="center"/>
    </xf>
    <xf numFmtId="0" fontId="15" fillId="0" borderId="95" xfId="18538" applyFont="1" applyFill="1" applyBorder="1" applyAlignment="1">
      <alignment horizontal="center"/>
    </xf>
    <xf numFmtId="0" fontId="15" fillId="0" borderId="100" xfId="18538" applyFont="1" applyFill="1" applyBorder="1" applyAlignment="1">
      <alignment horizontal="center"/>
    </xf>
    <xf numFmtId="0" fontId="11" fillId="0" borderId="111" xfId="18641" applyFont="1" applyFill="1" applyBorder="1" applyAlignment="1" applyProtection="1">
      <alignment horizontal="center" wrapText="1"/>
      <protection locked="0"/>
    </xf>
    <xf numFmtId="0" fontId="11" fillId="0" borderId="106" xfId="18641" applyFont="1" applyFill="1" applyBorder="1" applyAlignment="1" applyProtection="1">
      <alignment horizontal="center" wrapText="1"/>
      <protection locked="0"/>
    </xf>
    <xf numFmtId="0" fontId="11" fillId="0" borderId="108"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3" fillId="0" borderId="0" xfId="18370" applyFont="1" applyFill="1" applyBorder="1" applyAlignment="1">
      <alignment wrapText="1"/>
    </xf>
    <xf numFmtId="0" fontId="54" fillId="0" borderId="0" xfId="18370" applyFont="1" applyFill="1" applyBorder="1" applyAlignment="1">
      <alignment horizontal="left" vertical="top" wrapText="1"/>
    </xf>
    <xf numFmtId="0" fontId="13" fillId="0" borderId="0" xfId="18370" applyFont="1" applyFill="1" applyBorder="1"/>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0" fontId="12" fillId="0" borderId="20" xfId="18370"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19" xfId="5" applyNumberFormat="1" applyFont="1" applyFill="1" applyBorder="1" applyAlignment="1">
      <alignment horizontal="center" vertical="center"/>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0" xfId="18370" applyFont="1" applyFill="1" applyBorder="1" applyAlignment="1"/>
    <xf numFmtId="0" fontId="13" fillId="0" borderId="20" xfId="5" applyFont="1" applyFill="1" applyBorder="1" applyAlignment="1">
      <alignment horizontal="left" vertical="center" wrapText="1"/>
    </xf>
    <xf numFmtId="0" fontId="12" fillId="0" borderId="19" xfId="18370" applyBorder="1" applyAlignment="1">
      <alignment horizontal="center" vertical="center" wrapText="1"/>
    </xf>
    <xf numFmtId="0" fontId="12" fillId="0" borderId="20" xfId="18370" applyBorder="1" applyAlignment="1">
      <alignment horizontal="left" vertical="center"/>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2" fillId="0" borderId="20" xfId="18370" applyBorder="1" applyAlignment="1">
      <alignment horizontal="left" vertical="center" wrapText="1"/>
    </xf>
    <xf numFmtId="169" fontId="15" fillId="0" borderId="35" xfId="6" applyNumberFormat="1" applyFont="1" applyFill="1" applyBorder="1" applyAlignment="1">
      <alignment vertical="center"/>
    </xf>
    <xf numFmtId="169" fontId="15" fillId="0" borderId="19"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8" fillId="0" borderId="92" xfId="5" applyFont="1" applyFill="1" applyBorder="1" applyAlignment="1">
      <alignment horizontal="center" wrapText="1"/>
    </xf>
    <xf numFmtId="0" fontId="8" fillId="0" borderId="86" xfId="5" applyFont="1" applyFill="1" applyBorder="1" applyAlignment="1">
      <alignment horizontal="center" wrapText="1"/>
    </xf>
    <xf numFmtId="0" fontId="8" fillId="0" borderId="91" xfId="5" applyFont="1" applyFill="1" applyBorder="1" applyAlignment="1">
      <alignment horizontal="center" wrapText="1"/>
    </xf>
    <xf numFmtId="0" fontId="8" fillId="0" borderId="53" xfId="5" applyFont="1" applyFill="1" applyBorder="1" applyAlignment="1">
      <alignment horizontal="center" wrapText="1"/>
    </xf>
    <xf numFmtId="0" fontId="8" fillId="0" borderId="1" xfId="5" applyFont="1" applyFill="1" applyBorder="1" applyAlignment="1">
      <alignment horizont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4" fontId="8" fillId="0" borderId="0" xfId="20218" applyNumberFormat="1" applyFont="1" applyFill="1" applyBorder="1" applyAlignment="1">
      <alignment horizontal="center" vertical="center" wrapText="1"/>
    </xf>
  </cellXfs>
  <cellStyles count="20791">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0 2 2" xfId="20506"/>
    <cellStyle name="Calculation 10 2 3" xfId="20220"/>
    <cellStyle name="Calculation 10 3" xfId="20505"/>
    <cellStyle name="Calculation 10 4" xfId="20219"/>
    <cellStyle name="Calculation 11" xfId="17797"/>
    <cellStyle name="Calculation 11 2" xfId="17798"/>
    <cellStyle name="Calculation 11 2 2" xfId="20508"/>
    <cellStyle name="Calculation 11 2 3" xfId="20222"/>
    <cellStyle name="Calculation 11 3" xfId="20507"/>
    <cellStyle name="Calculation 11 4" xfId="20221"/>
    <cellStyle name="Calculation 12" xfId="17799"/>
    <cellStyle name="Calculation 12 2" xfId="17800"/>
    <cellStyle name="Calculation 12 2 2" xfId="20510"/>
    <cellStyle name="Calculation 12 2 3" xfId="20224"/>
    <cellStyle name="Calculation 12 3" xfId="20509"/>
    <cellStyle name="Calculation 12 4" xfId="20223"/>
    <cellStyle name="Calculation 13" xfId="17801"/>
    <cellStyle name="Calculation 13 2" xfId="17802"/>
    <cellStyle name="Calculation 13 2 2" xfId="20512"/>
    <cellStyle name="Calculation 13 2 3" xfId="20226"/>
    <cellStyle name="Calculation 13 3" xfId="20511"/>
    <cellStyle name="Calculation 13 4" xfId="20225"/>
    <cellStyle name="Calculation 14" xfId="17803"/>
    <cellStyle name="Calculation 14 2" xfId="17804"/>
    <cellStyle name="Calculation 14 2 2" xfId="20514"/>
    <cellStyle name="Calculation 14 2 3" xfId="20228"/>
    <cellStyle name="Calculation 14 3" xfId="20513"/>
    <cellStyle name="Calculation 14 4" xfId="20227"/>
    <cellStyle name="Calculation 15" xfId="17805"/>
    <cellStyle name="Calculation 15 2" xfId="17806"/>
    <cellStyle name="Calculation 15 2 2" xfId="20516"/>
    <cellStyle name="Calculation 15 2 3" xfId="20230"/>
    <cellStyle name="Calculation 15 3" xfId="20515"/>
    <cellStyle name="Calculation 15 4" xfId="20229"/>
    <cellStyle name="Calculation 16" xfId="17807"/>
    <cellStyle name="Calculation 16 2" xfId="17808"/>
    <cellStyle name="Calculation 16 2 2" xfId="20518"/>
    <cellStyle name="Calculation 16 2 3" xfId="20232"/>
    <cellStyle name="Calculation 16 3" xfId="20517"/>
    <cellStyle name="Calculation 16 4" xfId="20231"/>
    <cellStyle name="Calculation 17" xfId="17809"/>
    <cellStyle name="Calculation 17 2" xfId="17810"/>
    <cellStyle name="Calculation 17 2 2" xfId="20520"/>
    <cellStyle name="Calculation 17 2 3" xfId="20234"/>
    <cellStyle name="Calculation 17 3" xfId="20519"/>
    <cellStyle name="Calculation 17 4" xfId="20233"/>
    <cellStyle name="Calculation 18" xfId="17811"/>
    <cellStyle name="Calculation 18 2" xfId="17812"/>
    <cellStyle name="Calculation 18 2 2" xfId="20522"/>
    <cellStyle name="Calculation 18 2 3" xfId="20236"/>
    <cellStyle name="Calculation 18 3" xfId="20521"/>
    <cellStyle name="Calculation 18 4" xfId="20235"/>
    <cellStyle name="Calculation 19" xfId="17813"/>
    <cellStyle name="Calculation 19 2" xfId="17814"/>
    <cellStyle name="Calculation 19 2 2" xfId="20524"/>
    <cellStyle name="Calculation 19 2 3" xfId="20238"/>
    <cellStyle name="Calculation 19 3" xfId="20523"/>
    <cellStyle name="Calculation 19 4" xfId="20237"/>
    <cellStyle name="Calculation 2" xfId="17815"/>
    <cellStyle name="Calculation 2 2" xfId="17816"/>
    <cellStyle name="Calculation 2 2 2" xfId="20526"/>
    <cellStyle name="Calculation 2 2 3" xfId="20240"/>
    <cellStyle name="Calculation 2 3" xfId="20525"/>
    <cellStyle name="Calculation 2 4" xfId="20239"/>
    <cellStyle name="Calculation 20" xfId="17817"/>
    <cellStyle name="Calculation 20 2" xfId="17818"/>
    <cellStyle name="Calculation 20 2 2" xfId="20528"/>
    <cellStyle name="Calculation 20 2 3" xfId="20242"/>
    <cellStyle name="Calculation 20 3" xfId="20527"/>
    <cellStyle name="Calculation 20 4" xfId="20241"/>
    <cellStyle name="Calculation 21" xfId="17819"/>
    <cellStyle name="Calculation 21 2" xfId="17820"/>
    <cellStyle name="Calculation 21 2 2" xfId="20530"/>
    <cellStyle name="Calculation 21 2 3" xfId="20244"/>
    <cellStyle name="Calculation 21 3" xfId="20529"/>
    <cellStyle name="Calculation 21 4" xfId="20243"/>
    <cellStyle name="Calculation 22" xfId="17821"/>
    <cellStyle name="Calculation 22 2" xfId="17822"/>
    <cellStyle name="Calculation 22 2 2" xfId="20532"/>
    <cellStyle name="Calculation 22 2 3" xfId="20246"/>
    <cellStyle name="Calculation 22 3" xfId="20531"/>
    <cellStyle name="Calculation 22 4" xfId="20245"/>
    <cellStyle name="Calculation 23" xfId="17823"/>
    <cellStyle name="Calculation 23 2" xfId="17824"/>
    <cellStyle name="Calculation 23 2 2" xfId="20534"/>
    <cellStyle name="Calculation 23 2 3" xfId="20248"/>
    <cellStyle name="Calculation 23 3" xfId="20533"/>
    <cellStyle name="Calculation 23 4" xfId="20247"/>
    <cellStyle name="Calculation 24" xfId="17825"/>
    <cellStyle name="Calculation 24 2" xfId="17826"/>
    <cellStyle name="Calculation 24 2 2" xfId="20536"/>
    <cellStyle name="Calculation 24 2 3" xfId="20250"/>
    <cellStyle name="Calculation 24 3" xfId="20535"/>
    <cellStyle name="Calculation 24 4" xfId="20249"/>
    <cellStyle name="Calculation 25" xfId="17827"/>
    <cellStyle name="Calculation 25 2" xfId="17828"/>
    <cellStyle name="Calculation 25 2 2" xfId="20538"/>
    <cellStyle name="Calculation 25 2 3" xfId="20252"/>
    <cellStyle name="Calculation 25 3" xfId="20537"/>
    <cellStyle name="Calculation 25 4" xfId="20251"/>
    <cellStyle name="Calculation 26" xfId="17829"/>
    <cellStyle name="Calculation 26 2" xfId="17830"/>
    <cellStyle name="Calculation 26 2 2" xfId="20540"/>
    <cellStyle name="Calculation 26 2 3" xfId="20254"/>
    <cellStyle name="Calculation 26 3" xfId="20539"/>
    <cellStyle name="Calculation 26 4" xfId="20253"/>
    <cellStyle name="Calculation 27" xfId="17831"/>
    <cellStyle name="Calculation 27 2" xfId="17832"/>
    <cellStyle name="Calculation 27 2 2" xfId="20542"/>
    <cellStyle name="Calculation 27 2 3" xfId="20256"/>
    <cellStyle name="Calculation 27 3" xfId="20541"/>
    <cellStyle name="Calculation 27 4" xfId="20255"/>
    <cellStyle name="Calculation 3" xfId="17833"/>
    <cellStyle name="Calculation 3 2" xfId="17834"/>
    <cellStyle name="Calculation 3 2 2" xfId="20544"/>
    <cellStyle name="Calculation 3 2 3" xfId="20258"/>
    <cellStyle name="Calculation 3 3" xfId="20543"/>
    <cellStyle name="Calculation 3 4" xfId="20257"/>
    <cellStyle name="Calculation 4" xfId="17835"/>
    <cellStyle name="Calculation 4 2" xfId="17836"/>
    <cellStyle name="Calculation 4 2 2" xfId="20546"/>
    <cellStyle name="Calculation 4 2 3" xfId="20260"/>
    <cellStyle name="Calculation 4 3" xfId="20545"/>
    <cellStyle name="Calculation 4 4" xfId="20259"/>
    <cellStyle name="Calculation 5" xfId="17837"/>
    <cellStyle name="Calculation 5 2" xfId="17838"/>
    <cellStyle name="Calculation 5 2 2" xfId="20548"/>
    <cellStyle name="Calculation 5 2 3" xfId="20262"/>
    <cellStyle name="Calculation 5 3" xfId="20547"/>
    <cellStyle name="Calculation 5 4" xfId="20261"/>
    <cellStyle name="Calculation 6" xfId="17839"/>
    <cellStyle name="Calculation 6 2" xfId="17840"/>
    <cellStyle name="Calculation 6 2 2" xfId="20550"/>
    <cellStyle name="Calculation 6 2 3" xfId="20264"/>
    <cellStyle name="Calculation 6 3" xfId="20549"/>
    <cellStyle name="Calculation 6 4" xfId="20263"/>
    <cellStyle name="Calculation 7" xfId="17841"/>
    <cellStyle name="Calculation 7 2" xfId="17842"/>
    <cellStyle name="Calculation 7 2 2" xfId="20552"/>
    <cellStyle name="Calculation 7 2 3" xfId="20266"/>
    <cellStyle name="Calculation 7 3" xfId="20551"/>
    <cellStyle name="Calculation 7 4" xfId="20265"/>
    <cellStyle name="Calculation 8" xfId="17843"/>
    <cellStyle name="Calculation 8 2" xfId="17844"/>
    <cellStyle name="Calculation 8 2 2" xfId="20554"/>
    <cellStyle name="Calculation 8 2 3" xfId="20268"/>
    <cellStyle name="Calculation 8 3" xfId="20553"/>
    <cellStyle name="Calculation 8 4" xfId="20267"/>
    <cellStyle name="Calculation 9" xfId="17845"/>
    <cellStyle name="Calculation 9 2" xfId="17846"/>
    <cellStyle name="Calculation 9 2 2" xfId="20556"/>
    <cellStyle name="Calculation 9 2 3" xfId="20270"/>
    <cellStyle name="Calculation 9 3" xfId="20555"/>
    <cellStyle name="Calculation 9 4" xfId="20269"/>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0 2 2" xfId="20558"/>
    <cellStyle name="Input 10 2 3" xfId="20272"/>
    <cellStyle name="Input 10 3" xfId="20557"/>
    <cellStyle name="Input 10 4" xfId="20271"/>
    <cellStyle name="Input 11" xfId="18109"/>
    <cellStyle name="Input 11 2" xfId="18110"/>
    <cellStyle name="Input 11 2 2" xfId="20560"/>
    <cellStyle name="Input 11 2 3" xfId="20274"/>
    <cellStyle name="Input 11 3" xfId="20559"/>
    <cellStyle name="Input 11 4" xfId="20273"/>
    <cellStyle name="Input 12" xfId="18111"/>
    <cellStyle name="Input 12 2" xfId="18112"/>
    <cellStyle name="Input 12 2 2" xfId="20562"/>
    <cellStyle name="Input 12 2 3" xfId="20276"/>
    <cellStyle name="Input 12 3" xfId="20561"/>
    <cellStyle name="Input 12 4" xfId="20275"/>
    <cellStyle name="Input 13" xfId="18113"/>
    <cellStyle name="Input 13 2" xfId="18114"/>
    <cellStyle name="Input 13 2 2" xfId="20564"/>
    <cellStyle name="Input 13 2 3" xfId="20278"/>
    <cellStyle name="Input 13 3" xfId="20563"/>
    <cellStyle name="Input 13 4" xfId="20277"/>
    <cellStyle name="Input 14" xfId="18115"/>
    <cellStyle name="Input 14 2" xfId="18116"/>
    <cellStyle name="Input 14 2 2" xfId="20566"/>
    <cellStyle name="Input 14 2 3" xfId="20280"/>
    <cellStyle name="Input 14 3" xfId="20565"/>
    <cellStyle name="Input 14 4" xfId="20279"/>
    <cellStyle name="Input 15" xfId="18117"/>
    <cellStyle name="Input 15 2" xfId="18118"/>
    <cellStyle name="Input 15 2 2" xfId="20568"/>
    <cellStyle name="Input 15 2 3" xfId="20282"/>
    <cellStyle name="Input 15 3" xfId="20567"/>
    <cellStyle name="Input 15 4" xfId="20281"/>
    <cellStyle name="Input 16" xfId="18119"/>
    <cellStyle name="Input 16 2" xfId="18120"/>
    <cellStyle name="Input 16 2 2" xfId="20570"/>
    <cellStyle name="Input 16 2 3" xfId="20284"/>
    <cellStyle name="Input 16 3" xfId="20569"/>
    <cellStyle name="Input 16 4" xfId="20283"/>
    <cellStyle name="Input 17" xfId="18121"/>
    <cellStyle name="Input 17 2" xfId="18122"/>
    <cellStyle name="Input 17 2 2" xfId="20572"/>
    <cellStyle name="Input 17 2 3" xfId="20286"/>
    <cellStyle name="Input 17 3" xfId="20571"/>
    <cellStyle name="Input 17 4" xfId="20285"/>
    <cellStyle name="Input 18" xfId="18123"/>
    <cellStyle name="Input 18 2" xfId="18124"/>
    <cellStyle name="Input 18 2 2" xfId="20574"/>
    <cellStyle name="Input 18 2 3" xfId="20288"/>
    <cellStyle name="Input 18 3" xfId="20573"/>
    <cellStyle name="Input 18 4" xfId="20287"/>
    <cellStyle name="Input 19" xfId="18125"/>
    <cellStyle name="Input 19 2" xfId="18126"/>
    <cellStyle name="Input 19 2 2" xfId="20576"/>
    <cellStyle name="Input 19 2 3" xfId="20290"/>
    <cellStyle name="Input 19 3" xfId="20575"/>
    <cellStyle name="Input 19 4" xfId="20289"/>
    <cellStyle name="Input 2" xfId="18127"/>
    <cellStyle name="Input 2 2" xfId="18128"/>
    <cellStyle name="Input 2 2 2" xfId="20578"/>
    <cellStyle name="Input 2 2 3" xfId="20292"/>
    <cellStyle name="Input 2 3" xfId="20577"/>
    <cellStyle name="Input 2 4" xfId="20291"/>
    <cellStyle name="Input 20" xfId="18129"/>
    <cellStyle name="Input 20 2" xfId="18130"/>
    <cellStyle name="Input 20 2 2" xfId="20580"/>
    <cellStyle name="Input 20 2 3" xfId="20294"/>
    <cellStyle name="Input 20 3" xfId="20579"/>
    <cellStyle name="Input 20 4" xfId="20293"/>
    <cellStyle name="Input 21" xfId="18131"/>
    <cellStyle name="Input 21 2" xfId="18132"/>
    <cellStyle name="Input 21 2 2" xfId="20582"/>
    <cellStyle name="Input 21 2 3" xfId="20296"/>
    <cellStyle name="Input 21 3" xfId="20581"/>
    <cellStyle name="Input 21 4" xfId="20295"/>
    <cellStyle name="Input 22" xfId="18133"/>
    <cellStyle name="Input 22 2" xfId="18134"/>
    <cellStyle name="Input 22 2 2" xfId="20584"/>
    <cellStyle name="Input 22 2 3" xfId="20298"/>
    <cellStyle name="Input 22 3" xfId="20583"/>
    <cellStyle name="Input 22 4" xfId="20297"/>
    <cellStyle name="Input 23" xfId="18135"/>
    <cellStyle name="Input 23 2" xfId="18136"/>
    <cellStyle name="Input 23 2 2" xfId="20586"/>
    <cellStyle name="Input 23 2 3" xfId="20300"/>
    <cellStyle name="Input 23 3" xfId="20585"/>
    <cellStyle name="Input 23 4" xfId="20299"/>
    <cellStyle name="Input 24" xfId="18137"/>
    <cellStyle name="Input 24 2" xfId="18138"/>
    <cellStyle name="Input 24 2 2" xfId="20588"/>
    <cellStyle name="Input 24 2 3" xfId="20302"/>
    <cellStyle name="Input 24 3" xfId="20587"/>
    <cellStyle name="Input 24 4" xfId="20301"/>
    <cellStyle name="Input 25" xfId="18139"/>
    <cellStyle name="Input 25 2" xfId="18140"/>
    <cellStyle name="Input 25 2 2" xfId="20590"/>
    <cellStyle name="Input 25 2 3" xfId="20304"/>
    <cellStyle name="Input 25 3" xfId="20589"/>
    <cellStyle name="Input 25 4" xfId="20303"/>
    <cellStyle name="Input 26" xfId="18141"/>
    <cellStyle name="Input 26 2" xfId="18142"/>
    <cellStyle name="Input 26 2 2" xfId="20592"/>
    <cellStyle name="Input 26 2 3" xfId="20306"/>
    <cellStyle name="Input 26 3" xfId="20591"/>
    <cellStyle name="Input 26 4" xfId="20305"/>
    <cellStyle name="Input 27" xfId="18143"/>
    <cellStyle name="Input 27 2" xfId="18144"/>
    <cellStyle name="Input 27 2 2" xfId="20594"/>
    <cellStyle name="Input 27 2 3" xfId="20308"/>
    <cellStyle name="Input 27 3" xfId="20593"/>
    <cellStyle name="Input 27 4" xfId="20307"/>
    <cellStyle name="Input 3" xfId="18145"/>
    <cellStyle name="Input 3 2" xfId="18146"/>
    <cellStyle name="Input 3 2 2" xfId="20596"/>
    <cellStyle name="Input 3 2 3" xfId="20310"/>
    <cellStyle name="Input 3 3" xfId="20595"/>
    <cellStyle name="Input 3 4" xfId="20309"/>
    <cellStyle name="Input 4" xfId="18147"/>
    <cellStyle name="Input 4 2" xfId="18148"/>
    <cellStyle name="Input 4 2 2" xfId="20598"/>
    <cellStyle name="Input 4 2 3" xfId="20312"/>
    <cellStyle name="Input 4 3" xfId="20597"/>
    <cellStyle name="Input 4 4" xfId="20311"/>
    <cellStyle name="Input 5" xfId="18149"/>
    <cellStyle name="Input 5 2" xfId="18150"/>
    <cellStyle name="Input 5 2 2" xfId="20600"/>
    <cellStyle name="Input 5 2 3" xfId="20314"/>
    <cellStyle name="Input 5 3" xfId="20599"/>
    <cellStyle name="Input 5 4" xfId="20313"/>
    <cellStyle name="Input 6" xfId="18151"/>
    <cellStyle name="Input 6 2" xfId="18152"/>
    <cellStyle name="Input 6 2 2" xfId="20602"/>
    <cellStyle name="Input 6 2 3" xfId="20316"/>
    <cellStyle name="Input 6 3" xfId="20601"/>
    <cellStyle name="Input 6 4" xfId="20315"/>
    <cellStyle name="Input 7" xfId="18153"/>
    <cellStyle name="Input 7 2" xfId="18154"/>
    <cellStyle name="Input 7 2 2" xfId="20604"/>
    <cellStyle name="Input 7 2 3" xfId="20318"/>
    <cellStyle name="Input 7 3" xfId="20603"/>
    <cellStyle name="Input 7 4" xfId="20317"/>
    <cellStyle name="Input 8" xfId="18155"/>
    <cellStyle name="Input 8 2" xfId="18156"/>
    <cellStyle name="Input 8 2 2" xfId="20606"/>
    <cellStyle name="Input 8 2 3" xfId="20320"/>
    <cellStyle name="Input 8 3" xfId="20605"/>
    <cellStyle name="Input 8 4" xfId="20319"/>
    <cellStyle name="Input 9" xfId="18157"/>
    <cellStyle name="Input 9 2" xfId="18158"/>
    <cellStyle name="Input 9 2 2" xfId="20608"/>
    <cellStyle name="Input 9 2 3" xfId="20322"/>
    <cellStyle name="Input 9 3" xfId="20607"/>
    <cellStyle name="Input 9 4" xfId="20321"/>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2 2 2" xfId="20611"/>
    <cellStyle name="Note 100 2 2 3" xfId="20325"/>
    <cellStyle name="Note 100 2 3" xfId="20610"/>
    <cellStyle name="Note 100 2 4" xfId="20324"/>
    <cellStyle name="Note 100 3" xfId="19578"/>
    <cellStyle name="Note 100 3 2" xfId="20612"/>
    <cellStyle name="Note 100 3 3" xfId="20326"/>
    <cellStyle name="Note 100 4" xfId="20609"/>
    <cellStyle name="Note 100 5" xfId="20323"/>
    <cellStyle name="Note 101" xfId="19579"/>
    <cellStyle name="Note 101 2" xfId="19580"/>
    <cellStyle name="Note 101 2 2" xfId="19581"/>
    <cellStyle name="Note 101 2 2 2" xfId="20615"/>
    <cellStyle name="Note 101 2 2 3" xfId="20329"/>
    <cellStyle name="Note 101 2 3" xfId="20614"/>
    <cellStyle name="Note 101 2 4" xfId="20328"/>
    <cellStyle name="Note 101 3" xfId="19582"/>
    <cellStyle name="Note 101 3 2" xfId="20616"/>
    <cellStyle name="Note 101 3 3" xfId="20330"/>
    <cellStyle name="Note 101 4" xfId="20613"/>
    <cellStyle name="Note 101 5" xfId="20327"/>
    <cellStyle name="Note 102" xfId="19583"/>
    <cellStyle name="Note 102 2" xfId="19584"/>
    <cellStyle name="Note 102 2 2" xfId="19585"/>
    <cellStyle name="Note 102 2 2 2" xfId="20619"/>
    <cellStyle name="Note 102 2 2 3" xfId="20333"/>
    <cellStyle name="Note 102 2 3" xfId="20618"/>
    <cellStyle name="Note 102 2 4" xfId="20332"/>
    <cellStyle name="Note 102 3" xfId="19586"/>
    <cellStyle name="Note 102 3 2" xfId="20620"/>
    <cellStyle name="Note 102 3 3" xfId="20334"/>
    <cellStyle name="Note 102 4" xfId="20617"/>
    <cellStyle name="Note 102 5" xfId="20331"/>
    <cellStyle name="Note 103" xfId="19587"/>
    <cellStyle name="Note 103 2" xfId="19588"/>
    <cellStyle name="Note 103 2 2" xfId="19589"/>
    <cellStyle name="Note 103 2 2 2" xfId="20623"/>
    <cellStyle name="Note 103 2 2 3" xfId="20337"/>
    <cellStyle name="Note 103 2 3" xfId="20622"/>
    <cellStyle name="Note 103 2 4" xfId="20336"/>
    <cellStyle name="Note 103 3" xfId="19590"/>
    <cellStyle name="Note 103 3 2" xfId="20624"/>
    <cellStyle name="Note 103 3 3" xfId="20338"/>
    <cellStyle name="Note 103 4" xfId="20621"/>
    <cellStyle name="Note 103 5" xfId="20335"/>
    <cellStyle name="Note 104" xfId="19591"/>
    <cellStyle name="Note 104 2" xfId="19592"/>
    <cellStyle name="Note 104 2 2" xfId="19593"/>
    <cellStyle name="Note 104 2 2 2" xfId="20627"/>
    <cellStyle name="Note 104 2 2 3" xfId="20341"/>
    <cellStyle name="Note 104 2 3" xfId="20626"/>
    <cellStyle name="Note 104 2 4" xfId="20340"/>
    <cellStyle name="Note 104 3" xfId="19594"/>
    <cellStyle name="Note 104 3 2" xfId="20628"/>
    <cellStyle name="Note 104 3 3" xfId="20342"/>
    <cellStyle name="Note 104 4" xfId="20625"/>
    <cellStyle name="Note 104 5" xfId="20339"/>
    <cellStyle name="Note 105" xfId="19595"/>
    <cellStyle name="Note 105 2" xfId="19596"/>
    <cellStyle name="Note 105 2 2" xfId="19597"/>
    <cellStyle name="Note 105 2 2 2" xfId="20631"/>
    <cellStyle name="Note 105 2 2 3" xfId="20345"/>
    <cellStyle name="Note 105 2 3" xfId="20630"/>
    <cellStyle name="Note 105 2 4" xfId="20344"/>
    <cellStyle name="Note 105 3" xfId="19598"/>
    <cellStyle name="Note 105 3 2" xfId="20632"/>
    <cellStyle name="Note 105 3 3" xfId="20346"/>
    <cellStyle name="Note 105 4" xfId="20629"/>
    <cellStyle name="Note 105 5" xfId="20343"/>
    <cellStyle name="Note 106" xfId="19599"/>
    <cellStyle name="Note 106 2" xfId="19600"/>
    <cellStyle name="Note 106 2 2" xfId="19601"/>
    <cellStyle name="Note 106 2 2 2" xfId="20635"/>
    <cellStyle name="Note 106 2 2 3" xfId="20349"/>
    <cellStyle name="Note 106 2 3" xfId="20634"/>
    <cellStyle name="Note 106 2 4" xfId="20348"/>
    <cellStyle name="Note 106 3" xfId="19602"/>
    <cellStyle name="Note 106 3 2" xfId="20636"/>
    <cellStyle name="Note 106 3 3" xfId="20350"/>
    <cellStyle name="Note 106 4" xfId="20633"/>
    <cellStyle name="Note 106 5" xfId="20347"/>
    <cellStyle name="Note 107" xfId="19603"/>
    <cellStyle name="Note 107 2" xfId="19604"/>
    <cellStyle name="Note 107 2 2" xfId="19605"/>
    <cellStyle name="Note 107 2 2 2" xfId="20639"/>
    <cellStyle name="Note 107 2 2 3" xfId="20353"/>
    <cellStyle name="Note 107 2 3" xfId="20638"/>
    <cellStyle name="Note 107 2 4" xfId="20352"/>
    <cellStyle name="Note 107 3" xfId="19606"/>
    <cellStyle name="Note 107 3 2" xfId="20640"/>
    <cellStyle name="Note 107 3 3" xfId="20354"/>
    <cellStyle name="Note 107 4" xfId="20637"/>
    <cellStyle name="Note 107 5" xfId="20351"/>
    <cellStyle name="Note 108" xfId="19607"/>
    <cellStyle name="Note 108 2" xfId="19608"/>
    <cellStyle name="Note 108 2 2" xfId="19609"/>
    <cellStyle name="Note 108 2 2 2" xfId="20643"/>
    <cellStyle name="Note 108 2 2 3" xfId="20357"/>
    <cellStyle name="Note 108 2 3" xfId="20642"/>
    <cellStyle name="Note 108 2 4" xfId="20356"/>
    <cellStyle name="Note 108 3" xfId="19610"/>
    <cellStyle name="Note 108 3 2" xfId="20644"/>
    <cellStyle name="Note 108 3 3" xfId="20358"/>
    <cellStyle name="Note 108 4" xfId="20641"/>
    <cellStyle name="Note 108 5" xfId="20355"/>
    <cellStyle name="Note 109" xfId="19611"/>
    <cellStyle name="Note 109 2" xfId="19612"/>
    <cellStyle name="Note 109 2 2" xfId="19613"/>
    <cellStyle name="Note 109 2 2 2" xfId="20647"/>
    <cellStyle name="Note 109 2 2 3" xfId="20361"/>
    <cellStyle name="Note 109 2 3" xfId="20646"/>
    <cellStyle name="Note 109 2 4" xfId="20360"/>
    <cellStyle name="Note 109 3" xfId="19614"/>
    <cellStyle name="Note 109 3 2" xfId="20648"/>
    <cellStyle name="Note 109 3 3" xfId="20362"/>
    <cellStyle name="Note 109 4" xfId="20645"/>
    <cellStyle name="Note 109 5" xfId="20359"/>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2 2 2" xfId="20650"/>
    <cellStyle name="Note 122 2 3" xfId="20364"/>
    <cellStyle name="Note 122 3" xfId="20649"/>
    <cellStyle name="Note 122 4" xfId="20363"/>
    <cellStyle name="Note 123" xfId="19658"/>
    <cellStyle name="Note 123 2" xfId="19659"/>
    <cellStyle name="Note 123 2 2" xfId="20652"/>
    <cellStyle name="Note 123 2 3" xfId="20366"/>
    <cellStyle name="Note 123 3" xfId="20651"/>
    <cellStyle name="Note 123 4" xfId="20365"/>
    <cellStyle name="Note 124" xfId="19660"/>
    <cellStyle name="Note 124 2" xfId="19661"/>
    <cellStyle name="Note 124 2 2" xfId="20654"/>
    <cellStyle name="Note 124 2 3" xfId="20368"/>
    <cellStyle name="Note 124 3" xfId="20653"/>
    <cellStyle name="Note 124 4" xfId="20367"/>
    <cellStyle name="Note 125" xfId="19662"/>
    <cellStyle name="Note 125 2" xfId="19663"/>
    <cellStyle name="Note 125 2 2" xfId="20656"/>
    <cellStyle name="Note 125 2 3" xfId="20370"/>
    <cellStyle name="Note 125 3" xfId="20655"/>
    <cellStyle name="Note 125 4" xfId="20369"/>
    <cellStyle name="Note 126" xfId="19664"/>
    <cellStyle name="Note 126 2" xfId="19665"/>
    <cellStyle name="Note 126 2 2" xfId="20658"/>
    <cellStyle name="Note 126 2 3" xfId="20372"/>
    <cellStyle name="Note 126 3" xfId="20657"/>
    <cellStyle name="Note 126 4" xfId="20371"/>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5 2 2" xfId="20660"/>
    <cellStyle name="Note 135 2 3" xfId="20374"/>
    <cellStyle name="Note 135 3" xfId="20659"/>
    <cellStyle name="Note 135 4" xfId="20373"/>
    <cellStyle name="Note 136" xfId="19736"/>
    <cellStyle name="Note 136 2" xfId="19737"/>
    <cellStyle name="Note 136 2 2" xfId="20662"/>
    <cellStyle name="Note 136 2 3" xfId="20376"/>
    <cellStyle name="Note 136 3" xfId="20661"/>
    <cellStyle name="Note 136 4" xfId="20375"/>
    <cellStyle name="Note 137" xfId="19738"/>
    <cellStyle name="Note 137 2" xfId="19739"/>
    <cellStyle name="Note 137 2 2" xfId="20664"/>
    <cellStyle name="Note 137 2 3" xfId="20378"/>
    <cellStyle name="Note 137 3" xfId="20663"/>
    <cellStyle name="Note 137 4" xfId="20377"/>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7 2 2" xfId="20666"/>
    <cellStyle name="Note 147 2 3" xfId="20380"/>
    <cellStyle name="Note 147 3" xfId="20665"/>
    <cellStyle name="Note 147 4" xfId="20379"/>
    <cellStyle name="Note 148" xfId="19818"/>
    <cellStyle name="Note 148 2" xfId="19819"/>
    <cellStyle name="Note 148 2 2" xfId="20668"/>
    <cellStyle name="Note 148 2 3" xfId="20382"/>
    <cellStyle name="Note 148 3" xfId="20667"/>
    <cellStyle name="Note 148 4" xfId="20381"/>
    <cellStyle name="Note 149" xfId="19820"/>
    <cellStyle name="Note 149 2" xfId="19821"/>
    <cellStyle name="Note 149 2 2" xfId="20670"/>
    <cellStyle name="Note 149 2 3" xfId="20384"/>
    <cellStyle name="Note 149 3" xfId="20669"/>
    <cellStyle name="Note 149 4" xfId="20383"/>
    <cellStyle name="Note 15" xfId="19822"/>
    <cellStyle name="Note 15 2" xfId="19823"/>
    <cellStyle name="Note 15 2 2" xfId="19824"/>
    <cellStyle name="Note 15 3" xfId="19825"/>
    <cellStyle name="Note 150" xfId="19826"/>
    <cellStyle name="Note 150 2" xfId="19827"/>
    <cellStyle name="Note 150 2 2" xfId="20672"/>
    <cellStyle name="Note 150 2 3" xfId="20386"/>
    <cellStyle name="Note 150 3" xfId="20671"/>
    <cellStyle name="Note 150 4" xfId="20385"/>
    <cellStyle name="Note 151" xfId="19828"/>
    <cellStyle name="Note 151 2" xfId="19829"/>
    <cellStyle name="Note 151 2 2" xfId="20674"/>
    <cellStyle name="Note 151 2 3" xfId="20388"/>
    <cellStyle name="Note 151 3" xfId="20673"/>
    <cellStyle name="Note 151 4" xfId="20387"/>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2 2 2" xfId="20677"/>
    <cellStyle name="Note 82 2 2 3" xfId="20391"/>
    <cellStyle name="Note 82 2 3" xfId="20676"/>
    <cellStyle name="Note 82 2 4" xfId="20390"/>
    <cellStyle name="Note 82 3" xfId="20019"/>
    <cellStyle name="Note 82 3 2" xfId="20678"/>
    <cellStyle name="Note 82 3 3" xfId="20392"/>
    <cellStyle name="Note 82 4" xfId="20675"/>
    <cellStyle name="Note 82 5" xfId="20389"/>
    <cellStyle name="Note 83" xfId="20020"/>
    <cellStyle name="Note 83 2" xfId="20021"/>
    <cellStyle name="Note 83 2 2" xfId="20022"/>
    <cellStyle name="Note 83 2 2 2" xfId="20681"/>
    <cellStyle name="Note 83 2 2 3" xfId="20395"/>
    <cellStyle name="Note 83 2 3" xfId="20680"/>
    <cellStyle name="Note 83 2 4" xfId="20394"/>
    <cellStyle name="Note 83 3" xfId="20023"/>
    <cellStyle name="Note 83 3 2" xfId="20682"/>
    <cellStyle name="Note 83 3 3" xfId="20396"/>
    <cellStyle name="Note 83 4" xfId="20679"/>
    <cellStyle name="Note 83 5" xfId="20393"/>
    <cellStyle name="Note 84" xfId="20024"/>
    <cellStyle name="Note 84 2" xfId="20025"/>
    <cellStyle name="Note 84 2 2" xfId="20026"/>
    <cellStyle name="Note 84 2 2 2" xfId="20685"/>
    <cellStyle name="Note 84 2 2 3" xfId="20399"/>
    <cellStyle name="Note 84 2 3" xfId="20684"/>
    <cellStyle name="Note 84 2 4" xfId="20398"/>
    <cellStyle name="Note 84 3" xfId="20027"/>
    <cellStyle name="Note 84 3 2" xfId="20686"/>
    <cellStyle name="Note 84 3 3" xfId="20400"/>
    <cellStyle name="Note 84 4" xfId="20683"/>
    <cellStyle name="Note 84 5" xfId="2039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0 2 2" xfId="20688"/>
    <cellStyle name="Output 10 2 3" xfId="20402"/>
    <cellStyle name="Output 10 3" xfId="20687"/>
    <cellStyle name="Output 10 4" xfId="20401"/>
    <cellStyle name="Output 11" xfId="20062"/>
    <cellStyle name="Output 11 2" xfId="20063"/>
    <cellStyle name="Output 11 2 2" xfId="20690"/>
    <cellStyle name="Output 11 2 3" xfId="20404"/>
    <cellStyle name="Output 11 3" xfId="20689"/>
    <cellStyle name="Output 11 4" xfId="20403"/>
    <cellStyle name="Output 12" xfId="20064"/>
    <cellStyle name="Output 12 2" xfId="20065"/>
    <cellStyle name="Output 12 2 2" xfId="20692"/>
    <cellStyle name="Output 12 2 3" xfId="20406"/>
    <cellStyle name="Output 12 3" xfId="20691"/>
    <cellStyle name="Output 12 4" xfId="20405"/>
    <cellStyle name="Output 13" xfId="20066"/>
    <cellStyle name="Output 13 2" xfId="20067"/>
    <cellStyle name="Output 13 2 2" xfId="20694"/>
    <cellStyle name="Output 13 2 3" xfId="20408"/>
    <cellStyle name="Output 13 3" xfId="20693"/>
    <cellStyle name="Output 13 4" xfId="20407"/>
    <cellStyle name="Output 14" xfId="20068"/>
    <cellStyle name="Output 14 2" xfId="20069"/>
    <cellStyle name="Output 14 2 2" xfId="20696"/>
    <cellStyle name="Output 14 2 3" xfId="20410"/>
    <cellStyle name="Output 14 3" xfId="20695"/>
    <cellStyle name="Output 14 4" xfId="20409"/>
    <cellStyle name="Output 15" xfId="20070"/>
    <cellStyle name="Output 15 2" xfId="20071"/>
    <cellStyle name="Output 15 2 2" xfId="20698"/>
    <cellStyle name="Output 15 2 3" xfId="20412"/>
    <cellStyle name="Output 15 3" xfId="20697"/>
    <cellStyle name="Output 15 4" xfId="20411"/>
    <cellStyle name="Output 16" xfId="20072"/>
    <cellStyle name="Output 16 2" xfId="20073"/>
    <cellStyle name="Output 16 2 2" xfId="20700"/>
    <cellStyle name="Output 16 2 3" xfId="20414"/>
    <cellStyle name="Output 16 3" xfId="20699"/>
    <cellStyle name="Output 16 4" xfId="20413"/>
    <cellStyle name="Output 17" xfId="20074"/>
    <cellStyle name="Output 17 2" xfId="20075"/>
    <cellStyle name="Output 17 2 2" xfId="20702"/>
    <cellStyle name="Output 17 2 3" xfId="20416"/>
    <cellStyle name="Output 17 3" xfId="20701"/>
    <cellStyle name="Output 17 4" xfId="20415"/>
    <cellStyle name="Output 18" xfId="20076"/>
    <cellStyle name="Output 18 2" xfId="20077"/>
    <cellStyle name="Output 18 2 2" xfId="20704"/>
    <cellStyle name="Output 18 2 3" xfId="20418"/>
    <cellStyle name="Output 18 3" xfId="20703"/>
    <cellStyle name="Output 18 4" xfId="20417"/>
    <cellStyle name="Output 19" xfId="20078"/>
    <cellStyle name="Output 19 2" xfId="20079"/>
    <cellStyle name="Output 19 2 2" xfId="20706"/>
    <cellStyle name="Output 19 2 3" xfId="20420"/>
    <cellStyle name="Output 19 3" xfId="20705"/>
    <cellStyle name="Output 19 4" xfId="20419"/>
    <cellStyle name="Output 2" xfId="20080"/>
    <cellStyle name="Output 2 2" xfId="20081"/>
    <cellStyle name="Output 2 2 2" xfId="20708"/>
    <cellStyle name="Output 2 2 3" xfId="20422"/>
    <cellStyle name="Output 2 3" xfId="20707"/>
    <cellStyle name="Output 2 4" xfId="20421"/>
    <cellStyle name="Output 20" xfId="20082"/>
    <cellStyle name="Output 20 2" xfId="20083"/>
    <cellStyle name="Output 20 2 2" xfId="20710"/>
    <cellStyle name="Output 20 2 3" xfId="20424"/>
    <cellStyle name="Output 20 3" xfId="20709"/>
    <cellStyle name="Output 20 4" xfId="20423"/>
    <cellStyle name="Output 21" xfId="20084"/>
    <cellStyle name="Output 21 2" xfId="20085"/>
    <cellStyle name="Output 21 2 2" xfId="20712"/>
    <cellStyle name="Output 21 2 3" xfId="20426"/>
    <cellStyle name="Output 21 3" xfId="20711"/>
    <cellStyle name="Output 21 4" xfId="20425"/>
    <cellStyle name="Output 22" xfId="20086"/>
    <cellStyle name="Output 22 2" xfId="20087"/>
    <cellStyle name="Output 22 2 2" xfId="20714"/>
    <cellStyle name="Output 22 2 3" xfId="20428"/>
    <cellStyle name="Output 22 3" xfId="20713"/>
    <cellStyle name="Output 22 4" xfId="20427"/>
    <cellStyle name="Output 23" xfId="20088"/>
    <cellStyle name="Output 23 2" xfId="20089"/>
    <cellStyle name="Output 23 2 2" xfId="20716"/>
    <cellStyle name="Output 23 2 3" xfId="20430"/>
    <cellStyle name="Output 23 3" xfId="20715"/>
    <cellStyle name="Output 23 4" xfId="20429"/>
    <cellStyle name="Output 24" xfId="20090"/>
    <cellStyle name="Output 24 2" xfId="20091"/>
    <cellStyle name="Output 24 2 2" xfId="20718"/>
    <cellStyle name="Output 24 2 3" xfId="20432"/>
    <cellStyle name="Output 24 3" xfId="20717"/>
    <cellStyle name="Output 24 4" xfId="20431"/>
    <cellStyle name="Output 25" xfId="20092"/>
    <cellStyle name="Output 25 2" xfId="20093"/>
    <cellStyle name="Output 25 2 2" xfId="20720"/>
    <cellStyle name="Output 25 2 3" xfId="20434"/>
    <cellStyle name="Output 25 3" xfId="20719"/>
    <cellStyle name="Output 25 4" xfId="20433"/>
    <cellStyle name="Output 26" xfId="20094"/>
    <cellStyle name="Output 26 2" xfId="20095"/>
    <cellStyle name="Output 26 2 2" xfId="20722"/>
    <cellStyle name="Output 26 2 3" xfId="20436"/>
    <cellStyle name="Output 26 3" xfId="20721"/>
    <cellStyle name="Output 26 4" xfId="20435"/>
    <cellStyle name="Output 27" xfId="20096"/>
    <cellStyle name="Output 27 2" xfId="20097"/>
    <cellStyle name="Output 27 2 2" xfId="20724"/>
    <cellStyle name="Output 27 2 3" xfId="20438"/>
    <cellStyle name="Output 27 3" xfId="20723"/>
    <cellStyle name="Output 27 4" xfId="20437"/>
    <cellStyle name="Output 3" xfId="20098"/>
    <cellStyle name="Output 3 2" xfId="20099"/>
    <cellStyle name="Output 3 2 2" xfId="20726"/>
    <cellStyle name="Output 3 2 3" xfId="20440"/>
    <cellStyle name="Output 3 3" xfId="20725"/>
    <cellStyle name="Output 3 4" xfId="20439"/>
    <cellStyle name="Output 4" xfId="20100"/>
    <cellStyle name="Output 4 2" xfId="20101"/>
    <cellStyle name="Output 4 2 2" xfId="20728"/>
    <cellStyle name="Output 4 2 3" xfId="20442"/>
    <cellStyle name="Output 4 3" xfId="20727"/>
    <cellStyle name="Output 4 4" xfId="20441"/>
    <cellStyle name="Output 5" xfId="20102"/>
    <cellStyle name="Output 5 2" xfId="20103"/>
    <cellStyle name="Output 5 2 2" xfId="20730"/>
    <cellStyle name="Output 5 2 3" xfId="20444"/>
    <cellStyle name="Output 5 3" xfId="20729"/>
    <cellStyle name="Output 5 4" xfId="20443"/>
    <cellStyle name="Output 6" xfId="20104"/>
    <cellStyle name="Output 6 2" xfId="20105"/>
    <cellStyle name="Output 6 2 2" xfId="20732"/>
    <cellStyle name="Output 6 2 3" xfId="20446"/>
    <cellStyle name="Output 6 3" xfId="20731"/>
    <cellStyle name="Output 6 4" xfId="20445"/>
    <cellStyle name="Output 7" xfId="20106"/>
    <cellStyle name="Output 7 2" xfId="20107"/>
    <cellStyle name="Output 7 2 2" xfId="20734"/>
    <cellStyle name="Output 7 2 3" xfId="20448"/>
    <cellStyle name="Output 7 3" xfId="20733"/>
    <cellStyle name="Output 7 4" xfId="20447"/>
    <cellStyle name="Output 8" xfId="20108"/>
    <cellStyle name="Output 8 2" xfId="20109"/>
    <cellStyle name="Output 8 2 2" xfId="20736"/>
    <cellStyle name="Output 8 2 3" xfId="20450"/>
    <cellStyle name="Output 8 3" xfId="20735"/>
    <cellStyle name="Output 8 4" xfId="20449"/>
    <cellStyle name="Output 9" xfId="20110"/>
    <cellStyle name="Output 9 2" xfId="20111"/>
    <cellStyle name="Output 9 2 2" xfId="20738"/>
    <cellStyle name="Output 9 2 3" xfId="20452"/>
    <cellStyle name="Output 9 3" xfId="20737"/>
    <cellStyle name="Output 9 4" xfId="2045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0 2 2" xfId="20740"/>
    <cellStyle name="Total 10 2 3" xfId="20454"/>
    <cellStyle name="Total 10 3" xfId="20739"/>
    <cellStyle name="Total 10 4" xfId="20453"/>
    <cellStyle name="Total 11" xfId="20142"/>
    <cellStyle name="Total 11 2" xfId="20143"/>
    <cellStyle name="Total 11 2 2" xfId="20742"/>
    <cellStyle name="Total 11 2 3" xfId="20456"/>
    <cellStyle name="Total 11 3" xfId="20741"/>
    <cellStyle name="Total 11 4" xfId="20455"/>
    <cellStyle name="Total 12" xfId="20144"/>
    <cellStyle name="Total 12 2" xfId="20145"/>
    <cellStyle name="Total 12 2 2" xfId="20744"/>
    <cellStyle name="Total 12 2 3" xfId="20458"/>
    <cellStyle name="Total 12 3" xfId="20743"/>
    <cellStyle name="Total 12 4" xfId="20457"/>
    <cellStyle name="Total 13" xfId="20146"/>
    <cellStyle name="Total 13 2" xfId="20147"/>
    <cellStyle name="Total 13 2 2" xfId="20746"/>
    <cellStyle name="Total 13 2 3" xfId="20460"/>
    <cellStyle name="Total 13 3" xfId="20745"/>
    <cellStyle name="Total 13 4" xfId="20459"/>
    <cellStyle name="Total 14" xfId="20148"/>
    <cellStyle name="Total 14 2" xfId="20149"/>
    <cellStyle name="Total 14 2 2" xfId="20748"/>
    <cellStyle name="Total 14 2 3" xfId="20462"/>
    <cellStyle name="Total 14 3" xfId="20747"/>
    <cellStyle name="Total 14 4" xfId="20461"/>
    <cellStyle name="Total 15" xfId="20150"/>
    <cellStyle name="Total 15 2" xfId="20151"/>
    <cellStyle name="Total 15 2 2" xfId="20750"/>
    <cellStyle name="Total 15 2 3" xfId="20464"/>
    <cellStyle name="Total 15 3" xfId="20749"/>
    <cellStyle name="Total 15 4" xfId="20463"/>
    <cellStyle name="Total 16" xfId="20152"/>
    <cellStyle name="Total 16 2" xfId="20153"/>
    <cellStyle name="Total 16 2 2" xfId="20752"/>
    <cellStyle name="Total 16 2 3" xfId="20466"/>
    <cellStyle name="Total 16 3" xfId="20751"/>
    <cellStyle name="Total 16 4" xfId="20465"/>
    <cellStyle name="Total 17" xfId="20154"/>
    <cellStyle name="Total 17 2" xfId="20155"/>
    <cellStyle name="Total 17 2 2" xfId="20754"/>
    <cellStyle name="Total 17 2 3" xfId="20468"/>
    <cellStyle name="Total 17 3" xfId="20753"/>
    <cellStyle name="Total 17 4" xfId="20467"/>
    <cellStyle name="Total 18" xfId="20156"/>
    <cellStyle name="Total 18 2" xfId="20157"/>
    <cellStyle name="Total 18 2 2" xfId="20756"/>
    <cellStyle name="Total 18 2 3" xfId="20470"/>
    <cellStyle name="Total 18 3" xfId="20755"/>
    <cellStyle name="Total 18 4" xfId="20469"/>
    <cellStyle name="Total 19" xfId="20158"/>
    <cellStyle name="Total 19 2" xfId="20159"/>
    <cellStyle name="Total 19 2 2" xfId="20758"/>
    <cellStyle name="Total 19 2 3" xfId="20472"/>
    <cellStyle name="Total 19 3" xfId="20757"/>
    <cellStyle name="Total 19 4" xfId="20471"/>
    <cellStyle name="Total 2" xfId="20160"/>
    <cellStyle name="Total 2 2" xfId="20161"/>
    <cellStyle name="Total 2 2 2" xfId="20760"/>
    <cellStyle name="Total 2 2 3" xfId="20474"/>
    <cellStyle name="Total 2 3" xfId="20759"/>
    <cellStyle name="Total 2 4" xfId="20473"/>
    <cellStyle name="Total 20" xfId="20162"/>
    <cellStyle name="Total 20 2" xfId="20163"/>
    <cellStyle name="Total 20 2 2" xfId="20762"/>
    <cellStyle name="Total 20 2 3" xfId="20476"/>
    <cellStyle name="Total 20 3" xfId="20761"/>
    <cellStyle name="Total 20 4" xfId="20475"/>
    <cellStyle name="Total 21" xfId="20164"/>
    <cellStyle name="Total 21 2" xfId="20165"/>
    <cellStyle name="Total 21 2 2" xfId="20764"/>
    <cellStyle name="Total 21 2 3" xfId="20478"/>
    <cellStyle name="Total 21 3" xfId="20763"/>
    <cellStyle name="Total 21 4" xfId="20477"/>
    <cellStyle name="Total 22" xfId="20166"/>
    <cellStyle name="Total 22 2" xfId="20167"/>
    <cellStyle name="Total 22 2 2" xfId="20766"/>
    <cellStyle name="Total 22 2 3" xfId="20480"/>
    <cellStyle name="Total 22 3" xfId="20765"/>
    <cellStyle name="Total 22 4" xfId="20479"/>
    <cellStyle name="Total 23" xfId="20168"/>
    <cellStyle name="Total 23 2" xfId="20169"/>
    <cellStyle name="Total 23 2 2" xfId="20768"/>
    <cellStyle name="Total 23 2 3" xfId="20482"/>
    <cellStyle name="Total 23 3" xfId="20767"/>
    <cellStyle name="Total 23 4" xfId="20481"/>
    <cellStyle name="Total 24" xfId="20170"/>
    <cellStyle name="Total 24 2" xfId="20171"/>
    <cellStyle name="Total 24 2 2" xfId="20770"/>
    <cellStyle name="Total 24 2 3" xfId="20484"/>
    <cellStyle name="Total 24 3" xfId="20769"/>
    <cellStyle name="Total 24 4" xfId="20483"/>
    <cellStyle name="Total 25" xfId="20172"/>
    <cellStyle name="Total 25 2" xfId="20173"/>
    <cellStyle name="Total 25 2 2" xfId="20772"/>
    <cellStyle name="Total 25 2 3" xfId="20486"/>
    <cellStyle name="Total 25 3" xfId="20771"/>
    <cellStyle name="Total 25 4" xfId="20485"/>
    <cellStyle name="Total 26" xfId="20174"/>
    <cellStyle name="Total 26 2" xfId="20175"/>
    <cellStyle name="Total 26 2 2" xfId="20774"/>
    <cellStyle name="Total 26 2 3" xfId="20488"/>
    <cellStyle name="Total 26 3" xfId="20773"/>
    <cellStyle name="Total 26 4" xfId="20487"/>
    <cellStyle name="Total 27" xfId="20176"/>
    <cellStyle name="Total 27 2" xfId="20177"/>
    <cellStyle name="Total 27 2 2" xfId="20776"/>
    <cellStyle name="Total 27 2 3" xfId="20490"/>
    <cellStyle name="Total 27 3" xfId="20775"/>
    <cellStyle name="Total 27 4" xfId="20489"/>
    <cellStyle name="Total 3" xfId="20178"/>
    <cellStyle name="Total 3 2" xfId="20179"/>
    <cellStyle name="Total 3 2 2" xfId="20778"/>
    <cellStyle name="Total 3 2 3" xfId="20492"/>
    <cellStyle name="Total 3 3" xfId="20777"/>
    <cellStyle name="Total 3 4" xfId="20491"/>
    <cellStyle name="Total 4" xfId="20180"/>
    <cellStyle name="Total 4 2" xfId="20181"/>
    <cellStyle name="Total 4 2 2" xfId="20780"/>
    <cellStyle name="Total 4 2 3" xfId="20494"/>
    <cellStyle name="Total 4 3" xfId="20779"/>
    <cellStyle name="Total 4 4" xfId="20493"/>
    <cellStyle name="Total 5" xfId="20182"/>
    <cellStyle name="Total 5 2" xfId="20183"/>
    <cellStyle name="Total 5 2 2" xfId="20782"/>
    <cellStyle name="Total 5 2 3" xfId="20496"/>
    <cellStyle name="Total 5 3" xfId="20781"/>
    <cellStyle name="Total 5 4" xfId="20495"/>
    <cellStyle name="Total 6" xfId="20184"/>
    <cellStyle name="Total 6 2" xfId="20185"/>
    <cellStyle name="Total 6 2 2" xfId="20784"/>
    <cellStyle name="Total 6 2 3" xfId="20498"/>
    <cellStyle name="Total 6 3" xfId="20783"/>
    <cellStyle name="Total 6 4" xfId="20497"/>
    <cellStyle name="Total 7" xfId="20186"/>
    <cellStyle name="Total 7 2" xfId="20187"/>
    <cellStyle name="Total 7 2 2" xfId="20786"/>
    <cellStyle name="Total 7 2 3" xfId="20500"/>
    <cellStyle name="Total 7 3" xfId="20785"/>
    <cellStyle name="Total 7 4" xfId="20499"/>
    <cellStyle name="Total 8" xfId="20188"/>
    <cellStyle name="Total 8 2" xfId="20189"/>
    <cellStyle name="Total 8 2 2" xfId="20788"/>
    <cellStyle name="Total 8 2 3" xfId="20502"/>
    <cellStyle name="Total 8 3" xfId="20787"/>
    <cellStyle name="Total 8 4" xfId="20501"/>
    <cellStyle name="Total 9" xfId="20190"/>
    <cellStyle name="Total 9 2" xfId="20191"/>
    <cellStyle name="Total 9 2 2" xfId="20790"/>
    <cellStyle name="Total 9 2 3" xfId="20504"/>
    <cellStyle name="Total 9 3" xfId="20789"/>
    <cellStyle name="Total 9 4" xfId="20503"/>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0">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8">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DeletedFields count="1">
      <deletedField name="USt Number"/>
    </queryTableDeleted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7">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DeletedFields count="1">
      <deletedField name="UST Number"/>
    </queryTableDeleted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1" name="Table_ExternalData_CPP" displayName="Table_ExternalData_CPP" ref="A16:R2117" tableType="queryTable" totalsRowShown="0" headerRowDxfId="49" dataDxfId="47" headerRowBorderDxfId="48" tableBorderDxfId="46" totalsRowBorderDxfId="45">
  <autoFilter ref="A16:R2117"/>
  <tableColumns count="18">
    <tableColumn id="21" uniqueName="21" name="Footnote" queryTableFieldId="2" dataDxfId="44"/>
    <tableColumn id="22" uniqueName="22" name="Institution Name" queryTableFieldId="3" dataDxfId="43"/>
    <tableColumn id="23" uniqueName="23" name="City" queryTableFieldId="4" dataDxfId="42"/>
    <tableColumn id="24" uniqueName="24" name="State" queryTableFieldId="5" dataDxfId="41"/>
    <tableColumn id="25" uniqueName="25" name="Date" queryTableFieldId="6" dataDxfId="40"/>
    <tableColumn id="26" uniqueName="26" name="Original Investment Type1" queryTableFieldId="7" dataDxfId="39"/>
    <tableColumn id="27" uniqueName="27" name="Original Investment Amount" queryTableFieldId="8" dataDxfId="38"/>
    <tableColumn id="28" uniqueName="28" name="Outstanding Investment" queryTableFieldId="9" dataDxfId="37"/>
    <tableColumn id="29" uniqueName="29" name="Total Cash Back2" queryTableFieldId="10" dataDxfId="36"/>
    <tableColumn id="30" uniqueName="30" name="Investment Status*" queryTableFieldId="11" dataDxfId="35"/>
    <tableColumn id="31" uniqueName="31" name="Amount" queryTableFieldId="12" dataDxfId="34"/>
    <tableColumn id="32" uniqueName="32" name="(Fee)4" queryTableFieldId="13" dataDxfId="33"/>
    <tableColumn id="33" uniqueName="33" name="Shares" queryTableFieldId="14" dataDxfId="32"/>
    <tableColumn id="34" uniqueName="34" name="Avg. Price" queryTableFieldId="15" dataDxfId="31"/>
    <tableColumn id="35" uniqueName="35" name="(Realized Loss) / (Write-off)" queryTableFieldId="16" dataDxfId="30"/>
    <tableColumn id="36" uniqueName="36" name="Gain5" queryTableFieldId="17" dataDxfId="29"/>
    <tableColumn id="37" uniqueName="37" name="Wt Amount" queryTableFieldId="18" dataDxfId="28"/>
    <tableColumn id="38" uniqueName="38" name="Wt Shares" queryTableFieldId="19" dataDxfId="27"/>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47" tableType="queryTable" totalsRowShown="0" headerRowDxfId="26" dataDxfId="25">
  <autoFilter ref="A1:B147"/>
  <tableColumns count="2">
    <tableColumn id="3" uniqueName="3" name="Footnote" queryTableFieldId="1" dataDxfId="24"/>
    <tableColumn id="4" uniqueName="4" name="Footnote Description" queryTableFieldId="2" dataDxfId="23"/>
  </tableColumns>
  <tableStyleInfo name="TableStyleMedium2" showFirstColumn="0" showLastColumn="0" showRowStripes="1" showColumnStripes="0"/>
</table>
</file>

<file path=xl/tables/table3.xml><?xml version="1.0" encoding="utf-8"?>
<table xmlns="http://schemas.openxmlformats.org/spreadsheetml/2006/main" id="2" name="Table_ExternalData_CDCI" displayName="Table_ExternalData_CDCI" ref="A16:Q181" tableType="queryTable" totalsRowShown="0" headerRowDxfId="22" dataDxfId="21">
  <autoFilter ref="A16:Q181"/>
  <tableColumns count="17">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39" tableType="queryTable" totalsRowShown="0" headerRowDxfId="3" dataDxfId="2">
  <autoFilter ref="A1:B39"/>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topLeftCell="A11" workbookViewId="0">
      <selection activeCell="C21" sqref="C21"/>
    </sheetView>
  </sheetViews>
  <sheetFormatPr defaultRowHeight="14.4"/>
  <cols>
    <col min="1" max="3" width="20.6640625" customWidth="1"/>
  </cols>
  <sheetData>
    <row r="1" spans="1:3" ht="15.6">
      <c r="A1" s="1" t="s">
        <v>190</v>
      </c>
      <c r="B1" s="2"/>
      <c r="C1" s="3"/>
    </row>
    <row r="2" spans="1:3">
      <c r="A2" s="507" t="s">
        <v>191</v>
      </c>
      <c r="B2" s="4"/>
      <c r="C2" s="5"/>
    </row>
    <row r="3" spans="1:3">
      <c r="A3" s="507" t="s">
        <v>192</v>
      </c>
      <c r="B3" s="6"/>
      <c r="C3" s="7"/>
    </row>
    <row r="4" spans="1:3">
      <c r="A4" s="507" t="s">
        <v>193</v>
      </c>
      <c r="B4" s="4"/>
      <c r="C4" s="5"/>
    </row>
    <row r="5" spans="1:3">
      <c r="A5" s="8" t="s">
        <v>194</v>
      </c>
      <c r="B5" s="9"/>
      <c r="C5" s="10"/>
    </row>
    <row r="6" spans="1:3" ht="15" customHeight="1">
      <c r="A6" s="1177" t="s">
        <v>195</v>
      </c>
      <c r="B6" s="1178"/>
      <c r="C6" s="1179"/>
    </row>
    <row r="7" spans="1:3">
      <c r="A7" s="1180" t="s">
        <v>196</v>
      </c>
      <c r="B7" s="1181"/>
      <c r="C7" s="1182"/>
    </row>
    <row r="8" spans="1:3">
      <c r="A8" s="1180" t="s">
        <v>197</v>
      </c>
      <c r="B8" s="1181"/>
      <c r="C8" s="1182"/>
    </row>
    <row r="9" spans="1:3" ht="15" customHeight="1">
      <c r="A9" s="1183" t="s">
        <v>198</v>
      </c>
      <c r="B9" s="1184"/>
      <c r="C9" s="1185"/>
    </row>
    <row r="10" spans="1:3" ht="15.75" customHeight="1" thickBot="1">
      <c r="A10" s="1186" t="s">
        <v>2171</v>
      </c>
      <c r="B10" s="1187"/>
      <c r="C10" s="1188"/>
    </row>
    <row r="14" spans="1:3">
      <c r="A14" s="1174" t="s">
        <v>205</v>
      </c>
      <c r="B14" s="1174"/>
    </row>
    <row r="15" spans="1:3">
      <c r="A15" s="1174" t="s">
        <v>206</v>
      </c>
      <c r="B15" s="1174"/>
    </row>
    <row r="16" spans="1:3">
      <c r="A16" s="11"/>
      <c r="B16" s="11"/>
    </row>
    <row r="17" spans="1:4">
      <c r="A17" s="1174" t="s">
        <v>207</v>
      </c>
      <c r="B17" s="1174"/>
      <c r="D17" s="506"/>
    </row>
    <row r="18" spans="1:4">
      <c r="A18" s="12"/>
      <c r="B18" s="12"/>
    </row>
    <row r="19" spans="1:4">
      <c r="A19" s="1175" t="s">
        <v>208</v>
      </c>
      <c r="B19" s="1175"/>
    </row>
    <row r="20" spans="1:4">
      <c r="A20" s="1176" t="str">
        <f>"For Period Ending "&amp; TEXT(Keys!$C$20, "MMM D, YYYY")</f>
        <v>For Period Ending Dec 8, 2017</v>
      </c>
      <c r="B20" s="1176"/>
      <c r="C20" s="505">
        <v>43077</v>
      </c>
    </row>
    <row r="21" spans="1:4">
      <c r="A21" s="12"/>
      <c r="B21" s="12"/>
    </row>
    <row r="22" spans="1:4" ht="17.399999999999999">
      <c r="A22" s="1190" t="s">
        <v>209</v>
      </c>
      <c r="B22" s="1190"/>
    </row>
    <row r="25" spans="1:4">
      <c r="A25" s="1189"/>
      <c r="B25" s="1189"/>
      <c r="C25" s="1189"/>
    </row>
    <row r="28" spans="1:4">
      <c r="A28" s="1174" t="s">
        <v>205</v>
      </c>
      <c r="B28" s="1174"/>
      <c r="C28" s="1174"/>
    </row>
    <row r="29" spans="1:4">
      <c r="A29" s="1174" t="s">
        <v>206</v>
      </c>
      <c r="B29" s="1174"/>
      <c r="C29" s="1174"/>
    </row>
    <row r="30" spans="1:4">
      <c r="A30" s="11"/>
      <c r="B30" s="11"/>
    </row>
    <row r="31" spans="1:4">
      <c r="A31" s="1174" t="s">
        <v>207</v>
      </c>
      <c r="B31" s="1174"/>
      <c r="C31" s="1174"/>
    </row>
    <row r="32" spans="1:4">
      <c r="A32" s="12"/>
      <c r="B32" s="12"/>
    </row>
    <row r="33" spans="1:3">
      <c r="A33" s="1175" t="s">
        <v>208</v>
      </c>
      <c r="B33" s="1175"/>
      <c r="C33" s="1175"/>
    </row>
    <row r="34" spans="1:3">
      <c r="A34" s="1176" t="str">
        <f>"For Period Ending "&amp; TEXT(Keys!$C$20, "MMM D, YYYY")</f>
        <v>For Period Ending Dec 8, 2017</v>
      </c>
      <c r="B34" s="1176"/>
      <c r="C34" s="1176"/>
    </row>
    <row r="35" spans="1:3">
      <c r="A35" s="12"/>
      <c r="B35" s="12"/>
    </row>
    <row r="36" spans="1:3" ht="15.6">
      <c r="A36" s="1173" t="s">
        <v>779</v>
      </c>
      <c r="B36" s="1173"/>
      <c r="C36" s="1173"/>
    </row>
    <row r="38" spans="1:3" ht="15.6">
      <c r="A38" s="504"/>
    </row>
  </sheetData>
  <mergeCells count="18">
    <mergeCell ref="A25:C25"/>
    <mergeCell ref="A15:B15"/>
    <mergeCell ref="A17:B17"/>
    <mergeCell ref="A19:B19"/>
    <mergeCell ref="A20:B20"/>
    <mergeCell ref="A22:B22"/>
    <mergeCell ref="A14:B14"/>
    <mergeCell ref="A6:C6"/>
    <mergeCell ref="A7:C7"/>
    <mergeCell ref="A8:C8"/>
    <mergeCell ref="A9:C9"/>
    <mergeCell ref="A10:C10"/>
    <mergeCell ref="A36:C36"/>
    <mergeCell ref="A28:C28"/>
    <mergeCell ref="A29:C29"/>
    <mergeCell ref="A31:C31"/>
    <mergeCell ref="A33:C33"/>
    <mergeCell ref="A34:C3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0" zoomScaleSheetLayoutView="70" workbookViewId="0">
      <selection sqref="A1:R1"/>
    </sheetView>
  </sheetViews>
  <sheetFormatPr defaultColWidth="9.109375" defaultRowHeight="13.8"/>
  <cols>
    <col min="1" max="1" width="11.44140625" style="516" customWidth="1"/>
    <col min="2" max="2" width="12" style="516" bestFit="1" customWidth="1"/>
    <col min="3" max="3" width="25.109375" style="516" bestFit="1" customWidth="1"/>
    <col min="4" max="4" width="9.88671875" style="516" bestFit="1" customWidth="1"/>
    <col min="5" max="5" width="6.33203125" style="516" bestFit="1" customWidth="1"/>
    <col min="6" max="6" width="16.6640625" style="516" bestFit="1" customWidth="1"/>
    <col min="7" max="7" width="24.33203125" style="516" customWidth="1"/>
    <col min="8" max="8" width="23.88671875" style="516" bestFit="1" customWidth="1"/>
    <col min="9" max="9" width="15.44140625" style="516" customWidth="1"/>
    <col min="10" max="10" width="17.88671875" style="516" customWidth="1"/>
    <col min="11" max="11" width="2.33203125" style="516" bestFit="1" customWidth="1"/>
    <col min="12" max="12" width="20.33203125" style="516" customWidth="1"/>
    <col min="13" max="13" width="18.44140625" style="516" bestFit="1" customWidth="1"/>
    <col min="14" max="14" width="26.6640625" style="516" customWidth="1"/>
    <col min="15" max="15" width="23.33203125" style="516" customWidth="1"/>
    <col min="16" max="16" width="2.44140625" style="516" bestFit="1" customWidth="1"/>
    <col min="17" max="17" width="17.109375" style="516" bestFit="1" customWidth="1"/>
    <col min="18" max="18" width="20.109375" style="516" bestFit="1" customWidth="1"/>
    <col min="19" max="19" width="11.44140625" style="516" bestFit="1" customWidth="1"/>
    <col min="20" max="20" width="27.44140625" style="516" customWidth="1"/>
    <col min="21" max="21" width="18" style="516" bestFit="1" customWidth="1"/>
    <col min="22" max="22" width="22.44140625" style="516" customWidth="1"/>
    <col min="23" max="23" width="16.44140625" style="516" bestFit="1" customWidth="1"/>
    <col min="24" max="24" width="9.109375" style="516"/>
    <col min="25" max="25" width="20" style="516" bestFit="1" customWidth="1"/>
    <col min="26" max="26" width="17.88671875" style="516" bestFit="1" customWidth="1"/>
    <col min="27" max="27" width="20" style="516" bestFit="1" customWidth="1"/>
    <col min="28" max="16384" width="9.109375" style="516"/>
  </cols>
  <sheetData>
    <row r="1" spans="1:27" s="525" customFormat="1">
      <c r="A1" s="1540" t="s">
        <v>560</v>
      </c>
      <c r="B1" s="1540"/>
      <c r="C1" s="1540"/>
      <c r="D1" s="1540"/>
      <c r="E1" s="1540"/>
      <c r="F1" s="1540"/>
      <c r="G1" s="1540"/>
      <c r="H1" s="1540"/>
      <c r="I1" s="1540"/>
      <c r="J1" s="1540"/>
      <c r="K1" s="1540"/>
      <c r="L1" s="1540"/>
      <c r="M1" s="1540"/>
      <c r="N1" s="1540"/>
      <c r="O1" s="1540"/>
      <c r="P1" s="1540"/>
      <c r="Q1" s="1540"/>
      <c r="R1" s="1540"/>
    </row>
    <row r="2" spans="1:27" s="525" customFormat="1" ht="14.4" thickBot="1"/>
    <row r="3" spans="1:27" s="525" customFormat="1" ht="30" customHeight="1" thickBot="1">
      <c r="A3" s="1534" t="s">
        <v>0</v>
      </c>
      <c r="B3" s="1554" t="s">
        <v>368</v>
      </c>
      <c r="C3" s="1548"/>
      <c r="D3" s="1548"/>
      <c r="E3" s="1518"/>
      <c r="F3" s="1554" t="s">
        <v>367</v>
      </c>
      <c r="G3" s="1548" t="s">
        <v>561</v>
      </c>
      <c r="H3" s="1548" t="s">
        <v>514</v>
      </c>
      <c r="I3" s="1518" t="s">
        <v>370</v>
      </c>
      <c r="J3" s="1545" t="s">
        <v>562</v>
      </c>
      <c r="K3" s="1546"/>
      <c r="L3" s="1547"/>
      <c r="M3" s="1545" t="s">
        <v>563</v>
      </c>
      <c r="N3" s="1547"/>
      <c r="O3" s="1545" t="s">
        <v>564</v>
      </c>
      <c r="P3" s="1546"/>
      <c r="Q3" s="1546"/>
      <c r="R3" s="1547"/>
    </row>
    <row r="4" spans="1:27" s="525" customFormat="1" ht="42" thickBot="1">
      <c r="A4" s="1553"/>
      <c r="B4" s="522" t="s">
        <v>1</v>
      </c>
      <c r="C4" s="515" t="s">
        <v>517</v>
      </c>
      <c r="D4" s="515" t="s">
        <v>211</v>
      </c>
      <c r="E4" s="218" t="s">
        <v>212</v>
      </c>
      <c r="F4" s="1555"/>
      <c r="G4" s="1556"/>
      <c r="H4" s="1556"/>
      <c r="I4" s="1557"/>
      <c r="J4" s="526" t="s">
        <v>565</v>
      </c>
      <c r="K4" s="219"/>
      <c r="L4" s="218" t="s">
        <v>566</v>
      </c>
      <c r="M4" s="527" t="s">
        <v>567</v>
      </c>
      <c r="N4" s="523" t="s">
        <v>568</v>
      </c>
      <c r="O4" s="522" t="s">
        <v>569</v>
      </c>
      <c r="P4" s="220">
        <v>3</v>
      </c>
      <c r="Q4" s="514" t="s">
        <v>570</v>
      </c>
      <c r="R4" s="218" t="s">
        <v>571</v>
      </c>
      <c r="T4" s="221"/>
      <c r="U4" s="222"/>
    </row>
    <row r="5" spans="1:27" ht="27.6">
      <c r="A5" s="223">
        <v>1</v>
      </c>
      <c r="B5" s="224">
        <v>39813</v>
      </c>
      <c r="C5" s="225" t="s">
        <v>572</v>
      </c>
      <c r="D5" s="226" t="s">
        <v>22</v>
      </c>
      <c r="E5" s="227" t="s">
        <v>42</v>
      </c>
      <c r="F5" s="228" t="s">
        <v>381</v>
      </c>
      <c r="G5" s="225" t="s">
        <v>573</v>
      </c>
      <c r="H5" s="229">
        <v>20000000000</v>
      </c>
      <c r="I5" s="227" t="s">
        <v>383</v>
      </c>
      <c r="J5" s="230">
        <v>40170</v>
      </c>
      <c r="K5" s="231">
        <v>2</v>
      </c>
      <c r="L5" s="232">
        <v>20000000000</v>
      </c>
      <c r="M5" s="233">
        <v>0</v>
      </c>
      <c r="N5" s="234" t="s">
        <v>574</v>
      </c>
      <c r="O5" s="235">
        <v>40568</v>
      </c>
      <c r="P5" s="236" t="s">
        <v>575</v>
      </c>
      <c r="Q5" s="237" t="s">
        <v>574</v>
      </c>
      <c r="R5" s="238">
        <v>190386428.13999999</v>
      </c>
      <c r="T5" s="239"/>
      <c r="U5" s="240"/>
    </row>
    <row r="6" spans="1:27" ht="28.2" thickBot="1">
      <c r="A6" s="670"/>
      <c r="B6" s="669">
        <v>39829</v>
      </c>
      <c r="C6" s="666" t="s">
        <v>576</v>
      </c>
      <c r="D6" s="668" t="s">
        <v>138</v>
      </c>
      <c r="E6" s="664" t="s">
        <v>76</v>
      </c>
      <c r="F6" s="667" t="s">
        <v>381</v>
      </c>
      <c r="G6" s="666" t="s">
        <v>200</v>
      </c>
      <c r="H6" s="665">
        <v>20000000000</v>
      </c>
      <c r="I6" s="664" t="s">
        <v>383</v>
      </c>
      <c r="J6" s="663">
        <v>40156</v>
      </c>
      <c r="K6" s="662">
        <v>2</v>
      </c>
      <c r="L6" s="658">
        <v>20000000000</v>
      </c>
      <c r="M6" s="241">
        <v>0</v>
      </c>
      <c r="N6" s="242" t="s">
        <v>574</v>
      </c>
      <c r="O6" s="661">
        <v>40240</v>
      </c>
      <c r="P6" s="660" t="s">
        <v>575</v>
      </c>
      <c r="Q6" s="659" t="s">
        <v>574</v>
      </c>
      <c r="R6" s="658">
        <v>1236804512.51</v>
      </c>
      <c r="U6" s="239"/>
      <c r="Y6" s="243"/>
      <c r="Z6" s="243"/>
      <c r="AA6" s="243"/>
    </row>
    <row r="7" spans="1:27">
      <c r="H7" s="244"/>
    </row>
    <row r="8" spans="1:27" ht="14.4" thickBot="1">
      <c r="G8" s="524" t="s">
        <v>577</v>
      </c>
      <c r="H8" s="245">
        <f>SUM(H5:H6)</f>
        <v>40000000000</v>
      </c>
      <c r="I8" s="1540" t="s">
        <v>578</v>
      </c>
      <c r="J8" s="1540"/>
      <c r="K8" s="1540"/>
      <c r="L8" s="245">
        <f>L5+L6</f>
        <v>40000000000</v>
      </c>
      <c r="O8" s="1540" t="s">
        <v>579</v>
      </c>
      <c r="P8" s="1540"/>
      <c r="Q8" s="1540"/>
      <c r="R8" s="246">
        <f>SUM(R5:R6)</f>
        <v>1427190940.6500001</v>
      </c>
    </row>
    <row r="9" spans="1:27" ht="14.4" thickTop="1"/>
    <row r="10" spans="1:27" ht="14.4" thickBot="1">
      <c r="H10" s="1417" t="s">
        <v>580</v>
      </c>
      <c r="I10" s="1417"/>
      <c r="J10" s="1417"/>
      <c r="K10" s="247"/>
      <c r="L10" s="248">
        <v>0</v>
      </c>
    </row>
    <row r="11" spans="1:27" ht="14.4" thickTop="1"/>
    <row r="12" spans="1:27" ht="12.75" customHeight="1">
      <c r="A12" s="1423" t="s">
        <v>581</v>
      </c>
      <c r="B12" s="1423"/>
      <c r="C12" s="1423"/>
      <c r="D12" s="1423"/>
      <c r="E12" s="1423"/>
      <c r="F12" s="1423"/>
      <c r="G12" s="1423"/>
      <c r="H12" s="1423"/>
      <c r="I12" s="1423"/>
      <c r="J12" s="1423"/>
      <c r="K12" s="1423"/>
      <c r="L12" s="1423"/>
      <c r="M12" s="1423"/>
      <c r="N12" s="1423"/>
      <c r="O12" s="1423"/>
      <c r="P12" s="1423"/>
      <c r="Q12" s="1423"/>
      <c r="R12" s="1423"/>
    </row>
    <row r="13" spans="1:27" ht="12.75" customHeight="1">
      <c r="A13" s="1423"/>
      <c r="B13" s="1423"/>
      <c r="C13" s="1423"/>
      <c r="D13" s="1423"/>
      <c r="E13" s="1423"/>
      <c r="F13" s="1423"/>
      <c r="G13" s="1423"/>
      <c r="H13" s="1423"/>
      <c r="I13" s="1423"/>
      <c r="J13" s="1423"/>
      <c r="K13" s="1423"/>
      <c r="L13" s="1423"/>
      <c r="M13" s="1423"/>
      <c r="N13" s="1423"/>
      <c r="O13" s="1423"/>
      <c r="P13" s="1423"/>
      <c r="Q13" s="1423"/>
      <c r="R13" s="1423"/>
    </row>
    <row r="14" spans="1:27">
      <c r="A14" s="1197" t="s">
        <v>582</v>
      </c>
      <c r="B14" s="1197"/>
      <c r="C14" s="1197"/>
      <c r="D14" s="1197"/>
      <c r="E14" s="1197"/>
      <c r="F14" s="1197"/>
      <c r="G14" s="1197"/>
      <c r="H14" s="1197"/>
      <c r="I14" s="1197"/>
      <c r="J14" s="1197"/>
      <c r="K14" s="1197"/>
      <c r="L14" s="1197"/>
      <c r="M14" s="1197"/>
      <c r="N14" s="1197"/>
      <c r="O14" s="1197"/>
      <c r="P14" s="1197"/>
      <c r="Q14" s="1197"/>
      <c r="R14" s="1197"/>
      <c r="S14" s="1197"/>
      <c r="T14" s="518"/>
      <c r="U14" s="518"/>
      <c r="V14" s="518"/>
    </row>
    <row r="15" spans="1:27">
      <c r="A15" s="1197" t="s">
        <v>583</v>
      </c>
      <c r="B15" s="1552"/>
      <c r="C15" s="1552"/>
      <c r="D15" s="1552"/>
      <c r="E15" s="1552"/>
      <c r="F15" s="1552"/>
      <c r="G15" s="1552"/>
      <c r="H15" s="1552"/>
      <c r="I15" s="1552"/>
      <c r="J15" s="1552"/>
      <c r="K15" s="1552"/>
      <c r="L15" s="1552"/>
      <c r="M15" s="1552"/>
      <c r="N15" s="1552"/>
      <c r="O15" s="1552"/>
      <c r="P15" s="1552"/>
      <c r="Q15" s="1552"/>
      <c r="R15" s="1552"/>
      <c r="S15" s="1552"/>
    </row>
    <row r="17" spans="1:23">
      <c r="A17" s="1540" t="s">
        <v>584</v>
      </c>
      <c r="B17" s="1541"/>
      <c r="C17" s="1541"/>
      <c r="D17" s="1541"/>
      <c r="E17" s="1541"/>
      <c r="F17" s="1541"/>
      <c r="G17" s="1541"/>
      <c r="H17" s="1541"/>
      <c r="I17" s="1541"/>
      <c r="J17" s="1541"/>
      <c r="K17" s="1541"/>
      <c r="L17" s="1541"/>
      <c r="M17" s="1541"/>
      <c r="N17" s="1541"/>
      <c r="O17" s="1541"/>
      <c r="P17" s="1541"/>
      <c r="Q17" s="1541"/>
      <c r="R17" s="1541"/>
      <c r="S17" s="1541"/>
      <c r="T17" s="1541"/>
      <c r="U17" s="1541"/>
      <c r="V17" s="1541"/>
      <c r="W17" s="1541"/>
    </row>
    <row r="18" spans="1:23" ht="14.4" thickBot="1"/>
    <row r="19" spans="1:23" ht="13.5" customHeight="1" thickBot="1">
      <c r="A19" s="1542" t="s">
        <v>0</v>
      </c>
      <c r="B19" s="1545" t="s">
        <v>362</v>
      </c>
      <c r="C19" s="1546"/>
      <c r="D19" s="1546"/>
      <c r="E19" s="1546"/>
      <c r="F19" s="1546"/>
      <c r="G19" s="1546"/>
      <c r="H19" s="1546"/>
      <c r="I19" s="1545" t="s">
        <v>585</v>
      </c>
      <c r="J19" s="1546"/>
      <c r="K19" s="1547"/>
      <c r="L19" s="1545" t="s">
        <v>363</v>
      </c>
      <c r="M19" s="1546"/>
      <c r="N19" s="1546"/>
      <c r="O19" s="1546"/>
      <c r="P19" s="1546"/>
      <c r="Q19" s="1547"/>
      <c r="R19" s="1545" t="s">
        <v>586</v>
      </c>
      <c r="S19" s="1546"/>
      <c r="T19" s="1546"/>
      <c r="U19" s="1546"/>
      <c r="V19" s="1546"/>
      <c r="W19" s="1547"/>
    </row>
    <row r="20" spans="1:23" ht="13.5" customHeight="1" thickBot="1">
      <c r="A20" s="1543"/>
      <c r="B20" s="1545" t="s">
        <v>368</v>
      </c>
      <c r="C20" s="1546"/>
      <c r="D20" s="1546"/>
      <c r="E20" s="1549"/>
      <c r="F20" s="1458" t="s">
        <v>372</v>
      </c>
      <c r="G20" s="1458" t="s">
        <v>374</v>
      </c>
      <c r="H20" s="1550" t="s">
        <v>587</v>
      </c>
      <c r="I20" s="1536" t="s">
        <v>374</v>
      </c>
      <c r="J20" s="1441" t="s">
        <v>216</v>
      </c>
      <c r="K20" s="1532"/>
      <c r="L20" s="1536" t="s">
        <v>0</v>
      </c>
      <c r="M20" s="1538" t="s">
        <v>1</v>
      </c>
      <c r="N20" s="1538" t="s">
        <v>372</v>
      </c>
      <c r="O20" s="1538" t="s">
        <v>374</v>
      </c>
      <c r="P20" s="1441" t="s">
        <v>216</v>
      </c>
      <c r="Q20" s="1532"/>
      <c r="R20" s="1534" t="s">
        <v>0</v>
      </c>
      <c r="S20" s="1548" t="s">
        <v>1</v>
      </c>
      <c r="T20" s="1548" t="s">
        <v>372</v>
      </c>
      <c r="U20" s="1548" t="s">
        <v>216</v>
      </c>
      <c r="V20" s="1548" t="s">
        <v>588</v>
      </c>
      <c r="W20" s="1518" t="s">
        <v>589</v>
      </c>
    </row>
    <row r="21" spans="1:23" ht="15" customHeight="1" thickBot="1">
      <c r="A21" s="1544"/>
      <c r="B21" s="522" t="s">
        <v>1</v>
      </c>
      <c r="C21" s="515" t="s">
        <v>517</v>
      </c>
      <c r="D21" s="515" t="s">
        <v>211</v>
      </c>
      <c r="E21" s="531" t="s">
        <v>212</v>
      </c>
      <c r="F21" s="1340"/>
      <c r="G21" s="1340"/>
      <c r="H21" s="1551"/>
      <c r="I21" s="1539"/>
      <c r="J21" s="1442"/>
      <c r="K21" s="1533"/>
      <c r="L21" s="1537"/>
      <c r="M21" s="1336"/>
      <c r="N21" s="1336"/>
      <c r="O21" s="1336"/>
      <c r="P21" s="1442"/>
      <c r="Q21" s="1533"/>
      <c r="R21" s="1535"/>
      <c r="S21" s="1338"/>
      <c r="T21" s="1338"/>
      <c r="U21" s="1338"/>
      <c r="V21" s="1338"/>
      <c r="W21" s="1519"/>
    </row>
    <row r="22" spans="1:23" ht="27.6">
      <c r="A22" s="1520">
        <v>1</v>
      </c>
      <c r="B22" s="1522">
        <v>39829</v>
      </c>
      <c r="C22" s="1211" t="s">
        <v>572</v>
      </c>
      <c r="D22" s="1525" t="s">
        <v>22</v>
      </c>
      <c r="E22" s="1525" t="s">
        <v>42</v>
      </c>
      <c r="F22" s="1525" t="s">
        <v>590</v>
      </c>
      <c r="G22" s="1211" t="s">
        <v>591</v>
      </c>
      <c r="H22" s="1526">
        <v>5000000000</v>
      </c>
      <c r="I22" s="1529" t="s">
        <v>200</v>
      </c>
      <c r="J22" s="1494">
        <v>4034000000</v>
      </c>
      <c r="K22" s="1495"/>
      <c r="L22" s="249">
        <v>2</v>
      </c>
      <c r="M22" s="250">
        <v>39973</v>
      </c>
      <c r="N22" s="513" t="s">
        <v>592</v>
      </c>
      <c r="O22" s="513" t="s">
        <v>573</v>
      </c>
      <c r="P22" s="1500">
        <v>4034000000</v>
      </c>
      <c r="Q22" s="1501"/>
      <c r="R22" s="249">
        <v>3</v>
      </c>
      <c r="S22" s="250">
        <v>40170</v>
      </c>
      <c r="T22" s="513" t="s">
        <v>593</v>
      </c>
      <c r="U22" s="251">
        <v>-1800000000</v>
      </c>
      <c r="V22" s="513" t="s">
        <v>573</v>
      </c>
      <c r="W22" s="252">
        <v>2234000000</v>
      </c>
    </row>
    <row r="23" spans="1:23" ht="42.75" customHeight="1">
      <c r="A23" s="1510"/>
      <c r="B23" s="1523"/>
      <c r="C23" s="1223"/>
      <c r="D23" s="1245"/>
      <c r="E23" s="1245"/>
      <c r="F23" s="1245"/>
      <c r="G23" s="1223"/>
      <c r="H23" s="1527"/>
      <c r="I23" s="1530"/>
      <c r="J23" s="1496"/>
      <c r="K23" s="1497"/>
      <c r="L23" s="1502">
        <v>4</v>
      </c>
      <c r="M23" s="1277">
        <v>40450</v>
      </c>
      <c r="N23" s="1505" t="s">
        <v>594</v>
      </c>
      <c r="O23" s="1505" t="s">
        <v>573</v>
      </c>
      <c r="P23" s="1507">
        <v>2246000000</v>
      </c>
      <c r="Q23" s="1508"/>
      <c r="R23" s="657">
        <v>5</v>
      </c>
      <c r="S23" s="656">
        <v>40451</v>
      </c>
      <c r="T23" s="655" t="s">
        <v>453</v>
      </c>
      <c r="U23" s="654">
        <v>2246000000</v>
      </c>
      <c r="V23" s="653" t="s">
        <v>574</v>
      </c>
      <c r="W23" s="652">
        <v>0</v>
      </c>
    </row>
    <row r="24" spans="1:23" ht="29.25" customHeight="1">
      <c r="A24" s="1521"/>
      <c r="B24" s="1524"/>
      <c r="C24" s="1212"/>
      <c r="D24" s="1246"/>
      <c r="E24" s="1246"/>
      <c r="F24" s="1246"/>
      <c r="G24" s="1212"/>
      <c r="H24" s="1528"/>
      <c r="I24" s="1531"/>
      <c r="J24" s="1498"/>
      <c r="K24" s="1499"/>
      <c r="L24" s="1503"/>
      <c r="M24" s="1504"/>
      <c r="N24" s="1506"/>
      <c r="O24" s="1506"/>
      <c r="P24" s="1498"/>
      <c r="Q24" s="1499"/>
      <c r="R24" s="253"/>
      <c r="S24" s="254">
        <v>40568</v>
      </c>
      <c r="T24" s="255" t="s">
        <v>595</v>
      </c>
      <c r="U24" s="256">
        <v>67197045.280000001</v>
      </c>
      <c r="V24" s="257" t="s">
        <v>526</v>
      </c>
      <c r="W24" s="258">
        <v>0</v>
      </c>
    </row>
    <row r="25" spans="1:23" ht="28.5" customHeight="1">
      <c r="A25" s="1509">
        <v>3</v>
      </c>
      <c r="B25" s="651">
        <v>40170</v>
      </c>
      <c r="C25" s="609" t="s">
        <v>572</v>
      </c>
      <c r="D25" s="650" t="s">
        <v>22</v>
      </c>
      <c r="E25" s="650" t="s">
        <v>42</v>
      </c>
      <c r="F25" s="649" t="s">
        <v>596</v>
      </c>
      <c r="G25" s="609" t="s">
        <v>597</v>
      </c>
      <c r="H25" s="648">
        <v>-5000000000</v>
      </c>
      <c r="I25" s="259"/>
      <c r="J25" s="1512"/>
      <c r="K25" s="1513"/>
      <c r="L25" s="259"/>
      <c r="M25" s="609"/>
      <c r="N25" s="609"/>
      <c r="O25" s="609"/>
      <c r="P25" s="1512"/>
      <c r="Q25" s="1513"/>
      <c r="R25" s="259"/>
      <c r="S25" s="609"/>
      <c r="T25" s="609"/>
      <c r="U25" s="647"/>
      <c r="V25" s="609"/>
      <c r="W25" s="260"/>
    </row>
    <row r="26" spans="1:23" ht="27.6">
      <c r="A26" s="1510"/>
      <c r="B26" s="644"/>
      <c r="C26" s="646"/>
      <c r="D26" s="646"/>
      <c r="E26" s="646"/>
      <c r="F26" s="646"/>
      <c r="G26" s="646"/>
      <c r="H26" s="645"/>
      <c r="I26" s="644"/>
      <c r="J26" s="643"/>
      <c r="K26" s="261"/>
      <c r="L26" s="600">
        <v>6</v>
      </c>
      <c r="M26" s="642">
        <v>41271</v>
      </c>
      <c r="N26" s="580" t="s">
        <v>598</v>
      </c>
      <c r="O26" s="580" t="s">
        <v>401</v>
      </c>
      <c r="P26" s="1514">
        <v>800000000</v>
      </c>
      <c r="Q26" s="1515"/>
      <c r="R26" s="641"/>
      <c r="S26" s="579"/>
      <c r="T26" s="580"/>
      <c r="U26" s="580"/>
      <c r="V26" s="580"/>
      <c r="W26" s="640"/>
    </row>
    <row r="27" spans="1:23" ht="45" customHeight="1" thickBot="1">
      <c r="A27" s="1511"/>
      <c r="B27" s="262"/>
      <c r="C27" s="263"/>
      <c r="D27" s="263"/>
      <c r="E27" s="263"/>
      <c r="F27" s="263"/>
      <c r="G27" s="263"/>
      <c r="H27" s="264"/>
      <c r="I27" s="262"/>
      <c r="J27" s="265"/>
      <c r="K27" s="266"/>
      <c r="L27" s="267">
        <v>7</v>
      </c>
      <c r="M27" s="268">
        <v>41309</v>
      </c>
      <c r="N27" s="146" t="s">
        <v>599</v>
      </c>
      <c r="O27" s="146" t="s">
        <v>600</v>
      </c>
      <c r="P27" s="1516">
        <v>894000000</v>
      </c>
      <c r="Q27" s="1517"/>
      <c r="R27" s="267">
        <v>8</v>
      </c>
      <c r="S27" s="147">
        <v>41313</v>
      </c>
      <c r="T27" s="146" t="s">
        <v>453</v>
      </c>
      <c r="U27" s="269">
        <v>894000000</v>
      </c>
      <c r="V27" s="146" t="s">
        <v>526</v>
      </c>
      <c r="W27" s="639">
        <v>0</v>
      </c>
    </row>
    <row r="28" spans="1:23">
      <c r="A28" s="158"/>
    </row>
    <row r="29" spans="1:23" ht="14.4" thickBot="1">
      <c r="G29" s="524" t="s">
        <v>577</v>
      </c>
      <c r="H29" s="270">
        <v>0</v>
      </c>
      <c r="T29" s="271" t="s">
        <v>601</v>
      </c>
      <c r="U29" s="272">
        <f>U23+U24+U27</f>
        <v>3207197045.2800002</v>
      </c>
    </row>
    <row r="30" spans="1:23" ht="14.4" thickTop="1"/>
    <row r="31" spans="1:23">
      <c r="A31" s="1405" t="s">
        <v>602</v>
      </c>
      <c r="B31" s="1405"/>
      <c r="C31" s="1405"/>
      <c r="D31" s="1405"/>
      <c r="E31" s="1405"/>
      <c r="F31" s="1405"/>
      <c r="G31" s="1405"/>
      <c r="H31" s="1405"/>
      <c r="I31" s="1405"/>
      <c r="J31" s="1405"/>
      <c r="K31" s="1405"/>
      <c r="L31" s="1405"/>
      <c r="M31" s="1405"/>
      <c r="N31" s="1405"/>
      <c r="O31" s="1405"/>
      <c r="P31" s="1405"/>
      <c r="Q31" s="1405"/>
      <c r="R31" s="1405"/>
      <c r="S31" s="1405"/>
      <c r="T31" s="1405"/>
      <c r="U31" s="1405"/>
      <c r="V31" s="1405"/>
    </row>
    <row r="32" spans="1:23" ht="14.25" customHeight="1">
      <c r="A32" s="1423" t="s">
        <v>603</v>
      </c>
      <c r="B32" s="1423"/>
      <c r="C32" s="1423"/>
      <c r="D32" s="1423"/>
      <c r="E32" s="1423"/>
      <c r="F32" s="1423"/>
      <c r="G32" s="1423"/>
      <c r="H32" s="1423"/>
      <c r="I32" s="1423"/>
      <c r="J32" s="1423"/>
      <c r="K32" s="1423"/>
      <c r="L32" s="1423"/>
      <c r="M32" s="1423"/>
      <c r="N32" s="1423"/>
      <c r="O32" s="1423"/>
      <c r="P32" s="1423"/>
      <c r="Q32" s="1423"/>
      <c r="R32" s="1423"/>
      <c r="S32" s="1423"/>
      <c r="T32" s="1423"/>
      <c r="U32" s="1423"/>
      <c r="V32" s="1423"/>
      <c r="W32" s="1423"/>
    </row>
    <row r="33" spans="1:23" ht="14.25" customHeight="1">
      <c r="A33" s="1423"/>
      <c r="B33" s="1423"/>
      <c r="C33" s="1423"/>
      <c r="D33" s="1423"/>
      <c r="E33" s="1423"/>
      <c r="F33" s="1423"/>
      <c r="G33" s="1423"/>
      <c r="H33" s="1423"/>
      <c r="I33" s="1423"/>
      <c r="J33" s="1423"/>
      <c r="K33" s="1423"/>
      <c r="L33" s="1423"/>
      <c r="M33" s="1423"/>
      <c r="N33" s="1423"/>
      <c r="O33" s="1423"/>
      <c r="P33" s="1423"/>
      <c r="Q33" s="1423"/>
      <c r="R33" s="1423"/>
      <c r="S33" s="1423"/>
      <c r="T33" s="1423"/>
      <c r="U33" s="1423"/>
      <c r="V33" s="1423"/>
      <c r="W33" s="1423"/>
    </row>
    <row r="34" spans="1:23" ht="14.25" customHeight="1">
      <c r="A34" s="1423" t="s">
        <v>604</v>
      </c>
      <c r="B34" s="1423"/>
      <c r="C34" s="1423"/>
      <c r="D34" s="1423"/>
      <c r="E34" s="1423"/>
      <c r="F34" s="1423"/>
      <c r="G34" s="1423"/>
      <c r="H34" s="1423"/>
      <c r="I34" s="1423"/>
      <c r="J34" s="1423"/>
      <c r="K34" s="1423"/>
      <c r="L34" s="1423"/>
      <c r="M34" s="1423"/>
      <c r="N34" s="1423"/>
      <c r="O34" s="1423"/>
      <c r="P34" s="1423"/>
      <c r="Q34" s="1423"/>
      <c r="R34" s="1423"/>
      <c r="S34" s="1423"/>
      <c r="T34" s="1423"/>
      <c r="U34" s="1423"/>
      <c r="V34" s="1423"/>
      <c r="W34" s="1423"/>
    </row>
    <row r="35" spans="1:23">
      <c r="A35" s="1423"/>
      <c r="B35" s="1423"/>
      <c r="C35" s="1423"/>
      <c r="D35" s="1423"/>
      <c r="E35" s="1423"/>
      <c r="F35" s="1423"/>
      <c r="G35" s="1423"/>
      <c r="H35" s="1423"/>
      <c r="I35" s="1423"/>
      <c r="J35" s="1423"/>
      <c r="K35" s="1423"/>
      <c r="L35" s="1423"/>
      <c r="M35" s="1423"/>
      <c r="N35" s="1423"/>
      <c r="O35" s="1423"/>
      <c r="P35" s="1423"/>
      <c r="Q35" s="1423"/>
      <c r="R35" s="1423"/>
      <c r="S35" s="1423"/>
      <c r="T35" s="1423"/>
      <c r="U35" s="1423"/>
      <c r="V35" s="1423"/>
      <c r="W35" s="1423"/>
    </row>
    <row r="36" spans="1:23">
      <c r="A36" s="1424" t="s">
        <v>605</v>
      </c>
      <c r="B36" s="1424"/>
      <c r="C36" s="1424"/>
      <c r="D36" s="1424"/>
      <c r="E36" s="1424"/>
      <c r="F36" s="1424"/>
      <c r="G36" s="1424"/>
      <c r="H36" s="1424"/>
      <c r="I36" s="1424"/>
      <c r="J36" s="1424"/>
      <c r="K36" s="1424"/>
      <c r="L36" s="1424"/>
      <c r="M36" s="1424"/>
      <c r="N36" s="1424"/>
      <c r="O36" s="1424"/>
      <c r="P36" s="1424"/>
      <c r="Q36" s="1424"/>
      <c r="R36" s="1424"/>
      <c r="S36" s="1424"/>
      <c r="T36" s="1424"/>
      <c r="U36" s="1424"/>
      <c r="V36" s="1424"/>
      <c r="W36" s="1424"/>
    </row>
    <row r="37" spans="1:23">
      <c r="A37" s="1412" t="s">
        <v>606</v>
      </c>
      <c r="B37" s="1412"/>
      <c r="C37" s="1412"/>
      <c r="D37" s="1412"/>
      <c r="E37" s="1412"/>
      <c r="F37" s="1412"/>
      <c r="G37" s="1412"/>
      <c r="H37" s="1412"/>
      <c r="I37" s="1412"/>
      <c r="J37" s="1412"/>
      <c r="K37" s="1412"/>
      <c r="L37" s="1412"/>
      <c r="M37" s="1412"/>
      <c r="N37" s="1412"/>
      <c r="O37" s="1412"/>
      <c r="P37" s="1412"/>
      <c r="Q37" s="1412"/>
      <c r="R37" s="1412"/>
      <c r="S37" s="1412"/>
      <c r="T37" s="1412"/>
      <c r="U37" s="1412"/>
      <c r="V37" s="1412"/>
      <c r="W37" s="1412"/>
    </row>
    <row r="38" spans="1:23">
      <c r="A38" s="1423" t="s">
        <v>607</v>
      </c>
      <c r="B38" s="1423"/>
      <c r="C38" s="1423"/>
      <c r="D38" s="1423"/>
      <c r="E38" s="1423"/>
      <c r="F38" s="1423"/>
      <c r="G38" s="1423"/>
      <c r="H38" s="1423"/>
      <c r="I38" s="1423"/>
      <c r="J38" s="1423"/>
      <c r="K38" s="1423"/>
      <c r="L38" s="1423"/>
      <c r="M38" s="1423"/>
      <c r="N38" s="1423"/>
      <c r="O38" s="1423"/>
      <c r="P38" s="1423"/>
      <c r="Q38" s="1423"/>
      <c r="R38" s="1423"/>
      <c r="S38" s="1423"/>
      <c r="T38" s="1423"/>
      <c r="U38" s="1423"/>
      <c r="V38" s="1423"/>
      <c r="W38" s="1423"/>
    </row>
    <row r="39" spans="1:23">
      <c r="A39" s="1423" t="s">
        <v>608</v>
      </c>
      <c r="B39" s="1423"/>
      <c r="C39" s="1423"/>
      <c r="D39" s="1423"/>
      <c r="E39" s="1423"/>
      <c r="F39" s="1423"/>
      <c r="G39" s="1423"/>
      <c r="H39" s="1423"/>
      <c r="I39" s="1423"/>
      <c r="J39" s="1423"/>
      <c r="K39" s="1423"/>
      <c r="L39" s="1423"/>
      <c r="M39" s="1423"/>
      <c r="N39" s="1423"/>
      <c r="O39" s="1423"/>
      <c r="P39" s="1423"/>
      <c r="Q39" s="1423"/>
      <c r="R39" s="1423"/>
      <c r="S39" s="1423"/>
      <c r="T39" s="1423"/>
      <c r="U39" s="1423"/>
      <c r="V39" s="1423"/>
      <c r="W39" s="1423"/>
    </row>
    <row r="40" spans="1:23">
      <c r="A40" s="1423" t="s">
        <v>609</v>
      </c>
      <c r="B40" s="1423"/>
      <c r="C40" s="1423"/>
      <c r="D40" s="1423"/>
      <c r="E40" s="1423"/>
      <c r="F40" s="1423"/>
      <c r="G40" s="1423"/>
      <c r="H40" s="1423"/>
      <c r="I40" s="1423"/>
      <c r="J40" s="1423"/>
      <c r="K40" s="1423"/>
      <c r="L40" s="1423"/>
      <c r="M40" s="1423"/>
      <c r="N40" s="1423"/>
      <c r="O40" s="1423"/>
      <c r="P40" s="1423"/>
      <c r="Q40" s="1423"/>
      <c r="R40" s="1423"/>
      <c r="S40" s="1423"/>
      <c r="T40" s="1423"/>
      <c r="U40" s="1423"/>
      <c r="V40" s="1423"/>
      <c r="W40" s="1423"/>
    </row>
    <row r="762" spans="6:6" ht="27.6">
      <c r="F762" s="516" t="s">
        <v>540</v>
      </c>
    </row>
  </sheetData>
  <protectedRanges>
    <protectedRange sqref="H29 M5:M6 L10" name="Range1"/>
  </protectedRanges>
  <mergeCells count="68">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31:V31"/>
    <mergeCell ref="J22:K24"/>
    <mergeCell ref="P22:Q22"/>
    <mergeCell ref="L23:L24"/>
    <mergeCell ref="M23:M24"/>
    <mergeCell ref="N23:N24"/>
    <mergeCell ref="O23:O24"/>
    <mergeCell ref="P23:Q24"/>
    <mergeCell ref="A25:A27"/>
    <mergeCell ref="J25:K25"/>
    <mergeCell ref="P25:Q25"/>
    <mergeCell ref="P26:Q26"/>
    <mergeCell ref="P27:Q27"/>
    <mergeCell ref="A40:W40"/>
    <mergeCell ref="A32:W33"/>
    <mergeCell ref="A34:W35"/>
    <mergeCell ref="A36:W36"/>
    <mergeCell ref="A37:W37"/>
    <mergeCell ref="A38:W38"/>
    <mergeCell ref="A39:W39"/>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G77" sqref="G77"/>
    </sheetView>
  </sheetViews>
  <sheetFormatPr defaultColWidth="9.109375" defaultRowHeight="13.8"/>
  <cols>
    <col min="1" max="1" width="14.44140625" style="888" bestFit="1" customWidth="1"/>
    <col min="2" max="2" width="18.6640625" style="888" bestFit="1" customWidth="1"/>
    <col min="3" max="3" width="31.88671875" style="888" bestFit="1" customWidth="1"/>
    <col min="4" max="4" width="18.109375" style="888" bestFit="1" customWidth="1"/>
    <col min="5" max="5" width="6.33203125" style="888" customWidth="1"/>
    <col min="6" max="6" width="13.6640625" style="894" customWidth="1"/>
    <col min="7" max="7" width="10.44140625" style="888" customWidth="1"/>
    <col min="8" max="8" width="27.33203125" style="888" customWidth="1"/>
    <col min="9" max="9" width="40.6640625" style="888" customWidth="1"/>
    <col min="10" max="10" width="22.44140625" style="171" customWidth="1"/>
    <col min="11" max="11" width="2.88671875" style="171" bestFit="1" customWidth="1"/>
    <col min="12" max="12" width="20.44140625" style="888" customWidth="1"/>
    <col min="13" max="13" width="20.109375" style="888" bestFit="1" customWidth="1"/>
    <col min="14" max="14" width="28" style="888" customWidth="1"/>
    <col min="15" max="15" width="4.88671875" style="888" customWidth="1"/>
    <col min="16" max="16" width="20.44140625" style="888" customWidth="1"/>
    <col min="17" max="17" width="18.33203125" style="888" customWidth="1"/>
    <col min="18" max="18" width="3.33203125" style="888" customWidth="1"/>
    <col min="19" max="16384" width="9.109375" style="888"/>
  </cols>
  <sheetData>
    <row r="1" spans="1:17" ht="15" customHeight="1">
      <c r="A1" s="1640" t="s">
        <v>610</v>
      </c>
      <c r="B1" s="1640"/>
      <c r="C1" s="1640"/>
      <c r="D1" s="1640"/>
      <c r="E1" s="1640"/>
      <c r="F1" s="1640"/>
      <c r="G1" s="1640"/>
      <c r="H1" s="1640"/>
      <c r="I1" s="1640"/>
      <c r="J1" s="1640"/>
      <c r="K1" s="1640"/>
      <c r="L1" s="1640"/>
      <c r="M1" s="1640"/>
      <c r="N1" s="1640"/>
      <c r="O1" s="1640"/>
      <c r="P1" s="1640"/>
      <c r="Q1" s="1640"/>
    </row>
    <row r="2" spans="1:17" ht="15" customHeight="1">
      <c r="A2" s="1640" t="s">
        <v>611</v>
      </c>
      <c r="B2" s="1640"/>
      <c r="C2" s="1640"/>
      <c r="D2" s="1640"/>
      <c r="E2" s="1640"/>
      <c r="F2" s="1640"/>
      <c r="G2" s="1640"/>
      <c r="H2" s="1640"/>
      <c r="I2" s="1640"/>
      <c r="J2" s="1640"/>
      <c r="K2" s="1640"/>
      <c r="L2" s="1640"/>
      <c r="M2" s="1640"/>
      <c r="N2" s="1640"/>
      <c r="O2" s="1640"/>
      <c r="P2" s="1640"/>
      <c r="Q2" s="1640"/>
    </row>
    <row r="3" spans="1:17" ht="14.4" thickBot="1"/>
    <row r="4" spans="1:17" ht="15" customHeight="1">
      <c r="A4" s="1444" t="s">
        <v>612</v>
      </c>
      <c r="B4" s="1668" t="s">
        <v>613</v>
      </c>
      <c r="C4" s="273" t="s">
        <v>614</v>
      </c>
      <c r="D4" s="274"/>
      <c r="E4" s="275"/>
      <c r="F4" s="1455" t="s">
        <v>615</v>
      </c>
      <c r="G4" s="1456"/>
      <c r="H4" s="1456"/>
      <c r="I4" s="1456"/>
      <c r="J4" s="1456"/>
      <c r="K4" s="1642"/>
      <c r="L4" s="1670" t="s">
        <v>616</v>
      </c>
      <c r="M4" s="1671"/>
      <c r="N4" s="1671"/>
      <c r="O4" s="1671"/>
      <c r="P4" s="1671"/>
      <c r="Q4" s="1672"/>
    </row>
    <row r="5" spans="1:17" ht="28.2" thickBot="1">
      <c r="A5" s="1445"/>
      <c r="B5" s="1669"/>
      <c r="C5" s="693" t="s">
        <v>617</v>
      </c>
      <c r="D5" s="693" t="s">
        <v>618</v>
      </c>
      <c r="E5" s="693" t="s">
        <v>619</v>
      </c>
      <c r="F5" s="276" t="s">
        <v>620</v>
      </c>
      <c r="G5" s="1673" t="s">
        <v>513</v>
      </c>
      <c r="H5" s="1674"/>
      <c r="I5" s="277" t="s">
        <v>514</v>
      </c>
      <c r="J5" s="1659" t="s">
        <v>370</v>
      </c>
      <c r="K5" s="1660"/>
      <c r="L5" s="692" t="s">
        <v>371</v>
      </c>
      <c r="M5" s="691" t="s">
        <v>367</v>
      </c>
      <c r="N5" s="1661" t="s">
        <v>561</v>
      </c>
      <c r="O5" s="1662"/>
      <c r="P5" s="691" t="s">
        <v>216</v>
      </c>
      <c r="Q5" s="278" t="s">
        <v>370</v>
      </c>
    </row>
    <row r="6" spans="1:17" ht="28.5" customHeight="1">
      <c r="A6" s="1692">
        <v>1</v>
      </c>
      <c r="B6" s="1694">
        <v>39777</v>
      </c>
      <c r="C6" s="1695" t="s">
        <v>621</v>
      </c>
      <c r="D6" s="1695" t="s">
        <v>22</v>
      </c>
      <c r="E6" s="1697" t="s">
        <v>42</v>
      </c>
      <c r="F6" s="1699" t="s">
        <v>381</v>
      </c>
      <c r="G6" s="1675" t="s">
        <v>622</v>
      </c>
      <c r="H6" s="1676"/>
      <c r="I6" s="1664">
        <v>40000000000</v>
      </c>
      <c r="J6" s="1666" t="s">
        <v>383</v>
      </c>
      <c r="K6" s="1679"/>
      <c r="L6" s="279">
        <v>39920</v>
      </c>
      <c r="M6" s="280" t="s">
        <v>623</v>
      </c>
      <c r="N6" s="281" t="s">
        <v>624</v>
      </c>
      <c r="O6" s="282">
        <v>1</v>
      </c>
      <c r="P6" s="283">
        <v>40000000000</v>
      </c>
      <c r="Q6" s="284" t="s">
        <v>625</v>
      </c>
    </row>
    <row r="7" spans="1:17" ht="15" customHeight="1">
      <c r="A7" s="1693"/>
      <c r="B7" s="1663"/>
      <c r="C7" s="1696"/>
      <c r="D7" s="1696"/>
      <c r="E7" s="1698"/>
      <c r="F7" s="1700"/>
      <c r="G7" s="1677"/>
      <c r="H7" s="1678"/>
      <c r="I7" s="1665"/>
      <c r="J7" s="1667"/>
      <c r="K7" s="1680"/>
      <c r="L7" s="1681" t="s">
        <v>626</v>
      </c>
      <c r="M7" s="1682"/>
      <c r="N7" s="1682"/>
      <c r="O7" s="1682"/>
      <c r="P7" s="1682"/>
      <c r="Q7" s="1683"/>
    </row>
    <row r="8" spans="1:17" s="190" customFormat="1" ht="30" customHeight="1" thickBot="1">
      <c r="A8" s="690" t="s">
        <v>627</v>
      </c>
      <c r="B8" s="689">
        <v>39920</v>
      </c>
      <c r="C8" s="688" t="s">
        <v>621</v>
      </c>
      <c r="D8" s="687" t="s">
        <v>22</v>
      </c>
      <c r="E8" s="686" t="s">
        <v>42</v>
      </c>
      <c r="F8" s="685" t="s">
        <v>381</v>
      </c>
      <c r="G8" s="1687" t="s">
        <v>628</v>
      </c>
      <c r="H8" s="1688"/>
      <c r="I8" s="684">
        <v>29835000000</v>
      </c>
      <c r="J8" s="683" t="s">
        <v>383</v>
      </c>
      <c r="K8" s="682">
        <v>2</v>
      </c>
      <c r="L8" s="1684"/>
      <c r="M8" s="1685"/>
      <c r="N8" s="1685"/>
      <c r="O8" s="1685"/>
      <c r="P8" s="1685"/>
      <c r="Q8" s="1686"/>
    </row>
    <row r="9" spans="1:17" ht="15" customHeight="1" thickBot="1">
      <c r="A9" s="37"/>
      <c r="B9" s="285"/>
      <c r="C9" s="286"/>
      <c r="D9" s="286"/>
      <c r="E9" s="287"/>
      <c r="F9" s="288"/>
      <c r="G9" s="289"/>
      <c r="H9" s="289"/>
      <c r="I9" s="290"/>
      <c r="J9" s="287"/>
      <c r="K9" s="287"/>
      <c r="M9" s="1689" t="s">
        <v>564</v>
      </c>
      <c r="N9" s="1689"/>
      <c r="O9" s="1689"/>
      <c r="P9" s="1689"/>
      <c r="Q9" s="1689"/>
    </row>
    <row r="10" spans="1:17" ht="30" customHeight="1" thickBot="1">
      <c r="A10" s="37"/>
      <c r="B10" s="285"/>
      <c r="C10" s="286"/>
      <c r="D10" s="286"/>
      <c r="E10" s="287"/>
      <c r="F10" s="288"/>
      <c r="G10" s="289"/>
      <c r="H10" s="893" t="s">
        <v>577</v>
      </c>
      <c r="I10" s="891">
        <f>SUM(P6+I8)</f>
        <v>69835000000</v>
      </c>
      <c r="J10" s="287"/>
      <c r="K10" s="287"/>
      <c r="M10" s="291" t="s">
        <v>1</v>
      </c>
      <c r="N10" s="1690" t="s">
        <v>629</v>
      </c>
      <c r="O10" s="1691"/>
      <c r="P10" s="292" t="s">
        <v>367</v>
      </c>
      <c r="Q10" s="293" t="s">
        <v>630</v>
      </c>
    </row>
    <row r="11" spans="1:17" ht="30" customHeight="1" thickTop="1">
      <c r="A11" s="37"/>
      <c r="B11" s="285"/>
      <c r="C11" s="286"/>
      <c r="D11" s="286"/>
      <c r="E11" s="287"/>
      <c r="F11" s="288"/>
      <c r="G11" s="289"/>
      <c r="H11" s="289"/>
      <c r="I11" s="290"/>
      <c r="J11" s="287"/>
      <c r="K11" s="287"/>
      <c r="M11" s="294">
        <v>41334</v>
      </c>
      <c r="N11" s="1663" t="s">
        <v>631</v>
      </c>
      <c r="O11" s="1663"/>
      <c r="P11" s="895" t="s">
        <v>632</v>
      </c>
      <c r="Q11" s="295">
        <v>25150923.100000001</v>
      </c>
    </row>
    <row r="12" spans="1:17" ht="30" customHeight="1" thickBot="1">
      <c r="A12" s="37"/>
      <c r="B12" s="285"/>
      <c r="C12" s="286"/>
      <c r="D12" s="286"/>
      <c r="E12" s="287"/>
      <c r="F12" s="288"/>
      <c r="G12" s="286"/>
      <c r="H12" s="286"/>
      <c r="I12" s="296"/>
      <c r="J12" s="287"/>
      <c r="K12" s="287"/>
      <c r="M12" s="681">
        <v>41334</v>
      </c>
      <c r="N12" s="1477" t="s">
        <v>633</v>
      </c>
      <c r="O12" s="1477"/>
      <c r="P12" s="890" t="s">
        <v>632</v>
      </c>
      <c r="Q12" s="680">
        <v>5767.5</v>
      </c>
    </row>
    <row r="13" spans="1:17" ht="18" customHeight="1">
      <c r="A13" s="37"/>
      <c r="B13" s="297"/>
      <c r="C13" s="286"/>
      <c r="D13" s="286"/>
      <c r="E13" s="286"/>
      <c r="F13" s="288"/>
      <c r="H13" s="893"/>
      <c r="J13" s="287"/>
      <c r="K13" s="287"/>
      <c r="P13" s="298"/>
    </row>
    <row r="14" spans="1:17" ht="30" customHeight="1" thickBot="1">
      <c r="A14" s="37"/>
      <c r="B14" s="297"/>
      <c r="C14" s="286"/>
      <c r="D14" s="286"/>
      <c r="E14" s="286"/>
      <c r="F14" s="288"/>
      <c r="G14" s="286"/>
      <c r="H14" s="286"/>
      <c r="I14" s="296"/>
      <c r="J14" s="287"/>
      <c r="K14" s="287"/>
      <c r="N14" s="892" t="s">
        <v>579</v>
      </c>
      <c r="O14" s="1648">
        <f>Q11+Q12</f>
        <v>25156690.600000001</v>
      </c>
      <c r="P14" s="1648"/>
    </row>
    <row r="15" spans="1:17" ht="14.4" thickTop="1">
      <c r="J15" s="888"/>
      <c r="K15" s="888"/>
    </row>
    <row r="16" spans="1:17">
      <c r="J16" s="888"/>
      <c r="K16" s="888"/>
    </row>
    <row r="17" spans="1:18" ht="14.25" customHeight="1">
      <c r="A17" s="1194" t="s">
        <v>634</v>
      </c>
      <c r="B17" s="1194"/>
      <c r="C17" s="1194"/>
      <c r="D17" s="1194"/>
      <c r="E17" s="1194"/>
      <c r="F17" s="1194"/>
      <c r="G17" s="1194"/>
      <c r="H17" s="1194"/>
      <c r="I17" s="1194"/>
      <c r="J17" s="1194"/>
      <c r="K17" s="1194"/>
      <c r="L17" s="1194"/>
      <c r="M17" s="1194"/>
      <c r="N17" s="1194"/>
      <c r="O17" s="1194"/>
      <c r="P17" s="1194"/>
      <c r="Q17" s="1194"/>
    </row>
    <row r="18" spans="1:18" ht="14.25" customHeight="1">
      <c r="A18" s="1194"/>
      <c r="B18" s="1194"/>
      <c r="C18" s="1194"/>
      <c r="D18" s="1194"/>
      <c r="E18" s="1194"/>
      <c r="F18" s="1194"/>
      <c r="G18" s="1194"/>
      <c r="H18" s="1194"/>
      <c r="I18" s="1194"/>
      <c r="J18" s="1194"/>
      <c r="K18" s="1194"/>
      <c r="L18" s="1194"/>
      <c r="M18" s="1194"/>
      <c r="N18" s="1194"/>
      <c r="O18" s="1194"/>
      <c r="P18" s="1194"/>
      <c r="Q18" s="1194"/>
    </row>
    <row r="19" spans="1:18" ht="14.25" customHeight="1">
      <c r="A19" s="1194" t="s">
        <v>635</v>
      </c>
      <c r="B19" s="1194"/>
      <c r="C19" s="1194"/>
      <c r="D19" s="1194"/>
      <c r="E19" s="1194"/>
      <c r="F19" s="1194"/>
      <c r="G19" s="1194"/>
      <c r="H19" s="1194"/>
      <c r="I19" s="1194"/>
      <c r="J19" s="1194"/>
      <c r="K19" s="1194"/>
      <c r="L19" s="1194"/>
      <c r="M19" s="1194"/>
      <c r="N19" s="1194"/>
      <c r="O19" s="1194"/>
      <c r="P19" s="1194"/>
      <c r="Q19" s="1194"/>
    </row>
    <row r="20" spans="1:18" ht="14.25" customHeight="1">
      <c r="A20" s="1422" t="s">
        <v>636</v>
      </c>
      <c r="B20" s="1422"/>
      <c r="C20" s="1422"/>
      <c r="D20" s="1422"/>
      <c r="E20" s="1422"/>
      <c r="F20" s="1422"/>
      <c r="G20" s="1422"/>
      <c r="H20" s="1422"/>
      <c r="I20" s="1422"/>
      <c r="J20" s="1422"/>
      <c r="K20" s="1422"/>
      <c r="L20" s="1422"/>
      <c r="M20" s="1422"/>
      <c r="N20" s="1422"/>
      <c r="O20" s="1422"/>
      <c r="P20" s="1422"/>
      <c r="Q20" s="1422"/>
    </row>
    <row r="21" spans="1:18">
      <c r="A21" s="1422"/>
      <c r="B21" s="1422"/>
      <c r="C21" s="1422"/>
      <c r="D21" s="1422"/>
      <c r="E21" s="1422"/>
      <c r="F21" s="1422"/>
      <c r="G21" s="1422"/>
      <c r="H21" s="1422"/>
      <c r="I21" s="1422"/>
      <c r="J21" s="1422"/>
      <c r="K21" s="1422"/>
      <c r="L21" s="1422"/>
      <c r="M21" s="1422"/>
      <c r="N21" s="1422"/>
      <c r="O21" s="1422"/>
      <c r="P21" s="1422"/>
      <c r="Q21" s="1422"/>
    </row>
    <row r="23" spans="1:18">
      <c r="A23" s="1640" t="s">
        <v>637</v>
      </c>
      <c r="B23" s="1640"/>
      <c r="C23" s="1640"/>
      <c r="D23" s="1640"/>
      <c r="E23" s="1640"/>
      <c r="F23" s="1640"/>
      <c r="G23" s="1640"/>
      <c r="H23" s="1640"/>
      <c r="I23" s="1640"/>
      <c r="J23" s="1640"/>
      <c r="K23" s="1640"/>
      <c r="L23" s="1640"/>
      <c r="M23" s="1640"/>
      <c r="N23" s="1640"/>
      <c r="O23" s="1640"/>
      <c r="P23" s="1640"/>
      <c r="Q23" s="1640"/>
    </row>
    <row r="24" spans="1:18" ht="14.4" thickBot="1">
      <c r="A24" s="299"/>
    </row>
    <row r="25" spans="1:18" ht="18" customHeight="1">
      <c r="A25" s="1641" t="s">
        <v>638</v>
      </c>
      <c r="B25" s="1456"/>
      <c r="C25" s="1456"/>
      <c r="D25" s="1456"/>
      <c r="E25" s="1456"/>
      <c r="F25" s="1456"/>
      <c r="G25" s="1642"/>
      <c r="H25" s="1641" t="s">
        <v>639</v>
      </c>
      <c r="I25" s="1456"/>
      <c r="J25" s="1456"/>
      <c r="K25" s="1456"/>
      <c r="L25" s="1649" t="s">
        <v>564</v>
      </c>
      <c r="M25" s="1650"/>
      <c r="N25" s="1650"/>
      <c r="O25" s="1650"/>
      <c r="P25" s="1650"/>
      <c r="Q25" s="1650"/>
      <c r="R25" s="1651"/>
    </row>
    <row r="26" spans="1:18" ht="45.75" customHeight="1" thickBot="1">
      <c r="A26" s="300" t="s">
        <v>612</v>
      </c>
      <c r="B26" s="301" t="s">
        <v>1</v>
      </c>
      <c r="C26" s="889" t="s">
        <v>561</v>
      </c>
      <c r="D26" s="1479" t="s">
        <v>367</v>
      </c>
      <c r="E26" s="1480"/>
      <c r="F26" s="1479" t="s">
        <v>370</v>
      </c>
      <c r="G26" s="1652"/>
      <c r="H26" s="1653" t="s">
        <v>561</v>
      </c>
      <c r="I26" s="1480"/>
      <c r="J26" s="1479" t="s">
        <v>640</v>
      </c>
      <c r="K26" s="1652"/>
      <c r="L26" s="679" t="s">
        <v>1</v>
      </c>
      <c r="M26" s="678" t="s">
        <v>367</v>
      </c>
      <c r="N26" s="1654" t="s">
        <v>641</v>
      </c>
      <c r="O26" s="1654"/>
      <c r="P26" s="677" t="s">
        <v>370</v>
      </c>
      <c r="Q26" s="1555" t="s">
        <v>642</v>
      </c>
      <c r="R26" s="1557"/>
    </row>
    <row r="27" spans="1:18" ht="18" customHeight="1">
      <c r="A27" s="1608">
        <v>4</v>
      </c>
      <c r="B27" s="1609">
        <v>40557</v>
      </c>
      <c r="C27" s="1610" t="s">
        <v>643</v>
      </c>
      <c r="D27" s="1625" t="s">
        <v>623</v>
      </c>
      <c r="E27" s="1626"/>
      <c r="F27" s="1627" t="s">
        <v>383</v>
      </c>
      <c r="G27" s="1628"/>
      <c r="H27" s="1643" t="s">
        <v>644</v>
      </c>
      <c r="I27" s="1644"/>
      <c r="J27" s="302">
        <v>2000000000</v>
      </c>
      <c r="K27" s="303"/>
      <c r="L27" s="304">
        <v>40690</v>
      </c>
      <c r="M27" s="305" t="s">
        <v>645</v>
      </c>
      <c r="N27" s="1658">
        <v>0</v>
      </c>
      <c r="O27" s="1658"/>
      <c r="P27" s="306" t="s">
        <v>385</v>
      </c>
      <c r="Q27" s="307">
        <v>0</v>
      </c>
      <c r="R27" s="308">
        <v>10</v>
      </c>
    </row>
    <row r="28" spans="1:18" ht="18" customHeight="1">
      <c r="A28" s="1597"/>
      <c r="B28" s="1274"/>
      <c r="C28" s="1611"/>
      <c r="D28" s="1249" t="s">
        <v>623</v>
      </c>
      <c r="E28" s="1655"/>
      <c r="F28" s="1249" t="s">
        <v>385</v>
      </c>
      <c r="G28" s="1402"/>
      <c r="H28" s="1619" t="s">
        <v>646</v>
      </c>
      <c r="I28" s="1620"/>
      <c r="J28" s="1573">
        <v>16916603567.65</v>
      </c>
      <c r="K28" s="1587">
        <v>7</v>
      </c>
      <c r="L28" s="676">
        <v>40588</v>
      </c>
      <c r="M28" s="867" t="s">
        <v>647</v>
      </c>
      <c r="N28" s="1590">
        <v>185726191.94</v>
      </c>
      <c r="O28" s="1590"/>
      <c r="P28" s="675" t="s">
        <v>383</v>
      </c>
      <c r="Q28" s="1645">
        <v>0</v>
      </c>
      <c r="R28" s="1559">
        <v>8</v>
      </c>
    </row>
    <row r="29" spans="1:18" ht="18.75" customHeight="1">
      <c r="A29" s="1597"/>
      <c r="B29" s="1274"/>
      <c r="C29" s="1611"/>
      <c r="D29" s="1390"/>
      <c r="E29" s="1656"/>
      <c r="F29" s="1390"/>
      <c r="G29" s="1403"/>
      <c r="H29" s="1621"/>
      <c r="I29" s="1622"/>
      <c r="J29" s="1585"/>
      <c r="K29" s="1588"/>
      <c r="L29" s="676">
        <v>40610</v>
      </c>
      <c r="M29" s="867" t="s">
        <v>647</v>
      </c>
      <c r="N29" s="1583">
        <v>5511067613.79</v>
      </c>
      <c r="O29" s="1584"/>
      <c r="P29" s="675" t="s">
        <v>383</v>
      </c>
      <c r="Q29" s="1646"/>
      <c r="R29" s="1581"/>
    </row>
    <row r="30" spans="1:18" ht="18.75" customHeight="1">
      <c r="A30" s="1597"/>
      <c r="B30" s="1274"/>
      <c r="C30" s="1611"/>
      <c r="D30" s="1390"/>
      <c r="E30" s="1656"/>
      <c r="F30" s="1390"/>
      <c r="G30" s="1403"/>
      <c r="H30" s="1621"/>
      <c r="I30" s="1622"/>
      <c r="J30" s="1585"/>
      <c r="K30" s="1588"/>
      <c r="L30" s="676">
        <v>40617</v>
      </c>
      <c r="M30" s="867" t="s">
        <v>647</v>
      </c>
      <c r="N30" s="1583">
        <v>55833333.329999998</v>
      </c>
      <c r="O30" s="1584"/>
      <c r="P30" s="675" t="s">
        <v>383</v>
      </c>
      <c r="Q30" s="1646"/>
      <c r="R30" s="1581"/>
    </row>
    <row r="31" spans="1:18" ht="18.75" customHeight="1">
      <c r="A31" s="1597"/>
      <c r="B31" s="1274"/>
      <c r="C31" s="1611"/>
      <c r="D31" s="1390"/>
      <c r="E31" s="1656"/>
      <c r="F31" s="1390"/>
      <c r="G31" s="1403"/>
      <c r="H31" s="1621"/>
      <c r="I31" s="1622"/>
      <c r="J31" s="1585"/>
      <c r="K31" s="1588"/>
      <c r="L31" s="676">
        <v>40772</v>
      </c>
      <c r="M31" s="867" t="s">
        <v>647</v>
      </c>
      <c r="N31" s="1583">
        <v>97008351.170000002</v>
      </c>
      <c r="O31" s="1584"/>
      <c r="P31" s="675" t="s">
        <v>383</v>
      </c>
      <c r="Q31" s="1646"/>
      <c r="R31" s="1581"/>
    </row>
    <row r="32" spans="1:18" ht="18.75" customHeight="1">
      <c r="A32" s="1597"/>
      <c r="B32" s="1274"/>
      <c r="C32" s="1611"/>
      <c r="D32" s="1390"/>
      <c r="E32" s="1656"/>
      <c r="F32" s="1390"/>
      <c r="G32" s="1403"/>
      <c r="H32" s="1621"/>
      <c r="I32" s="1622"/>
      <c r="J32" s="1585"/>
      <c r="K32" s="1588"/>
      <c r="L32" s="676">
        <v>40773</v>
      </c>
      <c r="M32" s="867" t="s">
        <v>647</v>
      </c>
      <c r="N32" s="1583">
        <v>2153520000</v>
      </c>
      <c r="O32" s="1584"/>
      <c r="P32" s="675" t="s">
        <v>383</v>
      </c>
      <c r="Q32" s="1646"/>
      <c r="R32" s="1581"/>
    </row>
    <row r="33" spans="1:18" ht="18.75" customHeight="1">
      <c r="A33" s="1597"/>
      <c r="B33" s="1274"/>
      <c r="C33" s="1611"/>
      <c r="D33" s="1390"/>
      <c r="E33" s="1656"/>
      <c r="F33" s="1390"/>
      <c r="G33" s="1403"/>
      <c r="H33" s="1621"/>
      <c r="I33" s="1622"/>
      <c r="J33" s="1585"/>
      <c r="K33" s="1588"/>
      <c r="L33" s="676">
        <v>40788</v>
      </c>
      <c r="M33" s="867" t="s">
        <v>647</v>
      </c>
      <c r="N33" s="1583">
        <v>55885302.439999998</v>
      </c>
      <c r="O33" s="1584"/>
      <c r="P33" s="675" t="s">
        <v>383</v>
      </c>
      <c r="Q33" s="1646"/>
      <c r="R33" s="1581"/>
    </row>
    <row r="34" spans="1:18" ht="18.75" customHeight="1">
      <c r="A34" s="1597"/>
      <c r="B34" s="1274"/>
      <c r="C34" s="1611"/>
      <c r="D34" s="1390"/>
      <c r="E34" s="1656"/>
      <c r="F34" s="1390"/>
      <c r="G34" s="1403"/>
      <c r="H34" s="1621"/>
      <c r="I34" s="1622"/>
      <c r="J34" s="1585"/>
      <c r="K34" s="1588"/>
      <c r="L34" s="676">
        <v>40848</v>
      </c>
      <c r="M34" s="867" t="s">
        <v>647</v>
      </c>
      <c r="N34" s="1583">
        <v>971506765.26999998</v>
      </c>
      <c r="O34" s="1584"/>
      <c r="P34" s="675" t="s">
        <v>383</v>
      </c>
      <c r="Q34" s="1646"/>
      <c r="R34" s="1581"/>
    </row>
    <row r="35" spans="1:18" ht="18.75" customHeight="1">
      <c r="A35" s="1597"/>
      <c r="B35" s="1274"/>
      <c r="C35" s="1611"/>
      <c r="D35" s="1390"/>
      <c r="E35" s="1656"/>
      <c r="F35" s="1390"/>
      <c r="G35" s="1403"/>
      <c r="H35" s="1621"/>
      <c r="I35" s="1622"/>
      <c r="J35" s="1585"/>
      <c r="K35" s="1588"/>
      <c r="L35" s="676">
        <v>40976</v>
      </c>
      <c r="M35" s="867" t="s">
        <v>647</v>
      </c>
      <c r="N35" s="1583">
        <v>5576121382.04</v>
      </c>
      <c r="O35" s="1584"/>
      <c r="P35" s="675" t="s">
        <v>383</v>
      </c>
      <c r="Q35" s="1646"/>
      <c r="R35" s="1581"/>
    </row>
    <row r="36" spans="1:18" ht="18.75" customHeight="1">
      <c r="A36" s="1597"/>
      <c r="B36" s="1274"/>
      <c r="C36" s="1611"/>
      <c r="D36" s="1390"/>
      <c r="E36" s="1656"/>
      <c r="F36" s="1390"/>
      <c r="G36" s="1403"/>
      <c r="H36" s="1621"/>
      <c r="I36" s="1622"/>
      <c r="J36" s="1585"/>
      <c r="K36" s="1588"/>
      <c r="L36" s="676">
        <v>40983</v>
      </c>
      <c r="M36" s="867" t="s">
        <v>647</v>
      </c>
      <c r="N36" s="1583">
        <v>1521632095.9100001</v>
      </c>
      <c r="O36" s="1584"/>
      <c r="P36" s="675" t="s">
        <v>383</v>
      </c>
      <c r="Q36" s="1646"/>
      <c r="R36" s="1581"/>
    </row>
    <row r="37" spans="1:18" ht="18.75" customHeight="1">
      <c r="A37" s="1597"/>
      <c r="B37" s="1274"/>
      <c r="C37" s="1611"/>
      <c r="D37" s="1390"/>
      <c r="E37" s="1656"/>
      <c r="F37" s="1390"/>
      <c r="G37" s="1403"/>
      <c r="H37" s="1623"/>
      <c r="I37" s="1624"/>
      <c r="J37" s="1586"/>
      <c r="K37" s="1589"/>
      <c r="L37" s="676">
        <v>40990</v>
      </c>
      <c r="M37" s="867" t="s">
        <v>647</v>
      </c>
      <c r="N37" s="1583">
        <v>1493250339.48</v>
      </c>
      <c r="O37" s="1584"/>
      <c r="P37" s="675" t="s">
        <v>383</v>
      </c>
      <c r="Q37" s="1647"/>
      <c r="R37" s="1582"/>
    </row>
    <row r="38" spans="1:18" ht="18" customHeight="1">
      <c r="A38" s="1597"/>
      <c r="B38" s="1274"/>
      <c r="C38" s="1611"/>
      <c r="D38" s="1390"/>
      <c r="E38" s="1656"/>
      <c r="F38" s="1390"/>
      <c r="G38" s="1403"/>
      <c r="H38" s="1619" t="s">
        <v>648</v>
      </c>
      <c r="I38" s="1620"/>
      <c r="J38" s="1573">
        <v>3375328432.3499999</v>
      </c>
      <c r="K38" s="1587">
        <v>7</v>
      </c>
      <c r="L38" s="676">
        <v>40588</v>
      </c>
      <c r="M38" s="867" t="s">
        <v>647</v>
      </c>
      <c r="N38" s="1590">
        <v>2009932072.0599999</v>
      </c>
      <c r="O38" s="1590"/>
      <c r="P38" s="675" t="s">
        <v>383</v>
      </c>
      <c r="Q38" s="1645">
        <v>0</v>
      </c>
      <c r="R38" s="1559">
        <v>8</v>
      </c>
    </row>
    <row r="39" spans="1:18" ht="18" customHeight="1">
      <c r="A39" s="1597"/>
      <c r="B39" s="1274"/>
      <c r="C39" s="1611"/>
      <c r="D39" s="1390"/>
      <c r="E39" s="1656"/>
      <c r="F39" s="1390"/>
      <c r="G39" s="1403"/>
      <c r="H39" s="1621"/>
      <c r="I39" s="1622"/>
      <c r="J39" s="1585"/>
      <c r="K39" s="1588"/>
      <c r="L39" s="676">
        <v>40610</v>
      </c>
      <c r="M39" s="867" t="s">
        <v>647</v>
      </c>
      <c r="N39" s="1583">
        <v>1383888037.0499995</v>
      </c>
      <c r="O39" s="1584"/>
      <c r="P39" s="675" t="s">
        <v>383</v>
      </c>
      <c r="Q39" s="1646"/>
      <c r="R39" s="1581"/>
    </row>
    <row r="40" spans="1:18" ht="18" customHeight="1">
      <c r="A40" s="1597"/>
      <c r="B40" s="1274"/>
      <c r="C40" s="1611"/>
      <c r="D40" s="1250"/>
      <c r="E40" s="1657"/>
      <c r="F40" s="1250"/>
      <c r="G40" s="1404"/>
      <c r="H40" s="1623"/>
      <c r="I40" s="1624"/>
      <c r="J40" s="1586"/>
      <c r="K40" s="1589"/>
      <c r="L40" s="676">
        <v>40983</v>
      </c>
      <c r="M40" s="867" t="s">
        <v>647</v>
      </c>
      <c r="N40" s="1583">
        <v>44941843</v>
      </c>
      <c r="O40" s="1584"/>
      <c r="P40" s="675" t="s">
        <v>383</v>
      </c>
      <c r="Q40" s="1647"/>
      <c r="R40" s="1582"/>
    </row>
    <row r="41" spans="1:18" ht="18" customHeight="1">
      <c r="A41" s="1598"/>
      <c r="B41" s="1388"/>
      <c r="C41" s="1612"/>
      <c r="D41" s="1613" t="s">
        <v>623</v>
      </c>
      <c r="E41" s="1614"/>
      <c r="F41" s="1615" t="s">
        <v>385</v>
      </c>
      <c r="G41" s="1615"/>
      <c r="H41" s="1222" t="s">
        <v>24</v>
      </c>
      <c r="I41" s="1222"/>
      <c r="J41" s="1605">
        <v>167623733</v>
      </c>
      <c r="K41" s="1630"/>
      <c r="L41" s="1566">
        <v>40687</v>
      </c>
      <c r="M41" s="1560" t="s">
        <v>649</v>
      </c>
      <c r="N41" s="1561">
        <v>5800000000</v>
      </c>
      <c r="O41" s="1561"/>
      <c r="P41" s="1562" t="s">
        <v>385</v>
      </c>
      <c r="Q41" s="672">
        <v>1455037962</v>
      </c>
      <c r="R41" s="1558">
        <v>9</v>
      </c>
    </row>
    <row r="42" spans="1:18" ht="18" customHeight="1">
      <c r="A42" s="1596">
        <v>5</v>
      </c>
      <c r="B42" s="1273">
        <v>40557</v>
      </c>
      <c r="C42" s="1569" t="s">
        <v>650</v>
      </c>
      <c r="D42" s="1249" t="s">
        <v>623</v>
      </c>
      <c r="E42" s="1600"/>
      <c r="F42" s="1616"/>
      <c r="G42" s="1616"/>
      <c r="H42" s="1223"/>
      <c r="I42" s="1223"/>
      <c r="J42" s="1629"/>
      <c r="K42" s="1631"/>
      <c r="L42" s="1567"/>
      <c r="M42" s="1560"/>
      <c r="N42" s="1561"/>
      <c r="O42" s="1561"/>
      <c r="P42" s="1562"/>
      <c r="Q42" s="674">
        <v>0.77</v>
      </c>
      <c r="R42" s="1558"/>
    </row>
    <row r="43" spans="1:18" ht="18" customHeight="1">
      <c r="A43" s="1597"/>
      <c r="B43" s="1274"/>
      <c r="C43" s="1599"/>
      <c r="D43" s="1601"/>
      <c r="E43" s="1602"/>
      <c r="F43" s="1616"/>
      <c r="G43" s="1616"/>
      <c r="H43" s="1223"/>
      <c r="I43" s="1223"/>
      <c r="J43" s="1605">
        <v>924546133</v>
      </c>
      <c r="K43" s="1607"/>
      <c r="L43" s="1566">
        <v>40976</v>
      </c>
      <c r="M43" s="1560" t="s">
        <v>649</v>
      </c>
      <c r="N43" s="1561">
        <v>6000000008</v>
      </c>
      <c r="O43" s="1561"/>
      <c r="P43" s="1562" t="s">
        <v>385</v>
      </c>
      <c r="Q43" s="672">
        <v>1248141410</v>
      </c>
      <c r="R43" s="1558">
        <v>11</v>
      </c>
    </row>
    <row r="44" spans="1:18" ht="18" customHeight="1">
      <c r="A44" s="1597"/>
      <c r="B44" s="1274"/>
      <c r="C44" s="1599"/>
      <c r="D44" s="1601"/>
      <c r="E44" s="1602"/>
      <c r="F44" s="1616"/>
      <c r="G44" s="1616"/>
      <c r="H44" s="1223"/>
      <c r="I44" s="1223"/>
      <c r="J44" s="1606"/>
      <c r="K44" s="1607"/>
      <c r="L44" s="1567"/>
      <c r="M44" s="1560"/>
      <c r="N44" s="1561"/>
      <c r="O44" s="1561"/>
      <c r="P44" s="1562"/>
      <c r="Q44" s="674">
        <v>0.7</v>
      </c>
      <c r="R44" s="1558"/>
    </row>
    <row r="45" spans="1:18" ht="18" customHeight="1">
      <c r="A45" s="1597"/>
      <c r="B45" s="1274"/>
      <c r="C45" s="1599"/>
      <c r="D45" s="1601"/>
      <c r="E45" s="1602"/>
      <c r="F45" s="1616"/>
      <c r="G45" s="1616"/>
      <c r="H45" s="1223"/>
      <c r="I45" s="1223"/>
      <c r="J45" s="1606"/>
      <c r="K45" s="1607"/>
      <c r="L45" s="1566">
        <v>41035</v>
      </c>
      <c r="M45" s="1560" t="s">
        <v>649</v>
      </c>
      <c r="N45" s="1561">
        <v>4999999993</v>
      </c>
      <c r="O45" s="1561"/>
      <c r="P45" s="1562" t="s">
        <v>385</v>
      </c>
      <c r="Q45" s="672">
        <v>1084206984</v>
      </c>
      <c r="R45" s="1558">
        <v>12</v>
      </c>
    </row>
    <row r="46" spans="1:18" ht="18" customHeight="1">
      <c r="A46" s="1597"/>
      <c r="B46" s="1274"/>
      <c r="C46" s="1599"/>
      <c r="D46" s="1601"/>
      <c r="E46" s="1602"/>
      <c r="F46" s="1616"/>
      <c r="G46" s="1616"/>
      <c r="H46" s="1223"/>
      <c r="I46" s="1223"/>
      <c r="J46" s="1606"/>
      <c r="K46" s="1607"/>
      <c r="L46" s="1567"/>
      <c r="M46" s="1560"/>
      <c r="N46" s="1561"/>
      <c r="O46" s="1561"/>
      <c r="P46" s="1562"/>
      <c r="Q46" s="674">
        <v>0.63</v>
      </c>
      <c r="R46" s="1558"/>
    </row>
    <row r="47" spans="1:18" ht="18" customHeight="1">
      <c r="A47" s="1597"/>
      <c r="B47" s="1274"/>
      <c r="C47" s="1599"/>
      <c r="D47" s="1601"/>
      <c r="E47" s="1602"/>
      <c r="F47" s="1616"/>
      <c r="G47" s="1616"/>
      <c r="H47" s="1223"/>
      <c r="I47" s="1223"/>
      <c r="J47" s="1606"/>
      <c r="K47" s="1607"/>
      <c r="L47" s="1566">
        <v>41036</v>
      </c>
      <c r="M47" s="1560" t="s">
        <v>649</v>
      </c>
      <c r="N47" s="1561">
        <v>749999971.5</v>
      </c>
      <c r="O47" s="1561"/>
      <c r="P47" s="1562" t="s">
        <v>385</v>
      </c>
      <c r="Q47" s="672">
        <v>1059616821</v>
      </c>
      <c r="R47" s="1558">
        <v>12</v>
      </c>
    </row>
    <row r="48" spans="1:18" ht="18" customHeight="1">
      <c r="A48" s="1597"/>
      <c r="B48" s="1274"/>
      <c r="C48" s="1599"/>
      <c r="D48" s="1601"/>
      <c r="E48" s="1602"/>
      <c r="F48" s="1616"/>
      <c r="G48" s="1616"/>
      <c r="H48" s="1223"/>
      <c r="I48" s="1223"/>
      <c r="J48" s="1606"/>
      <c r="K48" s="1607"/>
      <c r="L48" s="1566"/>
      <c r="M48" s="1560"/>
      <c r="N48" s="1561"/>
      <c r="O48" s="1561"/>
      <c r="P48" s="1562"/>
      <c r="Q48" s="674">
        <v>0.61</v>
      </c>
      <c r="R48" s="1558"/>
    </row>
    <row r="49" spans="1:18" ht="18" customHeight="1">
      <c r="A49" s="1598"/>
      <c r="B49" s="1388"/>
      <c r="C49" s="1580"/>
      <c r="D49" s="1603"/>
      <c r="E49" s="1604"/>
      <c r="F49" s="1616"/>
      <c r="G49" s="1616"/>
      <c r="H49" s="1223"/>
      <c r="I49" s="1223"/>
      <c r="J49" s="1606"/>
      <c r="K49" s="1607"/>
      <c r="L49" s="1566">
        <v>41124</v>
      </c>
      <c r="M49" s="1560" t="s">
        <v>649</v>
      </c>
      <c r="N49" s="1561">
        <v>4999999993</v>
      </c>
      <c r="O49" s="1561"/>
      <c r="P49" s="1562" t="s">
        <v>385</v>
      </c>
      <c r="Q49" s="672">
        <v>895682395</v>
      </c>
      <c r="R49" s="1558">
        <v>13</v>
      </c>
    </row>
    <row r="50" spans="1:18" ht="18" customHeight="1">
      <c r="A50" s="1596">
        <v>6</v>
      </c>
      <c r="B50" s="1577">
        <v>40557</v>
      </c>
      <c r="C50" s="1615" t="s">
        <v>651</v>
      </c>
      <c r="D50" s="1615" t="s">
        <v>652</v>
      </c>
      <c r="E50" s="1615"/>
      <c r="F50" s="1616"/>
      <c r="G50" s="1616"/>
      <c r="H50" s="1223"/>
      <c r="I50" s="1223"/>
      <c r="J50" s="1634">
        <v>562868096</v>
      </c>
      <c r="K50" s="1637"/>
      <c r="L50" s="1571"/>
      <c r="M50" s="1560"/>
      <c r="N50" s="1561"/>
      <c r="O50" s="1561"/>
      <c r="P50" s="1562"/>
      <c r="Q50" s="674">
        <v>0.55000000000000004</v>
      </c>
      <c r="R50" s="1558"/>
    </row>
    <row r="51" spans="1:18" ht="18" customHeight="1">
      <c r="A51" s="1597"/>
      <c r="B51" s="1632"/>
      <c r="C51" s="1616"/>
      <c r="D51" s="1616"/>
      <c r="E51" s="1616"/>
      <c r="F51" s="1616"/>
      <c r="G51" s="1616"/>
      <c r="H51" s="1223"/>
      <c r="I51" s="1223"/>
      <c r="J51" s="1635"/>
      <c r="K51" s="1638"/>
      <c r="L51" s="1577">
        <v>41127</v>
      </c>
      <c r="M51" s="1569" t="s">
        <v>649</v>
      </c>
      <c r="N51" s="1591">
        <v>750000002</v>
      </c>
      <c r="O51" s="1592"/>
      <c r="P51" s="1575" t="s">
        <v>385</v>
      </c>
      <c r="Q51" s="672">
        <v>871092231</v>
      </c>
      <c r="R51" s="1559">
        <v>13</v>
      </c>
    </row>
    <row r="52" spans="1:18" ht="18" customHeight="1">
      <c r="A52" s="1597"/>
      <c r="B52" s="1632"/>
      <c r="C52" s="1616"/>
      <c r="D52" s="1616"/>
      <c r="E52" s="1616"/>
      <c r="F52" s="1616"/>
      <c r="G52" s="1616"/>
      <c r="H52" s="1223"/>
      <c r="I52" s="1223"/>
      <c r="J52" s="1635"/>
      <c r="K52" s="1638"/>
      <c r="L52" s="1578"/>
      <c r="M52" s="1580"/>
      <c r="N52" s="1593"/>
      <c r="O52" s="1594"/>
      <c r="P52" s="1595"/>
      <c r="Q52" s="673">
        <v>0.53</v>
      </c>
      <c r="R52" s="1582"/>
    </row>
    <row r="53" spans="1:18" ht="18" customHeight="1">
      <c r="A53" s="1597"/>
      <c r="B53" s="1632"/>
      <c r="C53" s="1616"/>
      <c r="D53" s="1616"/>
      <c r="E53" s="1616"/>
      <c r="F53" s="1616"/>
      <c r="G53" s="1616"/>
      <c r="H53" s="1223"/>
      <c r="I53" s="1223"/>
      <c r="J53" s="1635"/>
      <c r="K53" s="1638"/>
      <c r="L53" s="1571">
        <v>41162</v>
      </c>
      <c r="M53" s="1560" t="s">
        <v>649</v>
      </c>
      <c r="N53" s="1561">
        <v>17999999972.5</v>
      </c>
      <c r="O53" s="1561"/>
      <c r="P53" s="1562" t="s">
        <v>385</v>
      </c>
      <c r="Q53" s="672">
        <v>317246078</v>
      </c>
      <c r="R53" s="1558">
        <v>14</v>
      </c>
    </row>
    <row r="54" spans="1:18" ht="18" customHeight="1">
      <c r="A54" s="1597"/>
      <c r="B54" s="1632"/>
      <c r="C54" s="1616"/>
      <c r="D54" s="1616"/>
      <c r="E54" s="1616"/>
      <c r="F54" s="1616"/>
      <c r="G54" s="1616"/>
      <c r="H54" s="1223"/>
      <c r="I54" s="1223"/>
      <c r="J54" s="1635"/>
      <c r="K54" s="1638"/>
      <c r="L54" s="1572"/>
      <c r="M54" s="1560"/>
      <c r="N54" s="1561"/>
      <c r="O54" s="1561"/>
      <c r="P54" s="1562"/>
      <c r="Q54" s="674">
        <v>0.215</v>
      </c>
      <c r="R54" s="1558"/>
    </row>
    <row r="55" spans="1:18" ht="18" customHeight="1">
      <c r="A55" s="1597"/>
      <c r="B55" s="1632"/>
      <c r="C55" s="1616"/>
      <c r="D55" s="1616"/>
      <c r="E55" s="1616"/>
      <c r="F55" s="1616"/>
      <c r="G55" s="1616"/>
      <c r="H55" s="1223"/>
      <c r="I55" s="1223"/>
      <c r="J55" s="1635"/>
      <c r="K55" s="1638"/>
      <c r="L55" s="1571">
        <v>41163</v>
      </c>
      <c r="M55" s="1560" t="s">
        <v>649</v>
      </c>
      <c r="N55" s="1561">
        <v>2699999965</v>
      </c>
      <c r="O55" s="1561"/>
      <c r="P55" s="1562" t="s">
        <v>385</v>
      </c>
      <c r="Q55" s="672">
        <v>234169156</v>
      </c>
      <c r="R55" s="1558">
        <v>14</v>
      </c>
    </row>
    <row r="56" spans="1:18" ht="18" customHeight="1">
      <c r="A56" s="1597"/>
      <c r="B56" s="1632"/>
      <c r="C56" s="1616"/>
      <c r="D56" s="1616"/>
      <c r="E56" s="1616"/>
      <c r="F56" s="1616"/>
      <c r="G56" s="1616"/>
      <c r="H56" s="1223"/>
      <c r="I56" s="1223"/>
      <c r="J56" s="1635"/>
      <c r="K56" s="1638"/>
      <c r="L56" s="1579"/>
      <c r="M56" s="1569"/>
      <c r="N56" s="1573"/>
      <c r="O56" s="1573"/>
      <c r="P56" s="1575"/>
      <c r="Q56" s="673">
        <v>0.159</v>
      </c>
      <c r="R56" s="1559"/>
    </row>
    <row r="57" spans="1:18" ht="18" customHeight="1">
      <c r="A57" s="1597"/>
      <c r="B57" s="1632"/>
      <c r="C57" s="1616"/>
      <c r="D57" s="1616"/>
      <c r="E57" s="1616"/>
      <c r="F57" s="1616"/>
      <c r="G57" s="1616"/>
      <c r="H57" s="1223"/>
      <c r="I57" s="1223"/>
      <c r="J57" s="1635"/>
      <c r="K57" s="1638"/>
      <c r="L57" s="1566">
        <v>41257</v>
      </c>
      <c r="M57" s="1569" t="s">
        <v>564</v>
      </c>
      <c r="N57" s="1573">
        <v>7610497570</v>
      </c>
      <c r="O57" s="1573"/>
      <c r="P57" s="1575" t="s">
        <v>385</v>
      </c>
      <c r="Q57" s="672">
        <v>234169156</v>
      </c>
      <c r="R57" s="1559">
        <v>15</v>
      </c>
    </row>
    <row r="58" spans="1:18" ht="18" customHeight="1" thickBot="1">
      <c r="A58" s="1598"/>
      <c r="B58" s="1633"/>
      <c r="C58" s="1617"/>
      <c r="D58" s="1617"/>
      <c r="E58" s="1617"/>
      <c r="F58" s="1617"/>
      <c r="G58" s="1617"/>
      <c r="H58" s="1618"/>
      <c r="I58" s="1618"/>
      <c r="J58" s="1636"/>
      <c r="K58" s="1639"/>
      <c r="L58" s="1568"/>
      <c r="M58" s="1570"/>
      <c r="N58" s="1574"/>
      <c r="O58" s="1574"/>
      <c r="P58" s="1576"/>
      <c r="Q58" s="671">
        <v>0</v>
      </c>
      <c r="R58" s="1563"/>
    </row>
    <row r="59" spans="1:18" ht="18" customHeight="1">
      <c r="A59" s="309"/>
      <c r="B59" s="897"/>
      <c r="C59" s="310"/>
      <c r="D59" s="309"/>
      <c r="E59" s="309"/>
      <c r="F59" s="309"/>
      <c r="G59" s="309"/>
      <c r="H59" s="311"/>
      <c r="I59" s="311"/>
      <c r="J59" s="312"/>
      <c r="K59" s="312"/>
      <c r="L59" s="896"/>
      <c r="M59" s="310"/>
      <c r="N59" s="898"/>
      <c r="O59" s="898"/>
      <c r="P59" s="309"/>
      <c r="Q59" s="313"/>
      <c r="R59" s="314"/>
    </row>
    <row r="60" spans="1:18">
      <c r="A60" s="888" t="s">
        <v>458</v>
      </c>
    </row>
    <row r="61" spans="1:18" ht="14.25" customHeight="1">
      <c r="A61" s="1565" t="s">
        <v>653</v>
      </c>
      <c r="B61" s="1565"/>
      <c r="C61" s="1565"/>
      <c r="D61" s="1565"/>
      <c r="E61" s="1565"/>
      <c r="F61" s="1565"/>
      <c r="G61" s="1565"/>
      <c r="H61" s="1565"/>
      <c r="I61" s="1565"/>
      <c r="J61" s="1565"/>
      <c r="K61" s="1565"/>
      <c r="L61" s="1565"/>
      <c r="M61" s="1565"/>
      <c r="N61" s="1565"/>
      <c r="O61" s="1565"/>
      <c r="P61" s="1565"/>
      <c r="Q61" s="1565"/>
      <c r="R61" s="1565"/>
    </row>
    <row r="62" spans="1:18">
      <c r="A62" s="1565"/>
      <c r="B62" s="1565"/>
      <c r="C62" s="1565"/>
      <c r="D62" s="1565"/>
      <c r="E62" s="1565"/>
      <c r="F62" s="1565"/>
      <c r="G62" s="1565"/>
      <c r="H62" s="1565"/>
      <c r="I62" s="1565"/>
      <c r="J62" s="1565"/>
      <c r="K62" s="1565"/>
      <c r="L62" s="1565"/>
      <c r="M62" s="1565"/>
      <c r="N62" s="1565"/>
      <c r="O62" s="1565"/>
      <c r="P62" s="1565"/>
      <c r="Q62" s="1565"/>
      <c r="R62" s="1565"/>
    </row>
    <row r="63" spans="1:18" ht="14.25" customHeight="1">
      <c r="A63" s="1565" t="s">
        <v>654</v>
      </c>
      <c r="B63" s="1565"/>
      <c r="C63" s="1565"/>
      <c r="D63" s="1565"/>
      <c r="E63" s="1565"/>
      <c r="F63" s="1565"/>
      <c r="G63" s="1565"/>
      <c r="H63" s="1565"/>
      <c r="I63" s="1565"/>
      <c r="J63" s="1565"/>
      <c r="K63" s="1565"/>
      <c r="L63" s="1565"/>
      <c r="M63" s="1565"/>
      <c r="N63" s="1565"/>
      <c r="O63" s="1565"/>
      <c r="P63" s="1565"/>
      <c r="Q63" s="1565"/>
      <c r="R63" s="1565"/>
    </row>
    <row r="64" spans="1:18" ht="14.25" customHeight="1">
      <c r="A64" s="1565" t="s">
        <v>655</v>
      </c>
      <c r="B64" s="1565"/>
      <c r="C64" s="1565"/>
      <c r="D64" s="1565"/>
      <c r="E64" s="1565"/>
      <c r="F64" s="1565"/>
      <c r="G64" s="1565"/>
      <c r="H64" s="1565"/>
      <c r="I64" s="1565"/>
      <c r="J64" s="1565"/>
      <c r="K64" s="1565"/>
      <c r="L64" s="1565"/>
      <c r="M64" s="1565"/>
      <c r="N64" s="1565"/>
      <c r="O64" s="1565"/>
      <c r="P64" s="1565"/>
      <c r="Q64" s="1565"/>
      <c r="R64" s="1565"/>
    </row>
    <row r="65" spans="1:18">
      <c r="A65" s="1565"/>
      <c r="B65" s="1565"/>
      <c r="C65" s="1565"/>
      <c r="D65" s="1565"/>
      <c r="E65" s="1565"/>
      <c r="F65" s="1565"/>
      <c r="G65" s="1565"/>
      <c r="H65" s="1565"/>
      <c r="I65" s="1565"/>
      <c r="J65" s="1565"/>
      <c r="K65" s="1565"/>
      <c r="L65" s="1565"/>
      <c r="M65" s="1565"/>
      <c r="N65" s="1565"/>
      <c r="O65" s="1565"/>
      <c r="P65" s="1565"/>
      <c r="Q65" s="1565"/>
      <c r="R65" s="1565"/>
    </row>
    <row r="66" spans="1:18">
      <c r="A66" s="1565" t="s">
        <v>656</v>
      </c>
      <c r="B66" s="1565"/>
      <c r="C66" s="1565"/>
      <c r="D66" s="1565"/>
      <c r="E66" s="1565"/>
      <c r="F66" s="1565"/>
      <c r="G66" s="1565"/>
      <c r="H66" s="1565"/>
      <c r="I66" s="1565"/>
      <c r="J66" s="1565"/>
      <c r="K66" s="1565"/>
      <c r="L66" s="1565"/>
      <c r="M66" s="1565"/>
      <c r="N66" s="1565"/>
      <c r="O66" s="1565"/>
      <c r="P66" s="1565"/>
      <c r="Q66" s="1565"/>
      <c r="R66" s="1565"/>
    </row>
    <row r="67" spans="1:18">
      <c r="A67" s="1565" t="s">
        <v>657</v>
      </c>
      <c r="B67" s="1565"/>
      <c r="C67" s="1565"/>
      <c r="D67" s="1565"/>
      <c r="E67" s="1565"/>
      <c r="F67" s="1565"/>
      <c r="G67" s="1565"/>
      <c r="H67" s="1565"/>
      <c r="I67" s="1565"/>
      <c r="J67" s="1565"/>
      <c r="K67" s="1565"/>
      <c r="L67" s="1565"/>
      <c r="M67" s="1565"/>
      <c r="N67" s="1565"/>
      <c r="O67" s="1565"/>
      <c r="P67" s="1565"/>
      <c r="Q67" s="1565"/>
      <c r="R67" s="1565"/>
    </row>
    <row r="68" spans="1:18">
      <c r="A68" s="1564" t="s">
        <v>658</v>
      </c>
      <c r="B68" s="1564"/>
      <c r="C68" s="1564"/>
      <c r="D68" s="1564"/>
      <c r="E68" s="1564"/>
      <c r="F68" s="1564"/>
      <c r="G68" s="1564"/>
      <c r="H68" s="1564"/>
      <c r="I68" s="1564"/>
      <c r="J68" s="1564"/>
      <c r="K68" s="1564"/>
      <c r="L68" s="1564"/>
      <c r="M68" s="1564"/>
      <c r="N68" s="1564"/>
      <c r="O68" s="1564"/>
      <c r="P68" s="1564"/>
      <c r="Q68" s="1564"/>
      <c r="R68" s="1564"/>
    </row>
    <row r="69" spans="1:18">
      <c r="A69" s="1564" t="s">
        <v>659</v>
      </c>
      <c r="B69" s="1564"/>
      <c r="C69" s="1564"/>
      <c r="D69" s="1564"/>
      <c r="E69" s="1564"/>
      <c r="F69" s="1564"/>
      <c r="G69" s="1564"/>
      <c r="H69" s="1564"/>
      <c r="I69" s="1564"/>
      <c r="J69" s="1564"/>
      <c r="K69" s="1564"/>
      <c r="L69" s="1564"/>
      <c r="M69" s="1564"/>
      <c r="N69" s="1564"/>
      <c r="O69" s="1564"/>
      <c r="P69" s="1564"/>
      <c r="Q69" s="1564"/>
      <c r="R69" s="1564"/>
    </row>
    <row r="70" spans="1:18" ht="14.25" customHeight="1">
      <c r="A70" s="1412" t="s">
        <v>660</v>
      </c>
      <c r="B70" s="1412"/>
      <c r="C70" s="1412"/>
      <c r="D70" s="1412"/>
      <c r="E70" s="1412"/>
      <c r="F70" s="1412"/>
      <c r="G70" s="1412"/>
      <c r="H70" s="1412"/>
      <c r="I70" s="1412"/>
      <c r="J70" s="1412"/>
      <c r="K70" s="1412"/>
      <c r="L70" s="1412"/>
      <c r="M70" s="1412"/>
      <c r="N70" s="1412"/>
      <c r="O70" s="1412"/>
      <c r="P70" s="1412"/>
      <c r="Q70" s="1412"/>
      <c r="R70" s="1412"/>
    </row>
    <row r="71" spans="1:18" ht="14.25" customHeight="1">
      <c r="A71" s="1564" t="s">
        <v>661</v>
      </c>
      <c r="B71" s="1564"/>
      <c r="C71" s="1564"/>
      <c r="D71" s="1564"/>
      <c r="E71" s="1564"/>
      <c r="F71" s="1564"/>
      <c r="G71" s="1564"/>
      <c r="H71" s="1564"/>
      <c r="I71" s="1564"/>
      <c r="J71" s="1564"/>
      <c r="K71" s="1564"/>
      <c r="L71" s="1564"/>
      <c r="M71" s="1564"/>
      <c r="N71" s="1564"/>
      <c r="O71" s="1564"/>
      <c r="P71" s="1564"/>
      <c r="Q71" s="1564"/>
      <c r="R71" s="1564"/>
    </row>
    <row r="72" spans="1:18" ht="15" customHeight="1">
      <c r="A72" s="1564" t="s">
        <v>662</v>
      </c>
      <c r="B72" s="1564"/>
      <c r="C72" s="1564"/>
      <c r="D72" s="1564"/>
      <c r="E72" s="1564"/>
      <c r="F72" s="1564"/>
      <c r="G72" s="1564"/>
      <c r="H72" s="1564"/>
      <c r="I72" s="1564"/>
      <c r="J72" s="1564"/>
      <c r="K72" s="1564"/>
      <c r="L72" s="1564"/>
      <c r="M72" s="1564"/>
      <c r="N72" s="1564"/>
      <c r="O72" s="1564"/>
      <c r="P72" s="1564"/>
      <c r="Q72" s="1564"/>
      <c r="R72" s="1564"/>
    </row>
    <row r="73" spans="1:18" ht="15" customHeight="1">
      <c r="A73" s="1564" t="s">
        <v>663</v>
      </c>
      <c r="B73" s="1564"/>
      <c r="C73" s="1564"/>
      <c r="D73" s="1564"/>
      <c r="E73" s="1564"/>
      <c r="F73" s="1564"/>
      <c r="G73" s="1564"/>
      <c r="H73" s="1564"/>
      <c r="I73" s="1564"/>
      <c r="J73" s="1564"/>
      <c r="K73" s="1564"/>
      <c r="L73" s="1564"/>
      <c r="M73" s="1564"/>
      <c r="N73" s="1564"/>
      <c r="O73" s="1564"/>
      <c r="P73" s="1564"/>
      <c r="Q73" s="1564"/>
      <c r="R73" s="1564"/>
    </row>
    <row r="74" spans="1:18">
      <c r="A74" s="1374" t="s">
        <v>664</v>
      </c>
      <c r="B74" s="1374"/>
      <c r="C74" s="1374"/>
      <c r="D74" s="1374"/>
      <c r="E74" s="1374"/>
      <c r="F74" s="1374"/>
      <c r="G74" s="1374"/>
      <c r="H74" s="1374"/>
      <c r="I74" s="1374"/>
      <c r="J74" s="1374"/>
      <c r="K74" s="1374"/>
      <c r="L74" s="1374"/>
      <c r="M74" s="1374"/>
      <c r="N74" s="1374"/>
      <c r="O74" s="1374"/>
      <c r="P74" s="1374"/>
      <c r="Q74" s="1374"/>
      <c r="R74" s="1374"/>
    </row>
    <row r="77" spans="1:18">
      <c r="Q77" s="315"/>
    </row>
    <row r="78" spans="1:18">
      <c r="P78" s="316"/>
    </row>
    <row r="80" spans="1:18">
      <c r="P80" s="317"/>
    </row>
    <row r="81" spans="16:16">
      <c r="P81" s="318"/>
    </row>
    <row r="82" spans="16:16">
      <c r="P82" s="318"/>
    </row>
    <row r="83" spans="16:16">
      <c r="P83" s="318"/>
    </row>
    <row r="84" spans="16:16">
      <c r="P84" s="318"/>
    </row>
    <row r="85" spans="16:16">
      <c r="P85" s="318"/>
    </row>
    <row r="86" spans="16:16">
      <c r="P86" s="317"/>
    </row>
    <row r="87" spans="16:16">
      <c r="P87" s="319"/>
    </row>
    <row r="88" spans="16:16">
      <c r="P88" s="318"/>
    </row>
    <row r="89" spans="16:16">
      <c r="P89" s="318"/>
    </row>
    <row r="90" spans="16:16">
      <c r="P90" s="318"/>
    </row>
    <row r="91" spans="16:16">
      <c r="P91" s="317"/>
    </row>
    <row r="774" spans="6:6" ht="41.4">
      <c r="F774" s="894" t="s">
        <v>540</v>
      </c>
    </row>
  </sheetData>
  <mergeCells count="145">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A19:Q19"/>
    <mergeCell ref="A20:Q21"/>
    <mergeCell ref="A23:Q23"/>
    <mergeCell ref="A25:G25"/>
    <mergeCell ref="H25:K25"/>
    <mergeCell ref="H27:I27"/>
    <mergeCell ref="F28:G40"/>
    <mergeCell ref="H28:I37"/>
    <mergeCell ref="J28:J37"/>
    <mergeCell ref="K28:K37"/>
    <mergeCell ref="Q38:Q40"/>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P47:P48"/>
    <mergeCell ref="L57:L58"/>
    <mergeCell ref="M57:M58"/>
    <mergeCell ref="L53:L54"/>
    <mergeCell ref="M55:M56"/>
    <mergeCell ref="N55:O56"/>
    <mergeCell ref="N57:O58"/>
    <mergeCell ref="P57:P58"/>
    <mergeCell ref="P55:P56"/>
    <mergeCell ref="L51:L52"/>
    <mergeCell ref="L55:L56"/>
    <mergeCell ref="M51:M52"/>
    <mergeCell ref="R43:R44"/>
    <mergeCell ref="L45:L46"/>
    <mergeCell ref="M45:M46"/>
    <mergeCell ref="N45:O46"/>
    <mergeCell ref="P45:P46"/>
    <mergeCell ref="R45:R46"/>
    <mergeCell ref="L43:L44"/>
    <mergeCell ref="M43:M44"/>
    <mergeCell ref="N43:O44"/>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s>
  <printOptions horizontalCentered="1"/>
  <pageMargins left="0.2" right="0.2" top="0.35" bottom="0.5" header="0.3" footer="0.3"/>
  <pageSetup paperSize="5" scale="48" fitToWidth="0" fitToHeight="2"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70" zoomScaleSheetLayoutView="70" workbookViewId="0">
      <selection activeCell="A2" sqref="A2:X2"/>
    </sheetView>
  </sheetViews>
  <sheetFormatPr defaultColWidth="9.109375" defaultRowHeight="13.8"/>
  <cols>
    <col min="1" max="1" width="14.109375" style="518" bestFit="1" customWidth="1"/>
    <col min="2" max="2" width="18.44140625" style="518" bestFit="1" customWidth="1"/>
    <col min="3" max="3" width="28.33203125" style="518" bestFit="1" customWidth="1"/>
    <col min="4" max="4" width="18.109375" style="518" bestFit="1" customWidth="1"/>
    <col min="5" max="5" width="6.33203125" style="518" customWidth="1"/>
    <col min="6" max="6" width="13.6640625" style="525" customWidth="1"/>
    <col min="7" max="7" width="32.44140625" style="518" customWidth="1"/>
    <col min="8" max="8" width="31" style="518" customWidth="1"/>
    <col min="9" max="9" width="22.44140625" style="171" customWidth="1"/>
    <col min="10" max="10" width="2" style="171" customWidth="1"/>
    <col min="11" max="11" width="20" style="518" customWidth="1"/>
    <col min="12" max="12" width="2.109375" style="518" bestFit="1" customWidth="1"/>
    <col min="13" max="13" width="18.88671875" style="518" bestFit="1" customWidth="1"/>
    <col min="14" max="14" width="26.44140625" style="518" bestFit="1" customWidth="1"/>
    <col min="15" max="15" width="13.33203125" style="518" customWidth="1"/>
    <col min="16" max="16" width="28.44140625" style="518" bestFit="1" customWidth="1"/>
    <col min="17" max="17" width="18.88671875" style="518" bestFit="1" customWidth="1"/>
    <col min="18" max="18" width="13.109375" style="518" customWidth="1"/>
    <col min="19" max="19" width="18.44140625" style="518" bestFit="1" customWidth="1"/>
    <col min="20" max="16384" width="9.109375" style="518"/>
  </cols>
  <sheetData>
    <row r="1" spans="1:19" ht="18" customHeight="1">
      <c r="A1" s="1730" t="s">
        <v>665</v>
      </c>
      <c r="B1" s="1730"/>
      <c r="C1" s="1730"/>
      <c r="D1" s="1730"/>
      <c r="E1" s="1730"/>
      <c r="F1" s="1730"/>
      <c r="G1" s="1730"/>
      <c r="H1" s="1730"/>
      <c r="I1" s="1730"/>
      <c r="J1" s="1730"/>
      <c r="K1" s="1730"/>
      <c r="L1" s="1730"/>
      <c r="M1" s="1730"/>
      <c r="N1" s="1730"/>
      <c r="O1" s="1730"/>
      <c r="P1" s="528"/>
      <c r="Q1" s="320"/>
      <c r="R1" s="320"/>
      <c r="S1" s="320"/>
    </row>
    <row r="2" spans="1:19" ht="18" customHeight="1">
      <c r="A2" s="1730" t="s">
        <v>666</v>
      </c>
      <c r="B2" s="1730"/>
      <c r="C2" s="1730"/>
      <c r="D2" s="1730"/>
      <c r="E2" s="1730"/>
      <c r="F2" s="1730"/>
      <c r="G2" s="1730"/>
      <c r="H2" s="1730"/>
      <c r="I2" s="1730"/>
      <c r="J2" s="1730"/>
      <c r="K2" s="1730"/>
      <c r="L2" s="1730"/>
      <c r="M2" s="1730"/>
      <c r="N2" s="1730"/>
      <c r="O2" s="1730"/>
      <c r="P2" s="528"/>
      <c r="Q2" s="320"/>
      <c r="R2" s="320"/>
      <c r="S2" s="320"/>
    </row>
    <row r="3" spans="1:19" ht="14.4" thickBot="1">
      <c r="B3" s="321"/>
      <c r="C3" s="321"/>
      <c r="D3" s="321"/>
      <c r="E3" s="321"/>
      <c r="F3" s="322"/>
      <c r="G3" s="321"/>
      <c r="H3" s="321"/>
      <c r="I3" s="323"/>
      <c r="J3" s="323"/>
    </row>
    <row r="4" spans="1:19" ht="16.2">
      <c r="A4" s="1444" t="s">
        <v>0</v>
      </c>
      <c r="B4" s="1441" t="s">
        <v>1</v>
      </c>
      <c r="C4" s="1455" t="s">
        <v>368</v>
      </c>
      <c r="D4" s="1456"/>
      <c r="E4" s="1457"/>
      <c r="F4" s="1441" t="s">
        <v>367</v>
      </c>
      <c r="G4" s="1733" t="s">
        <v>513</v>
      </c>
      <c r="H4" s="1458" t="s">
        <v>514</v>
      </c>
      <c r="I4" s="1736" t="s">
        <v>370</v>
      </c>
      <c r="J4" s="1737"/>
      <c r="K4" s="1650" t="s">
        <v>667</v>
      </c>
      <c r="L4" s="1456"/>
      <c r="M4" s="1650"/>
      <c r="N4" s="1726" t="s">
        <v>668</v>
      </c>
      <c r="O4" s="1457" t="s">
        <v>669</v>
      </c>
      <c r="P4" s="1456"/>
      <c r="Q4" s="1651"/>
    </row>
    <row r="5" spans="1:19">
      <c r="A5" s="1731"/>
      <c r="B5" s="1732"/>
      <c r="C5" s="324" t="s">
        <v>517</v>
      </c>
      <c r="D5" s="324" t="s">
        <v>211</v>
      </c>
      <c r="E5" s="324" t="s">
        <v>212</v>
      </c>
      <c r="F5" s="1732"/>
      <c r="G5" s="1734"/>
      <c r="H5" s="1735"/>
      <c r="I5" s="1738"/>
      <c r="J5" s="1739"/>
      <c r="K5" s="1728" t="s">
        <v>1</v>
      </c>
      <c r="L5" s="1729"/>
      <c r="M5" s="704" t="s">
        <v>216</v>
      </c>
      <c r="N5" s="1727"/>
      <c r="O5" s="703" t="s">
        <v>1</v>
      </c>
      <c r="P5" s="703" t="s">
        <v>374</v>
      </c>
      <c r="Q5" s="702" t="s">
        <v>216</v>
      </c>
    </row>
    <row r="6" spans="1:19" ht="16.5" customHeight="1">
      <c r="A6" s="1710">
        <v>1</v>
      </c>
      <c r="B6" s="1273">
        <v>39875</v>
      </c>
      <c r="C6" s="1244" t="s">
        <v>670</v>
      </c>
      <c r="D6" s="1615" t="s">
        <v>522</v>
      </c>
      <c r="E6" s="1615" t="s">
        <v>204</v>
      </c>
      <c r="F6" s="1244" t="s">
        <v>381</v>
      </c>
      <c r="G6" s="1244" t="s">
        <v>407</v>
      </c>
      <c r="H6" s="1247">
        <v>20000000000</v>
      </c>
      <c r="I6" s="1703" t="s">
        <v>385</v>
      </c>
      <c r="J6" s="1703"/>
      <c r="K6" s="701">
        <v>40378</v>
      </c>
      <c r="L6" s="700">
        <v>2</v>
      </c>
      <c r="M6" s="633">
        <v>4300000000</v>
      </c>
      <c r="N6" s="1706">
        <v>100000000</v>
      </c>
      <c r="O6" s="1709">
        <v>41311</v>
      </c>
      <c r="P6" s="1709" t="s">
        <v>671</v>
      </c>
      <c r="Q6" s="1714">
        <v>100000000</v>
      </c>
    </row>
    <row r="7" spans="1:19" ht="16.5" customHeight="1">
      <c r="A7" s="1711"/>
      <c r="B7" s="1274"/>
      <c r="C7" s="1245"/>
      <c r="D7" s="1616"/>
      <c r="E7" s="1616"/>
      <c r="F7" s="1245"/>
      <c r="G7" s="1245"/>
      <c r="H7" s="1279"/>
      <c r="I7" s="1704"/>
      <c r="J7" s="1704"/>
      <c r="K7" s="1571">
        <v>41088</v>
      </c>
      <c r="L7" s="1715">
        <v>3</v>
      </c>
      <c r="M7" s="1716">
        <v>1400000000</v>
      </c>
      <c r="N7" s="1707"/>
      <c r="O7" s="1709"/>
      <c r="P7" s="1709"/>
      <c r="Q7" s="1714"/>
    </row>
    <row r="8" spans="1:19" ht="14.25" customHeight="1">
      <c r="A8" s="1711"/>
      <c r="B8" s="1274"/>
      <c r="C8" s="1245"/>
      <c r="D8" s="1616"/>
      <c r="E8" s="1616"/>
      <c r="F8" s="1245"/>
      <c r="G8" s="1245"/>
      <c r="H8" s="1279"/>
      <c r="I8" s="1704"/>
      <c r="J8" s="1704"/>
      <c r="K8" s="1571"/>
      <c r="L8" s="1715"/>
      <c r="M8" s="1716"/>
      <c r="N8" s="1707"/>
      <c r="O8" s="581">
        <v>41311</v>
      </c>
      <c r="P8" s="642" t="s">
        <v>672</v>
      </c>
      <c r="Q8" s="699">
        <v>212829609.62</v>
      </c>
    </row>
    <row r="9" spans="1:19" ht="14.25" customHeight="1">
      <c r="A9" s="1711"/>
      <c r="B9" s="1274"/>
      <c r="C9" s="1245"/>
      <c r="D9" s="1616"/>
      <c r="E9" s="1616"/>
      <c r="F9" s="1245"/>
      <c r="G9" s="1245"/>
      <c r="H9" s="1279"/>
      <c r="I9" s="1704"/>
      <c r="J9" s="1704"/>
      <c r="K9" s="1717">
        <v>41289</v>
      </c>
      <c r="L9" s="1720">
        <v>4</v>
      </c>
      <c r="M9" s="1723">
        <v>100000000</v>
      </c>
      <c r="N9" s="1707"/>
      <c r="O9" s="581">
        <v>41339</v>
      </c>
      <c r="P9" s="642" t="s">
        <v>672</v>
      </c>
      <c r="Q9" s="699">
        <v>97594053.450000003</v>
      </c>
    </row>
    <row r="10" spans="1:19" ht="15" customHeight="1">
      <c r="A10" s="1711"/>
      <c r="B10" s="1274"/>
      <c r="C10" s="1245"/>
      <c r="D10" s="1616"/>
      <c r="E10" s="1616"/>
      <c r="F10" s="1245"/>
      <c r="G10" s="1245"/>
      <c r="H10" s="1279"/>
      <c r="I10" s="1704"/>
      <c r="J10" s="1704"/>
      <c r="K10" s="1718"/>
      <c r="L10" s="1721"/>
      <c r="M10" s="1724"/>
      <c r="N10" s="1707"/>
      <c r="O10" s="520">
        <v>41368</v>
      </c>
      <c r="P10" s="697" t="s">
        <v>672</v>
      </c>
      <c r="Q10" s="325">
        <v>6069968.46</v>
      </c>
    </row>
    <row r="11" spans="1:19" ht="15" customHeight="1">
      <c r="A11" s="1711"/>
      <c r="B11" s="1274"/>
      <c r="C11" s="1245"/>
      <c r="D11" s="1616"/>
      <c r="E11" s="1616"/>
      <c r="F11" s="1245"/>
      <c r="G11" s="1245"/>
      <c r="H11" s="1279"/>
      <c r="I11" s="1704"/>
      <c r="J11" s="1704"/>
      <c r="K11" s="1718"/>
      <c r="L11" s="1721"/>
      <c r="M11" s="1724"/>
      <c r="N11" s="1707"/>
      <c r="O11" s="581">
        <v>41400</v>
      </c>
      <c r="P11" s="642" t="s">
        <v>672</v>
      </c>
      <c r="Q11" s="699">
        <v>4419258.7300000004</v>
      </c>
    </row>
    <row r="12" spans="1:19" ht="15" customHeight="1">
      <c r="A12" s="1711"/>
      <c r="B12" s="1274"/>
      <c r="C12" s="1245"/>
      <c r="D12" s="1616"/>
      <c r="E12" s="1616"/>
      <c r="F12" s="1245"/>
      <c r="G12" s="1245"/>
      <c r="H12" s="1279"/>
      <c r="I12" s="1704"/>
      <c r="J12" s="1704"/>
      <c r="K12" s="1718"/>
      <c r="L12" s="1721"/>
      <c r="M12" s="1724"/>
      <c r="N12" s="1707"/>
      <c r="O12" s="581">
        <v>41431</v>
      </c>
      <c r="P12" s="642" t="s">
        <v>672</v>
      </c>
      <c r="Q12" s="699">
        <v>96496771.870000005</v>
      </c>
    </row>
    <row r="13" spans="1:19" ht="15" customHeight="1">
      <c r="A13" s="1711"/>
      <c r="B13" s="1274"/>
      <c r="C13" s="1245"/>
      <c r="D13" s="1616"/>
      <c r="E13" s="1616"/>
      <c r="F13" s="1245"/>
      <c r="G13" s="1245"/>
      <c r="H13" s="1279"/>
      <c r="I13" s="1704"/>
      <c r="J13" s="1704"/>
      <c r="K13" s="1718"/>
      <c r="L13" s="1721"/>
      <c r="M13" s="1724"/>
      <c r="N13" s="1707"/>
      <c r="O13" s="581">
        <v>41460</v>
      </c>
      <c r="P13" s="642" t="s">
        <v>672</v>
      </c>
      <c r="Q13" s="699">
        <v>11799669.859999999</v>
      </c>
    </row>
    <row r="14" spans="1:19" ht="15" customHeight="1">
      <c r="A14" s="1711"/>
      <c r="B14" s="1274"/>
      <c r="C14" s="1245"/>
      <c r="D14" s="1616"/>
      <c r="E14" s="1616"/>
      <c r="F14" s="1245"/>
      <c r="G14" s="1245"/>
      <c r="H14" s="1279"/>
      <c r="I14" s="1704"/>
      <c r="J14" s="1704"/>
      <c r="K14" s="1718"/>
      <c r="L14" s="1721"/>
      <c r="M14" s="1724"/>
      <c r="N14" s="1707"/>
      <c r="O14" s="581">
        <v>41492</v>
      </c>
      <c r="P14" s="642" t="s">
        <v>672</v>
      </c>
      <c r="Q14" s="698">
        <v>66072964.93</v>
      </c>
    </row>
    <row r="15" spans="1:19" ht="15" customHeight="1">
      <c r="A15" s="1711"/>
      <c r="B15" s="1274"/>
      <c r="C15" s="1245"/>
      <c r="D15" s="1616"/>
      <c r="E15" s="1616"/>
      <c r="F15" s="1245"/>
      <c r="G15" s="1245"/>
      <c r="H15" s="1279"/>
      <c r="I15" s="1704"/>
      <c r="J15" s="1704"/>
      <c r="K15" s="1718"/>
      <c r="L15" s="1721"/>
      <c r="M15" s="1724"/>
      <c r="N15" s="1707"/>
      <c r="O15" s="520">
        <v>41523</v>
      </c>
      <c r="P15" s="521" t="s">
        <v>672</v>
      </c>
      <c r="Q15" s="325">
        <v>74797684.469999999</v>
      </c>
    </row>
    <row r="16" spans="1:19" ht="15" customHeight="1">
      <c r="A16" s="1711"/>
      <c r="B16" s="1274"/>
      <c r="C16" s="1245"/>
      <c r="D16" s="1616"/>
      <c r="E16" s="1616"/>
      <c r="F16" s="1245"/>
      <c r="G16" s="1245"/>
      <c r="H16" s="1279"/>
      <c r="I16" s="1704"/>
      <c r="J16" s="1704"/>
      <c r="K16" s="1718"/>
      <c r="L16" s="1721"/>
      <c r="M16" s="1724"/>
      <c r="N16" s="1707"/>
      <c r="O16" s="581">
        <v>41551</v>
      </c>
      <c r="P16" s="642" t="s">
        <v>672</v>
      </c>
      <c r="Q16" s="698">
        <v>1114074.03</v>
      </c>
    </row>
    <row r="17" spans="1:17" ht="15" customHeight="1">
      <c r="A17" s="1711"/>
      <c r="B17" s="1274"/>
      <c r="C17" s="1245"/>
      <c r="D17" s="1616"/>
      <c r="E17" s="1616"/>
      <c r="F17" s="1245"/>
      <c r="G17" s="1245"/>
      <c r="H17" s="1279"/>
      <c r="I17" s="1704"/>
      <c r="J17" s="1704"/>
      <c r="K17" s="1718"/>
      <c r="L17" s="1721"/>
      <c r="M17" s="1724"/>
      <c r="N17" s="1707"/>
      <c r="O17" s="581">
        <v>41584</v>
      </c>
      <c r="P17" s="642" t="s">
        <v>672</v>
      </c>
      <c r="Q17" s="698">
        <v>933181.49</v>
      </c>
    </row>
    <row r="18" spans="1:17" ht="15" customHeight="1">
      <c r="A18" s="1711"/>
      <c r="B18" s="1274"/>
      <c r="C18" s="1245"/>
      <c r="D18" s="1616"/>
      <c r="E18" s="1616"/>
      <c r="F18" s="1245"/>
      <c r="G18" s="1245"/>
      <c r="H18" s="1279"/>
      <c r="I18" s="1704"/>
      <c r="J18" s="1704"/>
      <c r="K18" s="1718"/>
      <c r="L18" s="1721"/>
      <c r="M18" s="1724"/>
      <c r="N18" s="1707"/>
      <c r="O18" s="610">
        <v>41613</v>
      </c>
      <c r="P18" s="697" t="s">
        <v>672</v>
      </c>
      <c r="Q18" s="696">
        <v>1102423.75</v>
      </c>
    </row>
    <row r="19" spans="1:17" ht="15" customHeight="1">
      <c r="A19" s="1711"/>
      <c r="B19" s="1274"/>
      <c r="C19" s="1245"/>
      <c r="D19" s="1616"/>
      <c r="E19" s="1616"/>
      <c r="F19" s="1245"/>
      <c r="G19" s="1245"/>
      <c r="H19" s="1279"/>
      <c r="I19" s="1704"/>
      <c r="J19" s="1704"/>
      <c r="K19" s="1718"/>
      <c r="L19" s="1721"/>
      <c r="M19" s="1724"/>
      <c r="N19" s="1707"/>
      <c r="O19" s="610">
        <v>41646</v>
      </c>
      <c r="P19" s="697" t="s">
        <v>672</v>
      </c>
      <c r="Q19" s="696">
        <v>1026568.7</v>
      </c>
    </row>
    <row r="20" spans="1:17" ht="15" customHeight="1">
      <c r="A20" s="1711"/>
      <c r="B20" s="1274"/>
      <c r="C20" s="1245"/>
      <c r="D20" s="1616"/>
      <c r="E20" s="1616"/>
      <c r="F20" s="1245"/>
      <c r="G20" s="1245"/>
      <c r="H20" s="1279"/>
      <c r="I20" s="1704"/>
      <c r="J20" s="1704"/>
      <c r="K20" s="1718"/>
      <c r="L20" s="1721"/>
      <c r="M20" s="1724"/>
      <c r="N20" s="1707"/>
      <c r="O20" s="610">
        <v>41676</v>
      </c>
      <c r="P20" s="697" t="s">
        <v>672</v>
      </c>
      <c r="Q20" s="696">
        <v>1107573.72</v>
      </c>
    </row>
    <row r="21" spans="1:17" ht="15" customHeight="1">
      <c r="A21" s="1711"/>
      <c r="B21" s="1274"/>
      <c r="C21" s="1245"/>
      <c r="D21" s="1616"/>
      <c r="E21" s="1616"/>
      <c r="F21" s="1245"/>
      <c r="G21" s="1245"/>
      <c r="H21" s="1279"/>
      <c r="I21" s="1704"/>
      <c r="J21" s="1704"/>
      <c r="K21" s="1718"/>
      <c r="L21" s="1721"/>
      <c r="M21" s="1724"/>
      <c r="N21" s="1707"/>
      <c r="O21" s="610">
        <v>41704</v>
      </c>
      <c r="P21" s="697" t="s">
        <v>672</v>
      </c>
      <c r="Q21" s="696">
        <v>1225983.02</v>
      </c>
    </row>
    <row r="22" spans="1:17" ht="15" customHeight="1">
      <c r="A22" s="1711"/>
      <c r="B22" s="1274"/>
      <c r="C22" s="1245"/>
      <c r="D22" s="1616"/>
      <c r="E22" s="1616"/>
      <c r="F22" s="1245"/>
      <c r="G22" s="1245"/>
      <c r="H22" s="1279"/>
      <c r="I22" s="1704"/>
      <c r="J22" s="1704"/>
      <c r="K22" s="1718"/>
      <c r="L22" s="1721"/>
      <c r="M22" s="1724"/>
      <c r="N22" s="1707"/>
      <c r="O22" s="610">
        <v>41733</v>
      </c>
      <c r="P22" s="697" t="s">
        <v>672</v>
      </c>
      <c r="Q22" s="696">
        <v>11597601.92</v>
      </c>
    </row>
    <row r="23" spans="1:17" ht="15" customHeight="1">
      <c r="A23" s="1711"/>
      <c r="B23" s="1274"/>
      <c r="C23" s="1245"/>
      <c r="D23" s="1616"/>
      <c r="E23" s="1616"/>
      <c r="F23" s="1245"/>
      <c r="G23" s="1245"/>
      <c r="H23" s="1279"/>
      <c r="I23" s="1704"/>
      <c r="J23" s="1704"/>
      <c r="K23" s="1718"/>
      <c r="L23" s="1721"/>
      <c r="M23" s="1724"/>
      <c r="N23" s="1707"/>
      <c r="O23" s="610">
        <v>41765</v>
      </c>
      <c r="P23" s="697" t="s">
        <v>672</v>
      </c>
      <c r="Q23" s="696">
        <v>1055555.52</v>
      </c>
    </row>
    <row r="24" spans="1:17" ht="15" customHeight="1">
      <c r="A24" s="1711"/>
      <c r="B24" s="1274"/>
      <c r="C24" s="1245"/>
      <c r="D24" s="1616"/>
      <c r="E24" s="1616"/>
      <c r="F24" s="1245"/>
      <c r="G24" s="1245"/>
      <c r="H24" s="1279"/>
      <c r="I24" s="1704"/>
      <c r="J24" s="1704"/>
      <c r="K24" s="1718"/>
      <c r="L24" s="1721"/>
      <c r="M24" s="1724"/>
      <c r="N24" s="1707"/>
      <c r="O24" s="610">
        <v>41795</v>
      </c>
      <c r="P24" s="697" t="s">
        <v>672</v>
      </c>
      <c r="Q24" s="696">
        <v>1343150.49</v>
      </c>
    </row>
    <row r="25" spans="1:17" ht="15" customHeight="1">
      <c r="A25" s="1711"/>
      <c r="B25" s="1274"/>
      <c r="C25" s="1245"/>
      <c r="D25" s="1616"/>
      <c r="E25" s="1616"/>
      <c r="F25" s="1245"/>
      <c r="G25" s="1245"/>
      <c r="H25" s="1279"/>
      <c r="I25" s="1704"/>
      <c r="J25" s="1704"/>
      <c r="K25" s="1718"/>
      <c r="L25" s="1721"/>
      <c r="M25" s="1724"/>
      <c r="N25" s="1707"/>
      <c r="O25" s="610">
        <v>41827</v>
      </c>
      <c r="P25" s="697" t="s">
        <v>672</v>
      </c>
      <c r="Q25" s="696">
        <v>27005139.48</v>
      </c>
    </row>
    <row r="26" spans="1:17" ht="15" customHeight="1">
      <c r="A26" s="1711"/>
      <c r="B26" s="1274"/>
      <c r="C26" s="1245"/>
      <c r="D26" s="1616"/>
      <c r="E26" s="1616"/>
      <c r="F26" s="1245"/>
      <c r="G26" s="1245"/>
      <c r="H26" s="1279"/>
      <c r="I26" s="1704"/>
      <c r="J26" s="1704"/>
      <c r="K26" s="1718"/>
      <c r="L26" s="1721"/>
      <c r="M26" s="1724"/>
      <c r="N26" s="1707"/>
      <c r="O26" s="610">
        <v>41857</v>
      </c>
      <c r="P26" s="697" t="s">
        <v>672</v>
      </c>
      <c r="Q26" s="696">
        <v>14059970.76</v>
      </c>
    </row>
    <row r="27" spans="1:17" ht="15" customHeight="1">
      <c r="A27" s="1711"/>
      <c r="B27" s="1274"/>
      <c r="C27" s="1245"/>
      <c r="D27" s="1616"/>
      <c r="E27" s="1616"/>
      <c r="F27" s="1245"/>
      <c r="G27" s="1245"/>
      <c r="H27" s="1279"/>
      <c r="I27" s="1704"/>
      <c r="J27" s="1704"/>
      <c r="K27" s="1718"/>
      <c r="L27" s="1721"/>
      <c r="M27" s="1724"/>
      <c r="N27" s="1707"/>
      <c r="O27" s="610">
        <v>41887</v>
      </c>
      <c r="P27" s="697" t="s">
        <v>672</v>
      </c>
      <c r="Q27" s="696">
        <v>262036.25</v>
      </c>
    </row>
    <row r="28" spans="1:17" ht="15" customHeight="1">
      <c r="A28" s="1711"/>
      <c r="B28" s="1274"/>
      <c r="C28" s="1245"/>
      <c r="D28" s="1616"/>
      <c r="E28" s="1616"/>
      <c r="F28" s="1245"/>
      <c r="G28" s="1245"/>
      <c r="H28" s="1279"/>
      <c r="I28" s="1704"/>
      <c r="J28" s="1704"/>
      <c r="K28" s="1718"/>
      <c r="L28" s="1721"/>
      <c r="M28" s="1724"/>
      <c r="N28" s="1707"/>
      <c r="O28" s="610">
        <v>41918</v>
      </c>
      <c r="P28" s="697" t="s">
        <v>672</v>
      </c>
      <c r="Q28" s="696">
        <v>17394583.210000001</v>
      </c>
    </row>
    <row r="29" spans="1:17" ht="18" customHeight="1" thickBot="1">
      <c r="A29" s="1712"/>
      <c r="B29" s="1713"/>
      <c r="C29" s="1701"/>
      <c r="D29" s="1617"/>
      <c r="E29" s="1617"/>
      <c r="F29" s="1701"/>
      <c r="G29" s="1701"/>
      <c r="H29" s="1702"/>
      <c r="I29" s="1705"/>
      <c r="J29" s="1705"/>
      <c r="K29" s="1719"/>
      <c r="L29" s="1722"/>
      <c r="M29" s="1725"/>
      <c r="N29" s="1708"/>
      <c r="O29" s="568">
        <v>41949</v>
      </c>
      <c r="P29" s="695" t="s">
        <v>672</v>
      </c>
      <c r="Q29" s="694">
        <v>21835384.789999999</v>
      </c>
    </row>
    <row r="30" spans="1:17">
      <c r="B30" s="326"/>
      <c r="C30" s="508"/>
      <c r="D30" s="327"/>
      <c r="E30" s="327"/>
      <c r="F30" s="169"/>
      <c r="G30" s="508"/>
      <c r="H30" s="328"/>
      <c r="I30" s="41"/>
      <c r="J30" s="41"/>
    </row>
    <row r="31" spans="1:17">
      <c r="B31" s="326"/>
      <c r="C31" s="508"/>
      <c r="D31" s="327"/>
      <c r="E31" s="327"/>
      <c r="F31" s="169"/>
      <c r="G31" s="508"/>
      <c r="H31" s="328"/>
      <c r="I31" s="41"/>
      <c r="J31" s="41"/>
    </row>
    <row r="32" spans="1:17" ht="16.8" thickBot="1">
      <c r="B32" s="517"/>
      <c r="C32" s="508"/>
      <c r="D32" s="517"/>
      <c r="E32" s="517"/>
      <c r="F32" s="169"/>
      <c r="M32" s="170" t="s">
        <v>673</v>
      </c>
      <c r="N32" s="329">
        <f>N6</f>
        <v>100000000</v>
      </c>
      <c r="P32" s="299" t="s">
        <v>674</v>
      </c>
      <c r="Q32" s="329">
        <f>SUM(Q6:Q29)</f>
        <v>771143208.51999998</v>
      </c>
    </row>
    <row r="33" spans="1:18" ht="14.4" thickTop="1">
      <c r="B33" s="517"/>
      <c r="C33" s="508"/>
      <c r="D33" s="517"/>
      <c r="E33" s="517"/>
      <c r="F33" s="169"/>
      <c r="G33" s="511"/>
      <c r="H33" s="198"/>
    </row>
    <row r="35" spans="1:18" ht="17.25" customHeight="1">
      <c r="A35" s="1424" t="s">
        <v>675</v>
      </c>
      <c r="B35" s="1424"/>
      <c r="C35" s="1424"/>
      <c r="D35" s="1424"/>
      <c r="E35" s="1424"/>
      <c r="F35" s="1424"/>
      <c r="G35" s="1424"/>
      <c r="H35" s="1424"/>
      <c r="I35" s="1424"/>
      <c r="J35" s="1424"/>
      <c r="K35" s="1424"/>
      <c r="L35" s="1424"/>
      <c r="M35" s="1424"/>
      <c r="N35" s="1424"/>
      <c r="O35" s="1424"/>
      <c r="P35" s="1424"/>
      <c r="Q35" s="1424"/>
      <c r="R35" s="510"/>
    </row>
    <row r="36" spans="1:18">
      <c r="A36" s="1424" t="s">
        <v>676</v>
      </c>
      <c r="B36" s="1424"/>
      <c r="C36" s="1424"/>
      <c r="D36" s="1424"/>
      <c r="E36" s="1424"/>
      <c r="F36" s="1424"/>
      <c r="G36" s="1424"/>
      <c r="H36" s="1424"/>
      <c r="I36" s="1424"/>
      <c r="J36" s="1424"/>
      <c r="K36" s="1424"/>
      <c r="L36" s="1424"/>
      <c r="M36" s="1424"/>
      <c r="N36" s="1424"/>
      <c r="O36" s="1424"/>
      <c r="P36" s="1424"/>
      <c r="Q36" s="1424"/>
    </row>
    <row r="37" spans="1:18">
      <c r="A37" s="1424" t="s">
        <v>677</v>
      </c>
      <c r="B37" s="1424"/>
      <c r="C37" s="1424"/>
      <c r="D37" s="1424"/>
      <c r="E37" s="1424"/>
      <c r="F37" s="1424"/>
      <c r="G37" s="1424"/>
      <c r="H37" s="1424"/>
      <c r="I37" s="1424"/>
      <c r="J37" s="1424"/>
      <c r="K37" s="1424"/>
      <c r="L37" s="1424"/>
      <c r="M37" s="1424"/>
      <c r="N37" s="1424"/>
      <c r="O37" s="1424"/>
      <c r="P37" s="1424"/>
      <c r="Q37" s="1424"/>
    </row>
    <row r="38" spans="1:18">
      <c r="A38" s="1424" t="s">
        <v>678</v>
      </c>
      <c r="B38" s="1424"/>
      <c r="C38" s="1424"/>
      <c r="D38" s="1424"/>
      <c r="E38" s="1424"/>
      <c r="F38" s="1424"/>
      <c r="G38" s="1424"/>
      <c r="H38" s="1424"/>
      <c r="I38" s="1424"/>
      <c r="J38" s="1424"/>
      <c r="K38" s="1424"/>
      <c r="L38" s="1424"/>
      <c r="M38" s="1424"/>
      <c r="N38" s="1424"/>
      <c r="O38" s="1424"/>
      <c r="P38" s="1424"/>
      <c r="Q38" s="1424"/>
    </row>
    <row r="39" spans="1:18">
      <c r="A39" s="518" t="s">
        <v>679</v>
      </c>
    </row>
    <row r="765" spans="6:6" ht="41.4">
      <c r="F765" s="525" t="s">
        <v>540</v>
      </c>
    </row>
  </sheetData>
  <mergeCells count="36">
    <mergeCell ref="N4:N5"/>
    <mergeCell ref="O4:Q4"/>
    <mergeCell ref="K5:L5"/>
    <mergeCell ref="A1:O1"/>
    <mergeCell ref="A2:O2"/>
    <mergeCell ref="A4:A5"/>
    <mergeCell ref="B4:B5"/>
    <mergeCell ref="C4:E4"/>
    <mergeCell ref="F4:F5"/>
    <mergeCell ref="G4:G5"/>
    <mergeCell ref="H4:H5"/>
    <mergeCell ref="I4:J5"/>
    <mergeCell ref="K4:M4"/>
    <mergeCell ref="Q6:Q7"/>
    <mergeCell ref="K7:K8"/>
    <mergeCell ref="L7:L8"/>
    <mergeCell ref="M7:M8"/>
    <mergeCell ref="K9:K29"/>
    <mergeCell ref="L9:L29"/>
    <mergeCell ref="M9:M29"/>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zoomScale="80" zoomScaleSheetLayoutView="80" workbookViewId="0">
      <selection activeCell="K81" sqref="K81"/>
    </sheetView>
  </sheetViews>
  <sheetFormatPr defaultColWidth="9.109375" defaultRowHeight="13.2"/>
  <cols>
    <col min="1" max="1" width="20.6640625" style="330" customWidth="1"/>
    <col min="2" max="3" width="9.109375" style="330"/>
    <col min="4" max="4" width="30.6640625" style="330" customWidth="1"/>
    <col min="5" max="5" width="20" style="330" customWidth="1"/>
    <col min="6" max="6" width="19.88671875" style="330" customWidth="1"/>
    <col min="7" max="7" width="9.88671875" style="330" bestFit="1" customWidth="1"/>
    <col min="8" max="9" width="20" style="330" customWidth="1"/>
    <col min="10" max="10" width="1.33203125" style="330" customWidth="1"/>
    <col min="11" max="11" width="9.109375" style="330"/>
    <col min="12" max="12" width="20" style="330" customWidth="1"/>
    <col min="13" max="13" width="14.44140625" style="330" customWidth="1"/>
    <col min="14" max="14" width="10" style="330" customWidth="1"/>
    <col min="15" max="15" width="18.6640625" style="330" customWidth="1"/>
    <col min="16" max="16" width="17.44140625" style="330" customWidth="1"/>
    <col min="17" max="17" width="18.33203125" style="330" customWidth="1"/>
    <col min="18" max="18" width="18" style="330" customWidth="1"/>
    <col min="19" max="19" width="2" style="330" customWidth="1"/>
    <col min="20" max="20" width="9" style="330" customWidth="1"/>
    <col min="21" max="21" width="17" style="330" customWidth="1"/>
    <col min="22" max="22" width="17.6640625" style="330" customWidth="1"/>
    <col min="23" max="16384" width="9.109375" style="330"/>
  </cols>
  <sheetData>
    <row r="1" spans="1:22" ht="13.8">
      <c r="A1" s="1771" t="s">
        <v>665</v>
      </c>
      <c r="B1" s="1771"/>
      <c r="C1" s="1771"/>
      <c r="D1" s="1771"/>
      <c r="E1" s="1771"/>
      <c r="F1" s="1771"/>
      <c r="G1" s="1771"/>
      <c r="H1" s="1771"/>
      <c r="I1" s="1771"/>
      <c r="J1" s="1771"/>
      <c r="K1" s="1771"/>
      <c r="L1" s="1771"/>
      <c r="M1" s="1771"/>
      <c r="N1" s="1771"/>
      <c r="O1" s="1771"/>
      <c r="P1" s="1771"/>
      <c r="Q1" s="1771"/>
      <c r="R1" s="1771"/>
    </row>
    <row r="2" spans="1:22" ht="13.8">
      <c r="A2" s="1771" t="s">
        <v>680</v>
      </c>
      <c r="B2" s="1771"/>
      <c r="C2" s="1771"/>
      <c r="D2" s="1771"/>
      <c r="E2" s="1771"/>
      <c r="F2" s="1771"/>
      <c r="G2" s="1771"/>
      <c r="H2" s="1771"/>
      <c r="I2" s="1771"/>
      <c r="J2" s="1771"/>
      <c r="K2" s="1771"/>
      <c r="L2" s="1771"/>
      <c r="M2" s="1771"/>
      <c r="N2" s="1771"/>
      <c r="O2" s="1771"/>
      <c r="P2" s="1771"/>
      <c r="Q2" s="1771"/>
      <c r="R2" s="1771"/>
    </row>
    <row r="3" spans="1:22" ht="14.4" thickBot="1">
      <c r="A3" s="529"/>
      <c r="B3" s="529"/>
      <c r="C3" s="529"/>
      <c r="D3" s="529"/>
      <c r="E3" s="529"/>
      <c r="F3" s="331"/>
      <c r="G3" s="529"/>
      <c r="H3" s="332"/>
      <c r="I3" s="332"/>
      <c r="J3" s="332"/>
      <c r="K3" s="332"/>
      <c r="L3" s="529"/>
      <c r="M3" s="529"/>
      <c r="N3" s="529"/>
      <c r="O3" s="529"/>
      <c r="P3" s="332"/>
      <c r="Q3" s="529"/>
      <c r="R3" s="333"/>
    </row>
    <row r="4" spans="1:22" ht="15" customHeight="1">
      <c r="A4" s="1670" t="s">
        <v>681</v>
      </c>
      <c r="B4" s="1671"/>
      <c r="C4" s="1671"/>
      <c r="D4" s="1671"/>
      <c r="E4" s="1671"/>
      <c r="F4" s="1671"/>
      <c r="G4" s="1672"/>
      <c r="H4" s="1671" t="s">
        <v>682</v>
      </c>
      <c r="I4" s="1671"/>
      <c r="J4" s="1671"/>
      <c r="K4" s="1671"/>
      <c r="L4" s="1672"/>
      <c r="M4" s="1534" t="s">
        <v>564</v>
      </c>
      <c r="N4" s="1554"/>
      <c r="O4" s="1554"/>
      <c r="P4" s="1548"/>
      <c r="Q4" s="1772"/>
      <c r="R4" s="1518"/>
    </row>
    <row r="5" spans="1:22" ht="47.25" customHeight="1" thickBot="1">
      <c r="A5" s="739" t="s">
        <v>1</v>
      </c>
      <c r="B5" s="1768" t="s">
        <v>561</v>
      </c>
      <c r="C5" s="1768"/>
      <c r="D5" s="1769"/>
      <c r="E5" s="334" t="s">
        <v>683</v>
      </c>
      <c r="F5" s="335" t="s">
        <v>684</v>
      </c>
      <c r="G5" s="336" t="s">
        <v>685</v>
      </c>
      <c r="H5" s="736" t="s">
        <v>686</v>
      </c>
      <c r="I5" s="337" t="s">
        <v>687</v>
      </c>
      <c r="J5" s="1770" t="s">
        <v>685</v>
      </c>
      <c r="K5" s="1769"/>
      <c r="L5" s="738" t="s">
        <v>688</v>
      </c>
      <c r="M5" s="737" t="s">
        <v>689</v>
      </c>
      <c r="N5" s="736" t="s">
        <v>690</v>
      </c>
      <c r="O5" s="736" t="s">
        <v>691</v>
      </c>
      <c r="P5" s="736" t="s">
        <v>692</v>
      </c>
      <c r="Q5" s="735" t="s">
        <v>693</v>
      </c>
      <c r="R5" s="734" t="s">
        <v>694</v>
      </c>
    </row>
    <row r="6" spans="1:22" ht="14.4">
      <c r="A6" s="338">
        <v>40256</v>
      </c>
      <c r="B6" s="1761" t="s">
        <v>695</v>
      </c>
      <c r="C6" s="1761"/>
      <c r="D6" s="1762"/>
      <c r="E6" s="339">
        <v>4070000</v>
      </c>
      <c r="F6" s="340">
        <v>107.75</v>
      </c>
      <c r="G6" s="341" t="s">
        <v>431</v>
      </c>
      <c r="H6" s="342">
        <v>40261</v>
      </c>
      <c r="I6" s="339">
        <v>4377249.3</v>
      </c>
      <c r="J6" s="1763" t="s">
        <v>431</v>
      </c>
      <c r="K6" s="1764"/>
      <c r="L6" s="343">
        <v>2184</v>
      </c>
      <c r="M6" s="344">
        <v>40715</v>
      </c>
      <c r="N6" s="345" t="s">
        <v>431</v>
      </c>
      <c r="O6" s="345">
        <v>4070000</v>
      </c>
      <c r="P6" s="346">
        <v>3151186.31</v>
      </c>
      <c r="Q6" s="347">
        <v>902632.95</v>
      </c>
      <c r="R6" s="348">
        <v>3457746.41</v>
      </c>
      <c r="S6" s="349"/>
      <c r="U6" s="350"/>
      <c r="V6" s="351"/>
    </row>
    <row r="7" spans="1:22" ht="14.4">
      <c r="A7" s="725">
        <v>40256</v>
      </c>
      <c r="B7" s="1765" t="s">
        <v>696</v>
      </c>
      <c r="C7" s="1765"/>
      <c r="D7" s="1766"/>
      <c r="E7" s="352">
        <v>7617617</v>
      </c>
      <c r="F7" s="733">
        <v>109</v>
      </c>
      <c r="G7" s="724" t="s">
        <v>431</v>
      </c>
      <c r="H7" s="732">
        <v>40261</v>
      </c>
      <c r="I7" s="722">
        <v>8279156.3600000003</v>
      </c>
      <c r="J7" s="1741" t="s">
        <v>431</v>
      </c>
      <c r="K7" s="1742"/>
      <c r="L7" s="721">
        <v>4129.63</v>
      </c>
      <c r="M7" s="720">
        <v>40835</v>
      </c>
      <c r="N7" s="720" t="s">
        <v>431</v>
      </c>
      <c r="O7" s="719">
        <v>7617617</v>
      </c>
      <c r="P7" s="718">
        <v>5891601.7199999997</v>
      </c>
      <c r="Q7" s="347">
        <v>1685709.52</v>
      </c>
      <c r="R7" s="717">
        <v>6462971.5499999998</v>
      </c>
      <c r="S7" s="349"/>
      <c r="U7" s="350"/>
      <c r="V7" s="351"/>
    </row>
    <row r="8" spans="1:22" ht="14.4">
      <c r="A8" s="725">
        <v>40256</v>
      </c>
      <c r="B8" s="1766" t="s">
        <v>696</v>
      </c>
      <c r="C8" s="1767"/>
      <c r="D8" s="1767"/>
      <c r="E8" s="722">
        <v>8030000</v>
      </c>
      <c r="F8" s="728">
        <v>108.875</v>
      </c>
      <c r="G8" s="724" t="s">
        <v>431</v>
      </c>
      <c r="H8" s="723">
        <v>40261</v>
      </c>
      <c r="I8" s="722">
        <v>8716264.6199999992</v>
      </c>
      <c r="J8" s="1741" t="s">
        <v>431</v>
      </c>
      <c r="K8" s="1742"/>
      <c r="L8" s="721">
        <v>4347.74</v>
      </c>
      <c r="M8" s="720">
        <v>40715</v>
      </c>
      <c r="N8" s="720" t="s">
        <v>431</v>
      </c>
      <c r="O8" s="719">
        <v>8030000</v>
      </c>
      <c r="P8" s="718">
        <v>5964013.1699999999</v>
      </c>
      <c r="Q8" s="347">
        <v>2022652.0399999998</v>
      </c>
      <c r="R8" s="717">
        <v>6555383.1900000004</v>
      </c>
      <c r="S8" s="349"/>
      <c r="U8" s="350"/>
      <c r="V8" s="351"/>
    </row>
    <row r="9" spans="1:22" ht="14.4">
      <c r="A9" s="725">
        <v>40276</v>
      </c>
      <c r="B9" s="1758" t="s">
        <v>697</v>
      </c>
      <c r="C9" s="1758"/>
      <c r="D9" s="1759"/>
      <c r="E9" s="722">
        <v>23500000</v>
      </c>
      <c r="F9" s="728">
        <v>110.502</v>
      </c>
      <c r="G9" s="724" t="s">
        <v>431</v>
      </c>
      <c r="H9" s="723">
        <v>40326</v>
      </c>
      <c r="I9" s="722">
        <v>26041642.5</v>
      </c>
      <c r="J9" s="1741" t="s">
        <v>431</v>
      </c>
      <c r="K9" s="1742"/>
      <c r="L9" s="721">
        <v>12983</v>
      </c>
      <c r="M9" s="720">
        <v>40701</v>
      </c>
      <c r="N9" s="720" t="s">
        <v>431</v>
      </c>
      <c r="O9" s="719">
        <v>23500000</v>
      </c>
      <c r="P9" s="718">
        <v>22350367.079999998</v>
      </c>
      <c r="Q9" s="347">
        <v>1149632.9500000002</v>
      </c>
      <c r="R9" s="717">
        <v>25039988.52</v>
      </c>
      <c r="S9" s="349"/>
      <c r="U9" s="350"/>
      <c r="V9" s="351"/>
    </row>
    <row r="10" spans="1:22" ht="14.4">
      <c r="A10" s="725">
        <v>40276</v>
      </c>
      <c r="B10" s="1758" t="s">
        <v>698</v>
      </c>
      <c r="C10" s="1758"/>
      <c r="D10" s="1759"/>
      <c r="E10" s="722">
        <v>8900014</v>
      </c>
      <c r="F10" s="728">
        <v>107.5</v>
      </c>
      <c r="G10" s="724" t="s">
        <v>431</v>
      </c>
      <c r="H10" s="723">
        <v>40298</v>
      </c>
      <c r="I10" s="722">
        <v>9598522.9499999993</v>
      </c>
      <c r="J10" s="1741" t="s">
        <v>431</v>
      </c>
      <c r="K10" s="1742"/>
      <c r="L10" s="721">
        <v>4783</v>
      </c>
      <c r="M10" s="720">
        <v>40701</v>
      </c>
      <c r="N10" s="720" t="s">
        <v>431</v>
      </c>
      <c r="O10" s="719">
        <v>8900014</v>
      </c>
      <c r="P10" s="718">
        <v>6542218.46</v>
      </c>
      <c r="Q10" s="347">
        <v>2357795.5399999996</v>
      </c>
      <c r="R10" s="717">
        <v>7045773.9299999997</v>
      </c>
      <c r="S10" s="349"/>
      <c r="U10" s="350"/>
      <c r="V10" s="351"/>
    </row>
    <row r="11" spans="1:22" ht="14.4">
      <c r="A11" s="725">
        <v>40309</v>
      </c>
      <c r="B11" s="1758" t="s">
        <v>699</v>
      </c>
      <c r="C11" s="1758"/>
      <c r="D11" s="1759"/>
      <c r="E11" s="722">
        <v>10751382</v>
      </c>
      <c r="F11" s="728">
        <v>106.806</v>
      </c>
      <c r="G11" s="724" t="s">
        <v>431</v>
      </c>
      <c r="H11" s="723">
        <v>40359</v>
      </c>
      <c r="I11" s="722">
        <v>11511052.25</v>
      </c>
      <c r="J11" s="1741" t="s">
        <v>431</v>
      </c>
      <c r="K11" s="1742"/>
      <c r="L11" s="721">
        <v>5741</v>
      </c>
      <c r="M11" s="720">
        <v>40701</v>
      </c>
      <c r="N11" s="720" t="s">
        <v>431</v>
      </c>
      <c r="O11" s="719">
        <v>10751382</v>
      </c>
      <c r="P11" s="718">
        <v>9819269.5399999991</v>
      </c>
      <c r="Q11" s="347">
        <v>932112.47000000009</v>
      </c>
      <c r="R11" s="717">
        <v>10550917.23</v>
      </c>
      <c r="S11" s="349"/>
      <c r="U11" s="350"/>
      <c r="V11" s="351"/>
    </row>
    <row r="12" spans="1:22" ht="14.4">
      <c r="A12" s="725">
        <v>40309</v>
      </c>
      <c r="B12" s="1758" t="s">
        <v>700</v>
      </c>
      <c r="C12" s="1758"/>
      <c r="D12" s="1759"/>
      <c r="E12" s="722">
        <v>12898996</v>
      </c>
      <c r="F12" s="728">
        <v>109.42</v>
      </c>
      <c r="G12" s="724" t="s">
        <v>431</v>
      </c>
      <c r="H12" s="723">
        <v>40359</v>
      </c>
      <c r="I12" s="722">
        <v>14151228.74</v>
      </c>
      <c r="J12" s="1741" t="s">
        <v>431</v>
      </c>
      <c r="K12" s="1742"/>
      <c r="L12" s="721">
        <v>7057</v>
      </c>
      <c r="M12" s="720">
        <v>40701</v>
      </c>
      <c r="N12" s="720" t="s">
        <v>431</v>
      </c>
      <c r="O12" s="719">
        <v>12898996</v>
      </c>
      <c r="P12" s="718">
        <v>12570392.4</v>
      </c>
      <c r="Q12" s="347">
        <v>328603.62</v>
      </c>
      <c r="R12" s="717">
        <v>13886503.76</v>
      </c>
      <c r="S12" s="349"/>
      <c r="U12" s="350"/>
      <c r="V12" s="351"/>
    </row>
    <row r="13" spans="1:22" ht="14.4">
      <c r="A13" s="725">
        <v>40309</v>
      </c>
      <c r="B13" s="1744" t="s">
        <v>701</v>
      </c>
      <c r="C13" s="1744"/>
      <c r="D13" s="1744"/>
      <c r="E13" s="722">
        <v>8744333</v>
      </c>
      <c r="F13" s="728">
        <v>110.798</v>
      </c>
      <c r="G13" s="724" t="s">
        <v>431</v>
      </c>
      <c r="H13" s="723">
        <v>40359</v>
      </c>
      <c r="I13" s="722">
        <v>9717173.0800000001</v>
      </c>
      <c r="J13" s="1741" t="s">
        <v>431</v>
      </c>
      <c r="K13" s="1742"/>
      <c r="L13" s="721">
        <v>4844</v>
      </c>
      <c r="M13" s="720">
        <v>40701</v>
      </c>
      <c r="N13" s="720" t="s">
        <v>431</v>
      </c>
      <c r="O13" s="719">
        <v>8744333</v>
      </c>
      <c r="P13" s="718">
        <v>8483187.5999999996</v>
      </c>
      <c r="Q13" s="347">
        <v>261145.39</v>
      </c>
      <c r="R13" s="717">
        <v>9482247.1899999995</v>
      </c>
      <c r="U13" s="350"/>
      <c r="V13" s="351"/>
    </row>
    <row r="14" spans="1:22" ht="14.4">
      <c r="A14" s="725">
        <v>40323</v>
      </c>
      <c r="B14" s="1760" t="s">
        <v>702</v>
      </c>
      <c r="C14" s="1758"/>
      <c r="D14" s="1759"/>
      <c r="E14" s="722">
        <v>8417817</v>
      </c>
      <c r="F14" s="728">
        <v>110.125</v>
      </c>
      <c r="G14" s="724" t="s">
        <v>431</v>
      </c>
      <c r="H14" s="723">
        <v>40389</v>
      </c>
      <c r="I14" s="722">
        <v>9294363.1099999994</v>
      </c>
      <c r="J14" s="1741" t="s">
        <v>431</v>
      </c>
      <c r="K14" s="1742"/>
      <c r="L14" s="721">
        <v>4635</v>
      </c>
      <c r="M14" s="720">
        <v>40701</v>
      </c>
      <c r="N14" s="720" t="s">
        <v>431</v>
      </c>
      <c r="O14" s="719">
        <v>8417817</v>
      </c>
      <c r="P14" s="718">
        <v>8171159.0499999998</v>
      </c>
      <c r="Q14" s="347">
        <v>246657.92999999996</v>
      </c>
      <c r="R14" s="717">
        <v>8985817.9399999995</v>
      </c>
      <c r="U14" s="350"/>
      <c r="V14" s="351"/>
    </row>
    <row r="15" spans="1:22" ht="14.4">
      <c r="A15" s="725">
        <v>40323</v>
      </c>
      <c r="B15" s="1744" t="s">
        <v>701</v>
      </c>
      <c r="C15" s="1744"/>
      <c r="D15" s="1744"/>
      <c r="E15" s="722">
        <v>17119972</v>
      </c>
      <c r="F15" s="728">
        <v>109.553</v>
      </c>
      <c r="G15" s="724" t="s">
        <v>431</v>
      </c>
      <c r="H15" s="723">
        <v>40389</v>
      </c>
      <c r="I15" s="722">
        <v>18801712.030000001</v>
      </c>
      <c r="J15" s="1741" t="s">
        <v>431</v>
      </c>
      <c r="K15" s="1742"/>
      <c r="L15" s="721">
        <v>9377</v>
      </c>
      <c r="M15" s="720">
        <v>40806</v>
      </c>
      <c r="N15" s="720" t="s">
        <v>431</v>
      </c>
      <c r="O15" s="719">
        <v>17119972</v>
      </c>
      <c r="P15" s="718">
        <v>15030711.91</v>
      </c>
      <c r="Q15" s="347">
        <v>2089260.0899999999</v>
      </c>
      <c r="R15" s="717">
        <v>16658560.560000001</v>
      </c>
      <c r="U15" s="350"/>
      <c r="V15" s="351"/>
    </row>
    <row r="16" spans="1:22" ht="14.4">
      <c r="A16" s="725">
        <v>40346</v>
      </c>
      <c r="B16" s="1744" t="s">
        <v>699</v>
      </c>
      <c r="C16" s="1744"/>
      <c r="D16" s="1744"/>
      <c r="E16" s="722">
        <v>34441059</v>
      </c>
      <c r="F16" s="728">
        <v>110.785</v>
      </c>
      <c r="G16" s="724" t="s">
        <v>431</v>
      </c>
      <c r="H16" s="723">
        <v>40420</v>
      </c>
      <c r="I16" s="722">
        <v>38273994.890000001</v>
      </c>
      <c r="J16" s="1741" t="s">
        <v>431</v>
      </c>
      <c r="K16" s="1742"/>
      <c r="L16" s="721">
        <v>19077</v>
      </c>
      <c r="M16" s="720">
        <v>40715</v>
      </c>
      <c r="N16" s="720" t="s">
        <v>431</v>
      </c>
      <c r="O16" s="719">
        <v>34441059</v>
      </c>
      <c r="P16" s="718">
        <v>32656125.289999999</v>
      </c>
      <c r="Q16" s="347">
        <v>1784933.7200000002</v>
      </c>
      <c r="R16" s="717">
        <v>36072055.770000003</v>
      </c>
      <c r="U16" s="350"/>
      <c r="V16" s="351"/>
    </row>
    <row r="17" spans="1:22" ht="14.4">
      <c r="A17" s="725">
        <v>40346</v>
      </c>
      <c r="B17" s="1744" t="s">
        <v>697</v>
      </c>
      <c r="C17" s="1744"/>
      <c r="D17" s="1744"/>
      <c r="E17" s="722">
        <v>28209085</v>
      </c>
      <c r="F17" s="728">
        <v>112.02800000000001</v>
      </c>
      <c r="G17" s="724" t="s">
        <v>431</v>
      </c>
      <c r="H17" s="723">
        <v>40420</v>
      </c>
      <c r="I17" s="722">
        <v>31693810.469999999</v>
      </c>
      <c r="J17" s="1741" t="s">
        <v>431</v>
      </c>
      <c r="K17" s="1742"/>
      <c r="L17" s="721">
        <v>15801</v>
      </c>
      <c r="M17" s="720">
        <v>40806</v>
      </c>
      <c r="N17" s="720" t="s">
        <v>431</v>
      </c>
      <c r="O17" s="719">
        <v>28209085</v>
      </c>
      <c r="P17" s="718">
        <v>25930432.690000001</v>
      </c>
      <c r="Q17" s="347">
        <v>2278652.31</v>
      </c>
      <c r="R17" s="717">
        <v>29142473.560000002</v>
      </c>
      <c r="U17" s="350"/>
      <c r="V17" s="351"/>
    </row>
    <row r="18" spans="1:22" ht="14.4">
      <c r="A18" s="725">
        <v>40373</v>
      </c>
      <c r="B18" s="1744" t="s">
        <v>699</v>
      </c>
      <c r="C18" s="1744"/>
      <c r="D18" s="1744"/>
      <c r="E18" s="722">
        <v>6004156</v>
      </c>
      <c r="F18" s="728">
        <v>106.625</v>
      </c>
      <c r="G18" s="724" t="s">
        <v>431</v>
      </c>
      <c r="H18" s="723">
        <v>40451</v>
      </c>
      <c r="I18" s="722">
        <v>6416804.125</v>
      </c>
      <c r="J18" s="1741" t="s">
        <v>431</v>
      </c>
      <c r="K18" s="1742"/>
      <c r="L18" s="721">
        <v>3200</v>
      </c>
      <c r="M18" s="720">
        <v>40715</v>
      </c>
      <c r="N18" s="720" t="s">
        <v>431</v>
      </c>
      <c r="O18" s="719">
        <v>6004156</v>
      </c>
      <c r="P18" s="718">
        <v>5656049.2599999998</v>
      </c>
      <c r="Q18" s="347">
        <v>348106.74000000005</v>
      </c>
      <c r="R18" s="717">
        <v>6051772.3899999997</v>
      </c>
      <c r="U18" s="350"/>
      <c r="V18" s="351"/>
    </row>
    <row r="19" spans="1:22" ht="14.4">
      <c r="A19" s="725">
        <v>40373</v>
      </c>
      <c r="B19" s="1744" t="s">
        <v>695</v>
      </c>
      <c r="C19" s="1744"/>
      <c r="D19" s="1744"/>
      <c r="E19" s="722">
        <v>6860835</v>
      </c>
      <c r="F19" s="728">
        <v>108.505</v>
      </c>
      <c r="G19" s="724" t="s">
        <v>431</v>
      </c>
      <c r="H19" s="723">
        <v>40451</v>
      </c>
      <c r="I19" s="722">
        <v>7462725.5767499991</v>
      </c>
      <c r="J19" s="1741" t="s">
        <v>431</v>
      </c>
      <c r="K19" s="1742"/>
      <c r="L19" s="721">
        <v>3722</v>
      </c>
      <c r="M19" s="720">
        <v>40835</v>
      </c>
      <c r="N19" s="720" t="s">
        <v>431</v>
      </c>
      <c r="O19" s="719">
        <v>6860835</v>
      </c>
      <c r="P19" s="718">
        <v>6520875.0700000003</v>
      </c>
      <c r="Q19" s="347">
        <v>339959.93</v>
      </c>
      <c r="R19" s="717">
        <v>7105303.9699999997</v>
      </c>
      <c r="U19" s="350"/>
      <c r="V19" s="351"/>
    </row>
    <row r="20" spans="1:22" ht="14.4">
      <c r="A20" s="725">
        <v>40373</v>
      </c>
      <c r="B20" s="1744" t="s">
        <v>697</v>
      </c>
      <c r="C20" s="1744"/>
      <c r="D20" s="1744"/>
      <c r="E20" s="722">
        <v>13183361</v>
      </c>
      <c r="F20" s="728">
        <v>111.86</v>
      </c>
      <c r="G20" s="724" t="s">
        <v>431</v>
      </c>
      <c r="H20" s="723">
        <v>40451</v>
      </c>
      <c r="I20" s="722">
        <v>14789302.374600001</v>
      </c>
      <c r="J20" s="1741" t="s">
        <v>431</v>
      </c>
      <c r="K20" s="1742"/>
      <c r="L20" s="721">
        <v>7373</v>
      </c>
      <c r="M20" s="720">
        <v>40715</v>
      </c>
      <c r="N20" s="720" t="s">
        <v>431</v>
      </c>
      <c r="O20" s="719">
        <v>13183361</v>
      </c>
      <c r="P20" s="718">
        <v>12704840.59</v>
      </c>
      <c r="Q20" s="347">
        <v>478520.39</v>
      </c>
      <c r="R20" s="717">
        <v>14182378.619999999</v>
      </c>
      <c r="U20" s="350"/>
      <c r="V20" s="351"/>
    </row>
    <row r="21" spans="1:22" ht="14.4">
      <c r="A21" s="725">
        <v>40388</v>
      </c>
      <c r="B21" s="1744" t="s">
        <v>703</v>
      </c>
      <c r="C21" s="1744"/>
      <c r="D21" s="1744"/>
      <c r="E21" s="722">
        <v>2598386</v>
      </c>
      <c r="F21" s="728">
        <v>108.4375</v>
      </c>
      <c r="G21" s="724" t="s">
        <v>431</v>
      </c>
      <c r="H21" s="723">
        <v>40451</v>
      </c>
      <c r="I21" s="722">
        <v>2826677.6687500002</v>
      </c>
      <c r="J21" s="1741" t="s">
        <v>431</v>
      </c>
      <c r="K21" s="1742"/>
      <c r="L21" s="721">
        <v>1408</v>
      </c>
      <c r="M21" s="720">
        <v>40932</v>
      </c>
      <c r="N21" s="720" t="s">
        <v>431</v>
      </c>
      <c r="O21" s="719">
        <v>2598386</v>
      </c>
      <c r="P21" s="718">
        <v>1903406.58</v>
      </c>
      <c r="Q21" s="347">
        <v>694979.4</v>
      </c>
      <c r="R21" s="717">
        <v>2052702.39</v>
      </c>
      <c r="U21" s="350"/>
      <c r="V21" s="351"/>
    </row>
    <row r="22" spans="1:22" ht="14.4">
      <c r="A22" s="725">
        <v>40388</v>
      </c>
      <c r="B22" s="1744" t="s">
        <v>697</v>
      </c>
      <c r="C22" s="1744"/>
      <c r="D22" s="1744"/>
      <c r="E22" s="722">
        <v>9719455</v>
      </c>
      <c r="F22" s="728">
        <v>106.75</v>
      </c>
      <c r="G22" s="724" t="s">
        <v>431</v>
      </c>
      <c r="H22" s="723">
        <v>40480</v>
      </c>
      <c r="I22" s="722">
        <v>10394984.122500001</v>
      </c>
      <c r="J22" s="1741" t="s">
        <v>431</v>
      </c>
      <c r="K22" s="1742"/>
      <c r="L22" s="721">
        <v>5187</v>
      </c>
      <c r="M22" s="731">
        <v>40715</v>
      </c>
      <c r="N22" s="731" t="s">
        <v>431</v>
      </c>
      <c r="O22" s="730">
        <v>9719455</v>
      </c>
      <c r="P22" s="729">
        <v>9531446.1400000006</v>
      </c>
      <c r="Q22" s="347">
        <v>188008.86</v>
      </c>
      <c r="R22" s="717">
        <v>10223263.65</v>
      </c>
      <c r="U22" s="350"/>
      <c r="V22" s="351"/>
    </row>
    <row r="23" spans="1:22" ht="14.4">
      <c r="A23" s="725">
        <v>40407</v>
      </c>
      <c r="B23" s="1744" t="s">
        <v>699</v>
      </c>
      <c r="C23" s="1744"/>
      <c r="D23" s="1744"/>
      <c r="E23" s="722">
        <v>8279048</v>
      </c>
      <c r="F23" s="728">
        <v>110.19799999999999</v>
      </c>
      <c r="G23" s="724" t="s">
        <v>431</v>
      </c>
      <c r="H23" s="723">
        <v>40451</v>
      </c>
      <c r="I23" s="722">
        <v>9150989.2850400005</v>
      </c>
      <c r="J23" s="1741" t="s">
        <v>431</v>
      </c>
      <c r="K23" s="1742"/>
      <c r="L23" s="721">
        <v>4561</v>
      </c>
      <c r="M23" s="720">
        <v>40806</v>
      </c>
      <c r="N23" s="720" t="s">
        <v>431</v>
      </c>
      <c r="O23" s="719">
        <v>8279048</v>
      </c>
      <c r="P23" s="718">
        <v>6425216.9800000004</v>
      </c>
      <c r="Q23" s="347">
        <v>1853831.0299999998</v>
      </c>
      <c r="R23" s="717">
        <v>7078088.6299999999</v>
      </c>
      <c r="U23" s="350"/>
      <c r="V23" s="351"/>
    </row>
    <row r="24" spans="1:22" ht="14.4">
      <c r="A24" s="725">
        <v>40407</v>
      </c>
      <c r="B24" s="1744" t="s">
        <v>704</v>
      </c>
      <c r="C24" s="1744"/>
      <c r="D24" s="1744"/>
      <c r="E24" s="722">
        <v>5000000</v>
      </c>
      <c r="F24" s="728">
        <v>110.08799999999999</v>
      </c>
      <c r="G24" s="724" t="s">
        <v>431</v>
      </c>
      <c r="H24" s="723">
        <v>40480</v>
      </c>
      <c r="I24" s="722">
        <v>5520651.6699999999</v>
      </c>
      <c r="J24" s="1741" t="s">
        <v>431</v>
      </c>
      <c r="K24" s="1742"/>
      <c r="L24" s="721">
        <v>2752</v>
      </c>
      <c r="M24" s="720">
        <v>40835</v>
      </c>
      <c r="N24" s="720" t="s">
        <v>431</v>
      </c>
      <c r="O24" s="719">
        <v>5000000</v>
      </c>
      <c r="P24" s="718">
        <v>4580543.05</v>
      </c>
      <c r="Q24" s="347">
        <v>419456.95</v>
      </c>
      <c r="R24" s="717">
        <v>5029355.7299999995</v>
      </c>
      <c r="U24" s="350"/>
      <c r="V24" s="351"/>
    </row>
    <row r="25" spans="1:22" ht="14.4">
      <c r="A25" s="725">
        <v>40407</v>
      </c>
      <c r="B25" s="1741" t="s">
        <v>699</v>
      </c>
      <c r="C25" s="1745"/>
      <c r="D25" s="1742"/>
      <c r="E25" s="722">
        <v>10000000</v>
      </c>
      <c r="F25" s="728">
        <v>110.821</v>
      </c>
      <c r="G25" s="724" t="s">
        <v>431</v>
      </c>
      <c r="H25" s="723">
        <v>40480</v>
      </c>
      <c r="I25" s="727">
        <v>11115031.109999999</v>
      </c>
      <c r="J25" s="1741" t="s">
        <v>431</v>
      </c>
      <c r="K25" s="1742"/>
      <c r="L25" s="721">
        <v>5541</v>
      </c>
      <c r="M25" s="720">
        <v>40835</v>
      </c>
      <c r="N25" s="720" t="s">
        <v>431</v>
      </c>
      <c r="O25" s="719">
        <v>10000000</v>
      </c>
      <c r="P25" s="718">
        <v>9030538.9000000004</v>
      </c>
      <c r="Q25" s="347">
        <v>969461.1</v>
      </c>
      <c r="R25" s="717">
        <v>9994805.5399999991</v>
      </c>
      <c r="U25" s="350"/>
      <c r="V25" s="351"/>
    </row>
    <row r="26" spans="1:22" ht="14.4">
      <c r="A26" s="353">
        <v>40421</v>
      </c>
      <c r="B26" s="1743" t="s">
        <v>699</v>
      </c>
      <c r="C26" s="1743"/>
      <c r="D26" s="1743"/>
      <c r="E26" s="352">
        <v>9272482</v>
      </c>
      <c r="F26" s="519">
        <v>110.515</v>
      </c>
      <c r="G26" s="354" t="s">
        <v>431</v>
      </c>
      <c r="H26" s="355">
        <v>40450</v>
      </c>
      <c r="I26" s="352">
        <v>10277319.2423</v>
      </c>
      <c r="J26" s="1741" t="s">
        <v>431</v>
      </c>
      <c r="K26" s="1742"/>
      <c r="L26" s="356">
        <v>5123</v>
      </c>
      <c r="M26" s="720">
        <v>40806</v>
      </c>
      <c r="N26" s="720" t="s">
        <v>431</v>
      </c>
      <c r="O26" s="719">
        <v>9272482</v>
      </c>
      <c r="P26" s="718">
        <v>8403846.3599999994</v>
      </c>
      <c r="Q26" s="347">
        <v>868635.64999999991</v>
      </c>
      <c r="R26" s="717">
        <v>9230008.1899999995</v>
      </c>
      <c r="U26" s="350"/>
      <c r="V26" s="351"/>
    </row>
    <row r="27" spans="1:22" ht="14.4">
      <c r="A27" s="725">
        <v>40421</v>
      </c>
      <c r="B27" s="1744" t="s">
        <v>705</v>
      </c>
      <c r="C27" s="1744"/>
      <c r="D27" s="1744"/>
      <c r="E27" s="352">
        <v>10350000</v>
      </c>
      <c r="F27" s="728">
        <v>112.476</v>
      </c>
      <c r="G27" s="724" t="s">
        <v>431</v>
      </c>
      <c r="H27" s="723">
        <v>40480</v>
      </c>
      <c r="I27" s="722">
        <v>11672765.65</v>
      </c>
      <c r="J27" s="1741" t="s">
        <v>431</v>
      </c>
      <c r="K27" s="1742"/>
      <c r="L27" s="721">
        <v>5820</v>
      </c>
      <c r="M27" s="720">
        <v>40835</v>
      </c>
      <c r="N27" s="720" t="s">
        <v>431</v>
      </c>
      <c r="O27" s="719">
        <v>10350000</v>
      </c>
      <c r="P27" s="718">
        <v>10099555.15</v>
      </c>
      <c r="Q27" s="347">
        <v>250444.84999999998</v>
      </c>
      <c r="R27" s="717">
        <v>11314651.140000001</v>
      </c>
      <c r="U27" s="350"/>
      <c r="V27" s="351"/>
    </row>
    <row r="28" spans="1:22" ht="14.4">
      <c r="A28" s="725">
        <v>40421</v>
      </c>
      <c r="B28" s="1741" t="s">
        <v>699</v>
      </c>
      <c r="C28" s="1745"/>
      <c r="D28" s="1742"/>
      <c r="E28" s="722">
        <v>6900000</v>
      </c>
      <c r="F28" s="728">
        <v>105.875</v>
      </c>
      <c r="G28" s="724" t="s">
        <v>431</v>
      </c>
      <c r="H28" s="723">
        <v>40512</v>
      </c>
      <c r="I28" s="727">
        <v>7319687.71</v>
      </c>
      <c r="J28" s="1746" t="s">
        <v>431</v>
      </c>
      <c r="K28" s="1747"/>
      <c r="L28" s="721">
        <v>3652</v>
      </c>
      <c r="M28" s="720">
        <v>40932</v>
      </c>
      <c r="N28" s="720" t="s">
        <v>431</v>
      </c>
      <c r="O28" s="719">
        <v>6900000</v>
      </c>
      <c r="P28" s="718">
        <v>6236800.4299999997</v>
      </c>
      <c r="Q28" s="726">
        <v>663199.56000000006</v>
      </c>
      <c r="R28" s="717">
        <v>6556341.1699999999</v>
      </c>
      <c r="U28" s="350"/>
      <c r="V28" s="351"/>
    </row>
    <row r="29" spans="1:22" ht="14.4">
      <c r="A29" s="353">
        <v>40435</v>
      </c>
      <c r="B29" s="1749" t="s">
        <v>699</v>
      </c>
      <c r="C29" s="1750"/>
      <c r="D29" s="1751"/>
      <c r="E29" s="352">
        <v>8902230</v>
      </c>
      <c r="F29" s="519">
        <v>111.584</v>
      </c>
      <c r="G29" s="724" t="s">
        <v>431</v>
      </c>
      <c r="H29" s="355">
        <v>40480</v>
      </c>
      <c r="I29" s="357">
        <v>9962039.4932000004</v>
      </c>
      <c r="J29" s="1741" t="s">
        <v>431</v>
      </c>
      <c r="K29" s="1742"/>
      <c r="L29" s="356">
        <v>4966</v>
      </c>
      <c r="M29" s="720">
        <v>40932</v>
      </c>
      <c r="N29" s="720" t="s">
        <v>431</v>
      </c>
      <c r="O29" s="719">
        <v>8902230</v>
      </c>
      <c r="P29" s="358">
        <v>7503680.7599999998</v>
      </c>
      <c r="Q29" s="359">
        <v>1398549.2299999997</v>
      </c>
      <c r="R29" s="348">
        <v>8269276.7299999995</v>
      </c>
      <c r="U29" s="350"/>
      <c r="V29" s="351"/>
    </row>
    <row r="30" spans="1:22" ht="14.4">
      <c r="A30" s="353">
        <v>40435</v>
      </c>
      <c r="B30" s="1743" t="s">
        <v>706</v>
      </c>
      <c r="C30" s="1743"/>
      <c r="D30" s="1743"/>
      <c r="E30" s="352">
        <v>8050000</v>
      </c>
      <c r="F30" s="519">
        <v>110.759</v>
      </c>
      <c r="G30" s="354" t="s">
        <v>431</v>
      </c>
      <c r="H30" s="355">
        <v>40512</v>
      </c>
      <c r="I30" s="352">
        <v>8940780.3499999996</v>
      </c>
      <c r="J30" s="1741" t="s">
        <v>431</v>
      </c>
      <c r="K30" s="1742"/>
      <c r="L30" s="356">
        <v>4458</v>
      </c>
      <c r="M30" s="720">
        <v>40932</v>
      </c>
      <c r="N30" s="720" t="s">
        <v>431</v>
      </c>
      <c r="O30" s="719">
        <v>8050000</v>
      </c>
      <c r="P30" s="358">
        <v>7053867.4000000004</v>
      </c>
      <c r="Q30" s="359">
        <v>996132.6</v>
      </c>
      <c r="R30" s="348">
        <v>7703609.71</v>
      </c>
      <c r="U30" s="350"/>
      <c r="V30" s="351"/>
    </row>
    <row r="31" spans="1:22" ht="14.4">
      <c r="A31" s="725">
        <v>40435</v>
      </c>
      <c r="B31" s="1744" t="s">
        <v>702</v>
      </c>
      <c r="C31" s="1744"/>
      <c r="D31" s="1744"/>
      <c r="E31" s="352">
        <v>5750000</v>
      </c>
      <c r="F31" s="728">
        <v>106.5</v>
      </c>
      <c r="G31" s="724" t="s">
        <v>431</v>
      </c>
      <c r="H31" s="723">
        <v>40512</v>
      </c>
      <c r="I31" s="722">
        <v>6134171.8799999999</v>
      </c>
      <c r="J31" s="1741" t="s">
        <v>431</v>
      </c>
      <c r="K31" s="1742"/>
      <c r="L31" s="721">
        <v>3061</v>
      </c>
      <c r="M31" s="720">
        <v>40932</v>
      </c>
      <c r="N31" s="720" t="s">
        <v>431</v>
      </c>
      <c r="O31" s="719">
        <v>5750000</v>
      </c>
      <c r="P31" s="718">
        <v>5473723.9400000004</v>
      </c>
      <c r="Q31" s="726">
        <v>276276.06</v>
      </c>
      <c r="R31" s="717">
        <v>5764857.6299999999</v>
      </c>
      <c r="U31" s="350"/>
      <c r="V31" s="351"/>
    </row>
    <row r="32" spans="1:22" ht="14.4">
      <c r="A32" s="725">
        <v>40435</v>
      </c>
      <c r="B32" s="1741" t="s">
        <v>707</v>
      </c>
      <c r="C32" s="1745"/>
      <c r="D32" s="1742"/>
      <c r="E32" s="722">
        <v>5741753</v>
      </c>
      <c r="F32" s="728">
        <v>110.5</v>
      </c>
      <c r="G32" s="724" t="s">
        <v>431</v>
      </c>
      <c r="H32" s="723">
        <v>40512</v>
      </c>
      <c r="I32" s="727">
        <v>6361172.5150000006</v>
      </c>
      <c r="J32" s="1746" t="s">
        <v>431</v>
      </c>
      <c r="K32" s="1747"/>
      <c r="L32" s="721">
        <v>3172</v>
      </c>
      <c r="M32" s="720">
        <v>40932</v>
      </c>
      <c r="N32" s="720" t="s">
        <v>431</v>
      </c>
      <c r="O32" s="719">
        <v>5741753</v>
      </c>
      <c r="P32" s="718">
        <v>4307880.87</v>
      </c>
      <c r="Q32" s="726">
        <v>1433872.13</v>
      </c>
      <c r="R32" s="717">
        <v>4693918.45</v>
      </c>
      <c r="U32" s="350"/>
      <c r="V32" s="351"/>
    </row>
    <row r="33" spans="1:22" ht="14.4">
      <c r="A33" s="353">
        <v>40449</v>
      </c>
      <c r="B33" s="1749" t="s">
        <v>700</v>
      </c>
      <c r="C33" s="1750"/>
      <c r="D33" s="1751"/>
      <c r="E33" s="352">
        <v>3450000</v>
      </c>
      <c r="F33" s="519">
        <v>110.875</v>
      </c>
      <c r="G33" s="354" t="s">
        <v>431</v>
      </c>
      <c r="H33" s="355">
        <v>40512</v>
      </c>
      <c r="I33" s="357">
        <v>3834428.23</v>
      </c>
      <c r="J33" s="1746" t="s">
        <v>431</v>
      </c>
      <c r="K33" s="1747"/>
      <c r="L33" s="356">
        <v>1912</v>
      </c>
      <c r="M33" s="720">
        <v>40835</v>
      </c>
      <c r="N33" s="720" t="s">
        <v>431</v>
      </c>
      <c r="O33" s="345">
        <v>3450000</v>
      </c>
      <c r="P33" s="358">
        <v>3367168.19</v>
      </c>
      <c r="Q33" s="347">
        <v>82831.83</v>
      </c>
      <c r="R33" s="348">
        <v>3698411.02</v>
      </c>
      <c r="U33" s="350"/>
      <c r="V33" s="351"/>
    </row>
    <row r="34" spans="1:22" ht="14.4">
      <c r="A34" s="353">
        <v>40449</v>
      </c>
      <c r="B34" s="1743" t="s">
        <v>697</v>
      </c>
      <c r="C34" s="1743"/>
      <c r="D34" s="1743"/>
      <c r="E34" s="352">
        <v>11482421</v>
      </c>
      <c r="F34" s="519">
        <v>113.83799999999999</v>
      </c>
      <c r="G34" s="354" t="s">
        <v>431</v>
      </c>
      <c r="H34" s="355">
        <v>40542</v>
      </c>
      <c r="I34" s="352">
        <v>13109069.557979999</v>
      </c>
      <c r="J34" s="1741" t="s">
        <v>431</v>
      </c>
      <c r="K34" s="1742"/>
      <c r="L34" s="356">
        <v>6535</v>
      </c>
      <c r="M34" s="720">
        <v>40932</v>
      </c>
      <c r="N34" s="720" t="s">
        <v>431</v>
      </c>
      <c r="O34" s="719">
        <v>11482421</v>
      </c>
      <c r="P34" s="358">
        <v>10592775.310000001</v>
      </c>
      <c r="Q34" s="359">
        <v>889645.69000000006</v>
      </c>
      <c r="R34" s="348">
        <v>11818944.369999999</v>
      </c>
      <c r="U34" s="350"/>
      <c r="V34" s="351"/>
    </row>
    <row r="35" spans="1:22" ht="14.4">
      <c r="A35" s="725">
        <v>40449</v>
      </c>
      <c r="B35" s="1744" t="s">
        <v>697</v>
      </c>
      <c r="C35" s="1744"/>
      <c r="D35" s="1744"/>
      <c r="E35" s="352">
        <v>13402491</v>
      </c>
      <c r="F35" s="519">
        <v>113.9</v>
      </c>
      <c r="G35" s="724" t="s">
        <v>431</v>
      </c>
      <c r="H35" s="723">
        <v>40512</v>
      </c>
      <c r="I35" s="722">
        <v>15308612.259000001</v>
      </c>
      <c r="J35" s="1741" t="s">
        <v>431</v>
      </c>
      <c r="K35" s="1742"/>
      <c r="L35" s="721">
        <v>7632</v>
      </c>
      <c r="M35" s="720">
        <v>40835</v>
      </c>
      <c r="N35" s="720" t="s">
        <v>431</v>
      </c>
      <c r="O35" s="719">
        <v>13402491</v>
      </c>
      <c r="P35" s="718">
        <v>12963736.869999999</v>
      </c>
      <c r="Q35" s="347">
        <v>438754.12</v>
      </c>
      <c r="R35" s="717">
        <v>14433038.52</v>
      </c>
      <c r="U35" s="350"/>
      <c r="V35" s="351"/>
    </row>
    <row r="36" spans="1:22" ht="15" thickBot="1">
      <c r="A36" s="716">
        <v>40449</v>
      </c>
      <c r="B36" s="1752" t="s">
        <v>700</v>
      </c>
      <c r="C36" s="1753"/>
      <c r="D36" s="1754"/>
      <c r="E36" s="715">
        <v>14950000</v>
      </c>
      <c r="F36" s="714">
        <v>114.006</v>
      </c>
      <c r="G36" s="713" t="s">
        <v>431</v>
      </c>
      <c r="H36" s="712">
        <v>40542</v>
      </c>
      <c r="I36" s="711">
        <v>17092069.219999999</v>
      </c>
      <c r="J36" s="1755" t="s">
        <v>431</v>
      </c>
      <c r="K36" s="1756"/>
      <c r="L36" s="710">
        <v>8521</v>
      </c>
      <c r="M36" s="709">
        <v>40932</v>
      </c>
      <c r="N36" s="709" t="s">
        <v>431</v>
      </c>
      <c r="O36" s="708">
        <v>14950000</v>
      </c>
      <c r="P36" s="707">
        <v>14562161.27</v>
      </c>
      <c r="Q36" s="706">
        <v>387838.73</v>
      </c>
      <c r="R36" s="705">
        <v>16383543.82</v>
      </c>
      <c r="U36" s="350"/>
      <c r="V36" s="351"/>
    </row>
    <row r="37" spans="1:22" ht="13.8">
      <c r="A37" s="360"/>
      <c r="B37" s="361"/>
      <c r="C37" s="362"/>
      <c r="F37" s="363"/>
      <c r="G37" s="364"/>
      <c r="H37" s="365"/>
      <c r="I37" s="366"/>
      <c r="J37" s="366"/>
      <c r="K37" s="366"/>
      <c r="L37" s="367"/>
      <c r="M37" s="360"/>
      <c r="N37" s="360"/>
      <c r="O37" s="360"/>
      <c r="P37" s="368"/>
      <c r="Q37" s="369"/>
      <c r="R37" s="370"/>
    </row>
    <row r="38" spans="1:22" ht="15.75" customHeight="1" thickBot="1">
      <c r="A38" s="360"/>
      <c r="B38" s="371"/>
      <c r="C38" s="372"/>
      <c r="D38" s="373" t="s">
        <v>708</v>
      </c>
      <c r="E38" s="374">
        <f>SUM(E6:E36)</f>
        <v>332596893</v>
      </c>
      <c r="F38" s="375"/>
      <c r="G38" s="372"/>
      <c r="I38" s="370"/>
      <c r="J38" s="370"/>
      <c r="K38" s="376" t="s">
        <v>709</v>
      </c>
      <c r="L38" s="377">
        <f>SUM(L6:L36)</f>
        <v>183555.37</v>
      </c>
      <c r="M38" s="378"/>
      <c r="N38" s="378"/>
      <c r="O38" s="379"/>
      <c r="Q38" s="380" t="s">
        <v>710</v>
      </c>
      <c r="R38" s="512">
        <f>SUM(R6:R36)</f>
        <v>334924711.27999985</v>
      </c>
      <c r="S38" s="381"/>
    </row>
    <row r="39" spans="1:22" ht="14.4" thickTop="1">
      <c r="A39" s="38"/>
      <c r="B39" s="371"/>
      <c r="C39" s="382"/>
      <c r="D39" s="41"/>
      <c r="E39" s="371"/>
      <c r="F39" s="371"/>
      <c r="G39" s="372"/>
      <c r="H39" s="372"/>
      <c r="I39" s="370"/>
      <c r="J39" s="370"/>
      <c r="K39" s="370"/>
      <c r="L39" s="378"/>
      <c r="M39" s="378"/>
      <c r="N39" s="378"/>
      <c r="O39" s="379"/>
      <c r="P39" s="511"/>
      <c r="Q39" s="383"/>
      <c r="R39" s="384"/>
    </row>
    <row r="40" spans="1:22" ht="13.8">
      <c r="A40" s="38"/>
      <c r="B40" s="371"/>
      <c r="C40" s="382"/>
      <c r="D40" s="41"/>
      <c r="E40" s="371"/>
      <c r="F40" s="371"/>
      <c r="G40" s="372"/>
      <c r="H40" s="372"/>
      <c r="I40" s="370"/>
      <c r="J40" s="370"/>
      <c r="K40" s="370"/>
      <c r="L40" s="378"/>
      <c r="M40" s="378"/>
      <c r="N40" s="378"/>
      <c r="O40" s="379"/>
      <c r="P40" s="511"/>
      <c r="Q40" s="383"/>
      <c r="R40" s="384"/>
    </row>
    <row r="41" spans="1:22" ht="16.8" thickBot="1">
      <c r="A41" s="38"/>
      <c r="B41" s="517"/>
      <c r="C41" s="508"/>
      <c r="D41" s="41"/>
      <c r="E41" s="363"/>
      <c r="F41" s="363"/>
      <c r="G41" s="382"/>
      <c r="H41" s="385" t="s">
        <v>711</v>
      </c>
      <c r="I41" s="512">
        <f>SUM(I6:I36)</f>
        <v>368145452.34011996</v>
      </c>
      <c r="J41" s="386"/>
      <c r="M41" s="387"/>
      <c r="N41" s="387"/>
      <c r="O41" s="387"/>
      <c r="P41" s="388" t="s">
        <v>712</v>
      </c>
      <c r="Q41" s="512">
        <f>R38+L38+41640035.12</f>
        <v>376748301.76999986</v>
      </c>
      <c r="R41" s="530"/>
    </row>
    <row r="42" spans="1:22" ht="15" customHeight="1" thickTop="1">
      <c r="A42" s="38"/>
      <c r="B42" s="517"/>
      <c r="C42" s="508"/>
      <c r="D42" s="41"/>
      <c r="E42" s="363"/>
      <c r="F42" s="363"/>
      <c r="G42" s="382"/>
      <c r="H42" s="389"/>
      <c r="I42" s="176"/>
      <c r="J42" s="176"/>
      <c r="K42" s="376"/>
      <c r="L42" s="390"/>
      <c r="M42" s="387"/>
      <c r="N42" s="387"/>
      <c r="O42" s="387"/>
    </row>
    <row r="43" spans="1:22" ht="15" customHeight="1">
      <c r="A43" s="1757"/>
      <c r="B43" s="1757"/>
      <c r="C43" s="1757"/>
      <c r="D43" s="41"/>
      <c r="E43" s="40"/>
      <c r="F43" s="40"/>
      <c r="G43" s="40"/>
      <c r="H43" s="384"/>
      <c r="I43" s="391"/>
      <c r="J43" s="391"/>
      <c r="K43" s="391"/>
      <c r="L43" s="392"/>
      <c r="M43" s="392"/>
      <c r="N43" s="392"/>
      <c r="O43" s="392"/>
      <c r="P43" s="393"/>
      <c r="Q43" s="41"/>
      <c r="R43" s="391"/>
    </row>
    <row r="44" spans="1:22" ht="15" customHeight="1">
      <c r="A44" s="1740" t="s">
        <v>713</v>
      </c>
      <c r="B44" s="1740"/>
      <c r="C44" s="1740"/>
      <c r="D44" s="1740"/>
      <c r="E44" s="1740"/>
      <c r="F44" s="1740"/>
      <c r="G44" s="1740"/>
      <c r="H44" s="1740"/>
      <c r="I44" s="1740"/>
      <c r="J44" s="1740"/>
      <c r="K44" s="1740"/>
      <c r="L44" s="1740"/>
      <c r="M44" s="1740"/>
      <c r="N44" s="1740"/>
      <c r="O44" s="1740"/>
      <c r="P44" s="1740"/>
      <c r="Q44" s="1740"/>
      <c r="R44" s="394"/>
    </row>
    <row r="45" spans="1:22" ht="15" customHeight="1">
      <c r="A45" s="1740" t="s">
        <v>714</v>
      </c>
      <c r="B45" s="1740"/>
      <c r="C45" s="1740"/>
      <c r="D45" s="1740"/>
      <c r="E45" s="1740"/>
      <c r="F45" s="1740"/>
      <c r="G45" s="1740"/>
      <c r="H45" s="1740"/>
      <c r="I45" s="1740"/>
      <c r="J45" s="1740"/>
      <c r="K45" s="1740"/>
      <c r="L45" s="1740"/>
      <c r="M45" s="1740"/>
      <c r="N45" s="1740"/>
      <c r="O45" s="1740"/>
      <c r="P45" s="1740"/>
      <c r="Q45" s="1740"/>
      <c r="R45" s="326"/>
    </row>
    <row r="46" spans="1:22" ht="15" customHeight="1">
      <c r="A46" s="1740" t="s">
        <v>715</v>
      </c>
      <c r="B46" s="1740"/>
      <c r="C46" s="1740"/>
      <c r="D46" s="1740"/>
      <c r="E46" s="1740"/>
      <c r="F46" s="1740"/>
      <c r="G46" s="1740"/>
      <c r="H46" s="1740"/>
      <c r="I46" s="1740"/>
      <c r="J46" s="1740"/>
      <c r="K46" s="1740"/>
      <c r="L46" s="1740"/>
      <c r="M46" s="1740"/>
      <c r="N46" s="1740"/>
      <c r="O46" s="1740"/>
      <c r="P46" s="1740"/>
      <c r="Q46" s="1740"/>
      <c r="R46" s="395"/>
    </row>
    <row r="47" spans="1:22" ht="15" customHeight="1">
      <c r="A47" s="1740"/>
      <c r="B47" s="1740"/>
      <c r="C47" s="1740"/>
      <c r="D47" s="1740"/>
      <c r="E47" s="1740"/>
      <c r="F47" s="1740"/>
      <c r="G47" s="1740"/>
      <c r="H47" s="1740"/>
      <c r="I47" s="1740"/>
      <c r="J47" s="1740"/>
      <c r="K47" s="1740"/>
      <c r="L47" s="1740"/>
      <c r="M47" s="1740"/>
      <c r="N47" s="1740"/>
      <c r="O47" s="1740"/>
      <c r="P47" s="1740"/>
      <c r="Q47" s="1740"/>
      <c r="R47" s="395"/>
    </row>
    <row r="48" spans="1:22" ht="15" customHeight="1">
      <c r="A48" s="1740"/>
      <c r="B48" s="1740"/>
      <c r="C48" s="1740"/>
      <c r="D48" s="1740"/>
      <c r="E48" s="1740"/>
      <c r="F48" s="1740"/>
      <c r="G48" s="1740"/>
      <c r="H48" s="1740"/>
      <c r="I48" s="1740"/>
      <c r="J48" s="1740"/>
      <c r="K48" s="1740"/>
      <c r="L48" s="1740"/>
      <c r="M48" s="1740"/>
      <c r="N48" s="1740"/>
      <c r="O48" s="1740"/>
      <c r="P48" s="1740"/>
      <c r="Q48" s="1740"/>
      <c r="R48" s="395"/>
    </row>
    <row r="49" spans="1:18" ht="15" customHeight="1">
      <c r="A49" s="1740" t="s">
        <v>716</v>
      </c>
      <c r="B49" s="1740"/>
      <c r="C49" s="1740"/>
      <c r="D49" s="1740"/>
      <c r="E49" s="1740"/>
      <c r="F49" s="1740"/>
      <c r="G49" s="1740"/>
      <c r="H49" s="1740"/>
      <c r="I49" s="1740"/>
      <c r="J49" s="1740"/>
      <c r="K49" s="1740"/>
      <c r="L49" s="1740"/>
      <c r="M49" s="1740"/>
      <c r="N49" s="1740"/>
      <c r="O49" s="1740"/>
      <c r="P49" s="1740"/>
      <c r="Q49" s="1740"/>
      <c r="R49" s="396"/>
    </row>
    <row r="50" spans="1:18" ht="15" customHeight="1">
      <c r="A50" s="1740"/>
      <c r="B50" s="1740"/>
      <c r="C50" s="1740"/>
      <c r="D50" s="1740"/>
      <c r="E50" s="1740"/>
      <c r="F50" s="1740"/>
      <c r="G50" s="1740"/>
      <c r="H50" s="1740"/>
      <c r="I50" s="1740"/>
      <c r="J50" s="1740"/>
      <c r="K50" s="1740"/>
      <c r="L50" s="1740"/>
      <c r="M50" s="1740"/>
      <c r="N50" s="1740"/>
      <c r="O50" s="1740"/>
      <c r="P50" s="1740"/>
      <c r="Q50" s="1740"/>
      <c r="R50" s="396"/>
    </row>
    <row r="51" spans="1:18" s="397" customFormat="1" ht="15" customHeight="1">
      <c r="A51" s="1740"/>
      <c r="B51" s="1740"/>
      <c r="C51" s="1740"/>
      <c r="D51" s="1740"/>
      <c r="E51" s="1740"/>
      <c r="F51" s="1740"/>
      <c r="G51" s="1740"/>
      <c r="H51" s="1740"/>
      <c r="I51" s="1740"/>
      <c r="J51" s="1740"/>
      <c r="K51" s="1740"/>
      <c r="L51" s="1740"/>
      <c r="M51" s="1740"/>
      <c r="N51" s="1740"/>
      <c r="O51" s="1740"/>
      <c r="P51" s="1740"/>
      <c r="Q51" s="1740"/>
      <c r="R51" s="398"/>
    </row>
    <row r="52" spans="1:18" ht="13.8">
      <c r="A52" s="1740" t="s">
        <v>717</v>
      </c>
      <c r="B52" s="1740"/>
      <c r="C52" s="1740"/>
      <c r="D52" s="1740"/>
      <c r="E52" s="1740"/>
      <c r="F52" s="1740"/>
      <c r="G52" s="1740"/>
      <c r="H52" s="1740"/>
      <c r="I52" s="1740"/>
      <c r="J52" s="1740"/>
      <c r="K52" s="1740"/>
      <c r="L52" s="1740"/>
      <c r="M52" s="1740"/>
      <c r="N52" s="1740"/>
      <c r="O52" s="1740"/>
      <c r="P52" s="1740"/>
      <c r="Q52" s="1740"/>
    </row>
    <row r="53" spans="1:18">
      <c r="A53" s="1748" t="s">
        <v>718</v>
      </c>
      <c r="B53" s="1748"/>
      <c r="C53" s="1748"/>
      <c r="D53" s="1748"/>
      <c r="E53" s="1748"/>
      <c r="F53" s="1748"/>
      <c r="G53" s="1748"/>
      <c r="H53" s="1748"/>
      <c r="I53" s="1748"/>
      <c r="J53" s="1748"/>
      <c r="K53" s="1748"/>
      <c r="L53" s="1748"/>
      <c r="M53" s="1748"/>
      <c r="N53" s="1748"/>
      <c r="O53" s="1748"/>
      <c r="P53" s="1748"/>
      <c r="Q53" s="1748"/>
    </row>
    <row r="54" spans="1:18">
      <c r="A54" s="1748"/>
      <c r="B54" s="1748"/>
      <c r="C54" s="1748"/>
      <c r="D54" s="1748"/>
      <c r="E54" s="1748"/>
      <c r="F54" s="1748"/>
      <c r="G54" s="1748"/>
      <c r="H54" s="1748"/>
      <c r="I54" s="1748"/>
      <c r="J54" s="1748"/>
      <c r="K54" s="1748"/>
      <c r="L54" s="1748"/>
      <c r="M54" s="1748"/>
      <c r="N54" s="1748"/>
      <c r="O54" s="1748"/>
      <c r="P54" s="1748"/>
      <c r="Q54" s="1748"/>
    </row>
    <row r="55" spans="1:18" ht="13.8">
      <c r="A55" s="1748" t="s">
        <v>719</v>
      </c>
      <c r="B55" s="1748"/>
      <c r="C55" s="1748"/>
      <c r="D55" s="1748"/>
      <c r="E55" s="1748"/>
      <c r="F55" s="1748"/>
      <c r="G55" s="1748"/>
      <c r="H55" s="1748"/>
      <c r="I55" s="1748"/>
      <c r="J55" s="1748"/>
      <c r="K55" s="1748"/>
      <c r="L55" s="1748"/>
      <c r="M55" s="1748"/>
      <c r="N55" s="1748"/>
      <c r="O55" s="1748"/>
      <c r="P55" s="1748"/>
      <c r="Q55" s="1748"/>
    </row>
    <row r="56" spans="1:18" ht="30.75" customHeight="1">
      <c r="A56" s="1748" t="s">
        <v>720</v>
      </c>
      <c r="B56" s="1748"/>
      <c r="C56" s="1748"/>
      <c r="D56" s="1748"/>
      <c r="E56" s="1748"/>
      <c r="F56" s="1748"/>
      <c r="G56" s="1748"/>
      <c r="H56" s="1748"/>
      <c r="I56" s="1748"/>
      <c r="J56" s="1748"/>
      <c r="K56" s="1748"/>
      <c r="L56" s="1748"/>
      <c r="M56" s="1748"/>
      <c r="N56" s="1748"/>
      <c r="O56" s="1748"/>
      <c r="P56" s="1748"/>
      <c r="Q56" s="1748"/>
    </row>
    <row r="786" spans="6:6">
      <c r="F786" s="330" t="s">
        <v>540</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B5:D5"/>
    <mergeCell ref="J5:K5"/>
    <mergeCell ref="A1:R1"/>
    <mergeCell ref="A2:R2"/>
    <mergeCell ref="A4:G4"/>
    <mergeCell ref="H4:L4"/>
    <mergeCell ref="M4:R4"/>
    <mergeCell ref="B6:D6"/>
    <mergeCell ref="J6:K6"/>
    <mergeCell ref="B7:D7"/>
    <mergeCell ref="J7:K7"/>
    <mergeCell ref="B8:D8"/>
    <mergeCell ref="J8:K8"/>
    <mergeCell ref="B9:D9"/>
    <mergeCell ref="J9:K9"/>
    <mergeCell ref="B10:D10"/>
    <mergeCell ref="J10:K10"/>
    <mergeCell ref="B11:D11"/>
    <mergeCell ref="J11:K11"/>
    <mergeCell ref="B12:D12"/>
    <mergeCell ref="J12:K12"/>
    <mergeCell ref="B13:D13"/>
    <mergeCell ref="J13:K13"/>
    <mergeCell ref="B14:D14"/>
    <mergeCell ref="J14:K14"/>
    <mergeCell ref="B15:D15"/>
    <mergeCell ref="J15:K15"/>
    <mergeCell ref="B16:D16"/>
    <mergeCell ref="J16:K16"/>
    <mergeCell ref="B17:D17"/>
    <mergeCell ref="J17:K17"/>
    <mergeCell ref="B18:D18"/>
    <mergeCell ref="J18:K18"/>
    <mergeCell ref="B19:D19"/>
    <mergeCell ref="J19:K19"/>
    <mergeCell ref="B20:D20"/>
    <mergeCell ref="J20:K20"/>
    <mergeCell ref="B21:D21"/>
    <mergeCell ref="J21:K21"/>
    <mergeCell ref="B22:D22"/>
    <mergeCell ref="J22:K22"/>
    <mergeCell ref="B23:D23"/>
    <mergeCell ref="J23:K23"/>
    <mergeCell ref="B27:D27"/>
    <mergeCell ref="J27:K27"/>
    <mergeCell ref="B28:D28"/>
    <mergeCell ref="J28:K28"/>
    <mergeCell ref="B29:D29"/>
    <mergeCell ref="B24:D24"/>
    <mergeCell ref="J24:K24"/>
    <mergeCell ref="B25:D25"/>
    <mergeCell ref="J25:K25"/>
    <mergeCell ref="B26:D26"/>
    <mergeCell ref="J26:K26"/>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A49:Q51"/>
    <mergeCell ref="J29:K29"/>
    <mergeCell ref="B30:D30"/>
    <mergeCell ref="J30:K30"/>
    <mergeCell ref="B31:D31"/>
    <mergeCell ref="J31:K31"/>
    <mergeCell ref="B32:D32"/>
    <mergeCell ref="J32:K32"/>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AA242"/>
  <sheetViews>
    <sheetView view="pageBreakPreview" zoomScale="60" zoomScaleNormal="50" zoomScalePageLayoutView="50" workbookViewId="0">
      <selection sqref="A1:X1"/>
    </sheetView>
  </sheetViews>
  <sheetFormatPr defaultColWidth="9.109375" defaultRowHeight="13.2"/>
  <cols>
    <col min="1" max="1" width="13.88671875" style="330" customWidth="1"/>
    <col min="2" max="2" width="13.33203125" style="330" customWidth="1"/>
    <col min="3" max="3" width="67.88671875" style="330" customWidth="1"/>
    <col min="4" max="4" width="11.6640625" style="330" customWidth="1"/>
    <col min="5" max="5" width="6.33203125" style="330" bestFit="1" customWidth="1"/>
    <col min="6" max="6" width="13.109375" style="330" bestFit="1" customWidth="1"/>
    <col min="7" max="7" width="39.109375" style="330" bestFit="1" customWidth="1"/>
    <col min="8" max="8" width="20" style="501" bestFit="1" customWidth="1"/>
    <col min="9" max="9" width="14.33203125" style="330" customWidth="1"/>
    <col min="10" max="10" width="11" style="330" bestFit="1" customWidth="1"/>
    <col min="11" max="11" width="2.44140625" style="330" bestFit="1" customWidth="1"/>
    <col min="12" max="12" width="18.109375" style="502" bestFit="1" customWidth="1"/>
    <col min="13" max="13" width="11" style="502" bestFit="1" customWidth="1"/>
    <col min="14" max="14" width="2.44140625" style="502" customWidth="1"/>
    <col min="15" max="15" width="19.44140625" style="502" bestFit="1" customWidth="1"/>
    <col min="16" max="16" width="3.88671875" style="502" bestFit="1" customWidth="1"/>
    <col min="17" max="17" width="19.44140625" style="502" customWidth="1"/>
    <col min="18" max="18" width="15.5546875" style="330" customWidth="1"/>
    <col min="19" max="19" width="24" style="503" customWidth="1"/>
    <col min="20" max="20" width="20.33203125" style="330" bestFit="1" customWidth="1"/>
    <col min="21" max="21" width="26.6640625" style="330" customWidth="1"/>
    <col min="22" max="22" width="14.44140625" style="330" customWidth="1"/>
    <col min="23" max="23" width="23.44140625" style="330" bestFit="1" customWidth="1"/>
    <col min="24" max="24" width="18" style="330" customWidth="1"/>
    <col min="25" max="25" width="9.109375" style="330"/>
    <col min="26" max="26" width="19.109375" style="330" bestFit="1" customWidth="1"/>
    <col min="27" max="27" width="19.88671875" style="330" bestFit="1" customWidth="1"/>
    <col min="28" max="28" width="10.109375" style="330" bestFit="1" customWidth="1"/>
    <col min="29" max="16384" width="9.109375" style="330"/>
  </cols>
  <sheetData>
    <row r="1" spans="1:27" s="808" customFormat="1" ht="13.8">
      <c r="A1" s="1475" t="s">
        <v>665</v>
      </c>
      <c r="B1" s="1475"/>
      <c r="C1" s="1475"/>
      <c r="D1" s="1475"/>
      <c r="E1" s="1475"/>
      <c r="F1" s="1475"/>
      <c r="G1" s="1475"/>
      <c r="H1" s="1475"/>
      <c r="I1" s="1475"/>
      <c r="J1" s="1475"/>
      <c r="K1" s="1475"/>
      <c r="L1" s="1475"/>
      <c r="M1" s="1475"/>
      <c r="N1" s="1475"/>
      <c r="O1" s="1475"/>
      <c r="P1" s="1475"/>
      <c r="Q1" s="1475"/>
      <c r="R1" s="1475"/>
      <c r="S1" s="1475"/>
      <c r="T1" s="1475"/>
      <c r="U1" s="1475"/>
      <c r="V1" s="1475"/>
      <c r="W1" s="1475"/>
      <c r="X1" s="1475"/>
    </row>
    <row r="2" spans="1:27" s="808" customFormat="1" ht="13.8">
      <c r="A2" s="1475" t="s">
        <v>721</v>
      </c>
      <c r="B2" s="1475"/>
      <c r="C2" s="1475"/>
      <c r="D2" s="1475"/>
      <c r="E2" s="1475"/>
      <c r="F2" s="1475"/>
      <c r="G2" s="1475"/>
      <c r="H2" s="1475"/>
      <c r="I2" s="1475"/>
      <c r="J2" s="1475"/>
      <c r="K2" s="1475"/>
      <c r="L2" s="1475"/>
      <c r="M2" s="1475"/>
      <c r="N2" s="1475"/>
      <c r="O2" s="1475"/>
      <c r="P2" s="1475"/>
      <c r="Q2" s="1475"/>
      <c r="R2" s="1475"/>
      <c r="S2" s="1475"/>
      <c r="T2" s="1475"/>
      <c r="U2" s="1475"/>
      <c r="V2" s="1475"/>
      <c r="W2" s="1475"/>
      <c r="X2" s="1475"/>
    </row>
    <row r="3" spans="1:27" s="808" customFormat="1" ht="14.4" thickBot="1">
      <c r="F3" s="811"/>
      <c r="H3" s="399"/>
      <c r="I3" s="171"/>
      <c r="J3" s="171"/>
      <c r="K3" s="171"/>
      <c r="L3" s="400"/>
      <c r="M3" s="400"/>
      <c r="N3" s="400"/>
      <c r="O3" s="400"/>
      <c r="P3" s="400"/>
      <c r="Q3" s="400"/>
      <c r="S3" s="401"/>
    </row>
    <row r="4" spans="1:27" s="808" customFormat="1" ht="37.5" customHeight="1" thickBot="1">
      <c r="A4" s="1536" t="s">
        <v>0</v>
      </c>
      <c r="B4" s="1458" t="s">
        <v>1</v>
      </c>
      <c r="C4" s="1772" t="s">
        <v>368</v>
      </c>
      <c r="D4" s="1671"/>
      <c r="E4" s="1554"/>
      <c r="F4" s="1458" t="s">
        <v>367</v>
      </c>
      <c r="G4" s="1458" t="s">
        <v>513</v>
      </c>
      <c r="H4" s="1797" t="s">
        <v>722</v>
      </c>
      <c r="I4" s="1441" t="s">
        <v>370</v>
      </c>
      <c r="J4" s="1670" t="s">
        <v>723</v>
      </c>
      <c r="K4" s="1671"/>
      <c r="L4" s="1672"/>
      <c r="M4" s="1670" t="s">
        <v>724</v>
      </c>
      <c r="N4" s="1671"/>
      <c r="O4" s="1672"/>
      <c r="P4" s="1670" t="s">
        <v>725</v>
      </c>
      <c r="Q4" s="1672"/>
      <c r="R4" s="1536" t="s">
        <v>562</v>
      </c>
      <c r="S4" s="1817"/>
      <c r="T4" s="1818" t="s">
        <v>726</v>
      </c>
      <c r="U4" s="1550"/>
      <c r="V4" s="1814" t="s">
        <v>727</v>
      </c>
      <c r="W4" s="1815"/>
      <c r="X4" s="1816"/>
    </row>
    <row r="5" spans="1:27" s="808" customFormat="1" ht="45.75" customHeight="1" thickBot="1">
      <c r="A5" s="1537"/>
      <c r="B5" s="1340"/>
      <c r="C5" s="782" t="s">
        <v>517</v>
      </c>
      <c r="D5" s="783" t="s">
        <v>211</v>
      </c>
      <c r="E5" s="782" t="s">
        <v>212</v>
      </c>
      <c r="F5" s="1340"/>
      <c r="G5" s="1340"/>
      <c r="H5" s="1798"/>
      <c r="I5" s="1442"/>
      <c r="J5" s="781" t="s">
        <v>1</v>
      </c>
      <c r="K5" s="780"/>
      <c r="L5" s="779" t="s">
        <v>216</v>
      </c>
      <c r="M5" s="778" t="s">
        <v>1</v>
      </c>
      <c r="N5" s="777"/>
      <c r="O5" s="402" t="s">
        <v>216</v>
      </c>
      <c r="P5" s="777"/>
      <c r="Q5" s="402" t="s">
        <v>216</v>
      </c>
      <c r="R5" s="403" t="s">
        <v>728</v>
      </c>
      <c r="S5" s="404" t="s">
        <v>729</v>
      </c>
      <c r="T5" s="403" t="s">
        <v>216</v>
      </c>
      <c r="U5" s="405" t="s">
        <v>374</v>
      </c>
      <c r="V5" s="403" t="s">
        <v>1</v>
      </c>
      <c r="W5" s="406" t="s">
        <v>374</v>
      </c>
      <c r="X5" s="407" t="s">
        <v>730</v>
      </c>
    </row>
    <row r="6" spans="1:27" s="808" customFormat="1" ht="29.25" customHeight="1">
      <c r="A6" s="410">
        <v>1</v>
      </c>
      <c r="B6" s="408">
        <v>40086</v>
      </c>
      <c r="C6" s="409" t="s">
        <v>731</v>
      </c>
      <c r="D6" s="410" t="s">
        <v>522</v>
      </c>
      <c r="E6" s="410" t="s">
        <v>204</v>
      </c>
      <c r="F6" s="411" t="s">
        <v>381</v>
      </c>
      <c r="G6" s="410" t="s">
        <v>732</v>
      </c>
      <c r="H6" s="412">
        <v>1111111111</v>
      </c>
      <c r="I6" s="413" t="s">
        <v>383</v>
      </c>
      <c r="J6" s="414">
        <v>40182</v>
      </c>
      <c r="K6" s="415">
        <v>4</v>
      </c>
      <c r="L6" s="416">
        <v>156250000</v>
      </c>
      <c r="M6" s="414">
        <v>40182</v>
      </c>
      <c r="N6" s="415">
        <v>4</v>
      </c>
      <c r="O6" s="416">
        <v>156250000</v>
      </c>
      <c r="P6" s="415"/>
      <c r="Q6" s="416">
        <v>156250000</v>
      </c>
      <c r="R6" s="1799">
        <v>40193</v>
      </c>
      <c r="S6" s="1800">
        <v>156250000</v>
      </c>
      <c r="T6" s="1822">
        <v>0</v>
      </c>
      <c r="U6" s="1819" t="s">
        <v>732</v>
      </c>
      <c r="V6" s="417">
        <v>40207</v>
      </c>
      <c r="W6" s="418" t="s">
        <v>733</v>
      </c>
      <c r="X6" s="348">
        <v>20091872.420000002</v>
      </c>
      <c r="AA6" s="400"/>
    </row>
    <row r="7" spans="1:27" s="808" customFormat="1" ht="29.25" customHeight="1">
      <c r="A7" s="420"/>
      <c r="B7" s="419"/>
      <c r="C7" s="420"/>
      <c r="D7" s="420"/>
      <c r="E7" s="420"/>
      <c r="F7" s="812"/>
      <c r="G7" s="420"/>
      <c r="H7" s="797"/>
      <c r="I7" s="834"/>
      <c r="J7" s="421"/>
      <c r="K7" s="422"/>
      <c r="L7" s="833"/>
      <c r="M7" s="421"/>
      <c r="N7" s="422"/>
      <c r="O7" s="833"/>
      <c r="P7" s="422"/>
      <c r="Q7" s="833"/>
      <c r="R7" s="1781"/>
      <c r="S7" s="1801"/>
      <c r="T7" s="1810"/>
      <c r="U7" s="1789"/>
      <c r="V7" s="417">
        <v>40233</v>
      </c>
      <c r="W7" s="418" t="s">
        <v>734</v>
      </c>
      <c r="X7" s="348">
        <v>48922.020388332559</v>
      </c>
    </row>
    <row r="8" spans="1:27" s="808" customFormat="1" ht="29.25" customHeight="1">
      <c r="A8" s="773">
        <v>2</v>
      </c>
      <c r="B8" s="776">
        <v>40086</v>
      </c>
      <c r="C8" s="775" t="s">
        <v>731</v>
      </c>
      <c r="D8" s="773" t="s">
        <v>522</v>
      </c>
      <c r="E8" s="773" t="s">
        <v>204</v>
      </c>
      <c r="F8" s="774" t="s">
        <v>381</v>
      </c>
      <c r="G8" s="773" t="s">
        <v>735</v>
      </c>
      <c r="H8" s="772">
        <v>2222222222</v>
      </c>
      <c r="I8" s="424" t="s">
        <v>383</v>
      </c>
      <c r="J8" s="425">
        <v>40182</v>
      </c>
      <c r="K8" s="771">
        <v>4</v>
      </c>
      <c r="L8" s="426">
        <v>200000000</v>
      </c>
      <c r="M8" s="425">
        <v>40182</v>
      </c>
      <c r="N8" s="771">
        <v>4</v>
      </c>
      <c r="O8" s="426">
        <v>200000000</v>
      </c>
      <c r="P8" s="771"/>
      <c r="Q8" s="426">
        <v>200000000</v>
      </c>
      <c r="R8" s="750">
        <v>40189</v>
      </c>
      <c r="S8" s="717">
        <v>34000000</v>
      </c>
      <c r="T8" s="770">
        <f>IF($L8&lt;&gt;0,$L8-$S8)</f>
        <v>166000000</v>
      </c>
      <c r="U8" s="643" t="s">
        <v>735</v>
      </c>
      <c r="V8" s="818"/>
      <c r="W8" s="887"/>
      <c r="X8" s="348"/>
    </row>
    <row r="9" spans="1:27" s="808" customFormat="1" ht="29.25" customHeight="1">
      <c r="A9" s="428"/>
      <c r="B9" s="427"/>
      <c r="C9" s="428"/>
      <c r="D9" s="428"/>
      <c r="E9" s="428"/>
      <c r="F9" s="429"/>
      <c r="G9" s="428"/>
      <c r="H9" s="430"/>
      <c r="I9" s="431"/>
      <c r="J9" s="432"/>
      <c r="K9" s="433"/>
      <c r="L9" s="434"/>
      <c r="M9" s="432"/>
      <c r="N9" s="433"/>
      <c r="O9" s="434"/>
      <c r="P9" s="433"/>
      <c r="Q9" s="434"/>
      <c r="R9" s="1779">
        <v>40190</v>
      </c>
      <c r="S9" s="1825">
        <v>166000000</v>
      </c>
      <c r="T9" s="1809">
        <v>0</v>
      </c>
      <c r="U9" s="1820" t="s">
        <v>736</v>
      </c>
      <c r="V9" s="830">
        <v>40207</v>
      </c>
      <c r="W9" s="420" t="s">
        <v>733</v>
      </c>
      <c r="X9" s="348">
        <v>502301.83</v>
      </c>
    </row>
    <row r="10" spans="1:27" s="808" customFormat="1" ht="29.25" customHeight="1">
      <c r="A10" s="436"/>
      <c r="B10" s="435"/>
      <c r="C10" s="436"/>
      <c r="D10" s="436"/>
      <c r="E10" s="436"/>
      <c r="F10" s="118"/>
      <c r="G10" s="436"/>
      <c r="H10" s="437"/>
      <c r="I10" s="438"/>
      <c r="J10" s="439"/>
      <c r="K10" s="440"/>
      <c r="L10" s="441"/>
      <c r="M10" s="439"/>
      <c r="N10" s="440"/>
      <c r="O10" s="441"/>
      <c r="P10" s="440"/>
      <c r="Q10" s="441"/>
      <c r="R10" s="1781"/>
      <c r="S10" s="1801"/>
      <c r="T10" s="1810"/>
      <c r="U10" s="1821"/>
      <c r="V10" s="830">
        <v>40233</v>
      </c>
      <c r="W10" s="420" t="s">
        <v>734</v>
      </c>
      <c r="X10" s="348">
        <v>1223.06</v>
      </c>
      <c r="AA10" s="442"/>
    </row>
    <row r="11" spans="1:27" s="808" customFormat="1" ht="29.25" customHeight="1">
      <c r="A11" s="813">
        <v>1</v>
      </c>
      <c r="B11" s="800">
        <v>40086</v>
      </c>
      <c r="C11" s="752" t="s">
        <v>737</v>
      </c>
      <c r="D11" s="752" t="s">
        <v>522</v>
      </c>
      <c r="E11" s="813" t="s">
        <v>204</v>
      </c>
      <c r="F11" s="798" t="s">
        <v>381</v>
      </c>
      <c r="G11" s="752" t="s">
        <v>732</v>
      </c>
      <c r="H11" s="629">
        <v>1111111111.1099999</v>
      </c>
      <c r="I11" s="804" t="s">
        <v>383</v>
      </c>
      <c r="J11" s="828">
        <v>40259</v>
      </c>
      <c r="K11" s="813">
        <v>6</v>
      </c>
      <c r="L11" s="443">
        <v>1244437500</v>
      </c>
      <c r="M11" s="444">
        <v>40375</v>
      </c>
      <c r="N11" s="445"/>
      <c r="O11" s="443">
        <v>856000000</v>
      </c>
      <c r="P11" s="803"/>
      <c r="Q11" s="157">
        <v>580960000</v>
      </c>
      <c r="R11" s="750">
        <v>40227</v>
      </c>
      <c r="S11" s="717">
        <v>2444346.81</v>
      </c>
      <c r="T11" s="749">
        <f>$Q$11-S11</f>
        <v>578515653.19000006</v>
      </c>
      <c r="U11" s="754" t="s">
        <v>738</v>
      </c>
      <c r="V11" s="748"/>
      <c r="W11" s="868"/>
      <c r="X11" s="348"/>
      <c r="AA11" s="442"/>
    </row>
    <row r="12" spans="1:27" s="808" customFormat="1" ht="29.25" customHeight="1">
      <c r="A12" s="814"/>
      <c r="B12" s="801"/>
      <c r="C12" s="446"/>
      <c r="D12" s="446"/>
      <c r="E12" s="814"/>
      <c r="F12" s="799"/>
      <c r="G12" s="446"/>
      <c r="H12" s="447"/>
      <c r="I12" s="448"/>
      <c r="J12" s="829"/>
      <c r="K12" s="814"/>
      <c r="L12" s="443"/>
      <c r="M12" s="444"/>
      <c r="N12" s="445"/>
      <c r="O12" s="443"/>
      <c r="P12" s="445"/>
      <c r="Q12" s="157"/>
      <c r="R12" s="750">
        <v>40283</v>
      </c>
      <c r="S12" s="717">
        <v>3533199.33</v>
      </c>
      <c r="T12" s="749">
        <f t="shared" ref="T12:T29" si="0">T11-S12</f>
        <v>574982453.86000001</v>
      </c>
      <c r="U12" s="754" t="s">
        <v>738</v>
      </c>
      <c r="V12" s="748"/>
      <c r="W12" s="868"/>
      <c r="X12" s="348"/>
      <c r="AA12" s="442"/>
    </row>
    <row r="13" spans="1:27" s="808" customFormat="1" ht="29.25" customHeight="1">
      <c r="A13" s="814"/>
      <c r="B13" s="801"/>
      <c r="C13" s="446"/>
      <c r="D13" s="446"/>
      <c r="E13" s="814"/>
      <c r="F13" s="799"/>
      <c r="G13" s="446"/>
      <c r="H13" s="447"/>
      <c r="I13" s="805"/>
      <c r="J13" s="829"/>
      <c r="K13" s="814"/>
      <c r="L13" s="443"/>
      <c r="M13" s="444"/>
      <c r="N13" s="445"/>
      <c r="O13" s="443"/>
      <c r="P13" s="445"/>
      <c r="Q13" s="157"/>
      <c r="R13" s="750">
        <v>40436</v>
      </c>
      <c r="S13" s="717">
        <v>30011186.84</v>
      </c>
      <c r="T13" s="749">
        <f t="shared" si="0"/>
        <v>544971267.01999998</v>
      </c>
      <c r="U13" s="754" t="s">
        <v>738</v>
      </c>
      <c r="V13" s="748"/>
      <c r="W13" s="868"/>
      <c r="X13" s="348"/>
      <c r="AA13" s="442"/>
    </row>
    <row r="14" spans="1:27" s="808" customFormat="1" ht="29.25" customHeight="1">
      <c r="A14" s="814"/>
      <c r="B14" s="801"/>
      <c r="C14" s="446"/>
      <c r="D14" s="446"/>
      <c r="E14" s="814"/>
      <c r="F14" s="799"/>
      <c r="G14" s="446"/>
      <c r="H14" s="447"/>
      <c r="I14" s="805"/>
      <c r="J14" s="829"/>
      <c r="K14" s="814"/>
      <c r="L14" s="443"/>
      <c r="M14" s="444"/>
      <c r="N14" s="445"/>
      <c r="O14" s="443"/>
      <c r="P14" s="445"/>
      <c r="Q14" s="157"/>
      <c r="R14" s="750">
        <v>40497</v>
      </c>
      <c r="S14" s="717">
        <v>66463981.780000001</v>
      </c>
      <c r="T14" s="749">
        <f t="shared" si="0"/>
        <v>478507285.24000001</v>
      </c>
      <c r="U14" s="754" t="s">
        <v>738</v>
      </c>
      <c r="V14" s="748"/>
      <c r="W14" s="868"/>
      <c r="X14" s="348"/>
      <c r="AA14" s="442"/>
    </row>
    <row r="15" spans="1:27" s="808" customFormat="1" ht="29.25" customHeight="1">
      <c r="A15" s="814"/>
      <c r="B15" s="801"/>
      <c r="C15" s="446"/>
      <c r="D15" s="446"/>
      <c r="E15" s="814"/>
      <c r="F15" s="799"/>
      <c r="G15" s="446"/>
      <c r="H15" s="447"/>
      <c r="I15" s="805"/>
      <c r="J15" s="829"/>
      <c r="K15" s="814"/>
      <c r="L15" s="443"/>
      <c r="M15" s="444"/>
      <c r="N15" s="445"/>
      <c r="O15" s="443"/>
      <c r="P15" s="445"/>
      <c r="Q15" s="157"/>
      <c r="R15" s="750">
        <v>40526</v>
      </c>
      <c r="S15" s="717">
        <v>15844535.779999999</v>
      </c>
      <c r="T15" s="749">
        <f t="shared" si="0"/>
        <v>462662749.46000004</v>
      </c>
      <c r="U15" s="754" t="s">
        <v>738</v>
      </c>
      <c r="V15" s="748"/>
      <c r="W15" s="868"/>
      <c r="X15" s="348"/>
      <c r="AA15" s="442"/>
    </row>
    <row r="16" spans="1:27" s="808" customFormat="1" ht="29.25" customHeight="1">
      <c r="A16" s="814"/>
      <c r="B16" s="801"/>
      <c r="C16" s="446"/>
      <c r="D16" s="446"/>
      <c r="E16" s="814"/>
      <c r="F16" s="799"/>
      <c r="G16" s="446"/>
      <c r="H16" s="447"/>
      <c r="I16" s="805"/>
      <c r="J16" s="829"/>
      <c r="K16" s="814"/>
      <c r="L16" s="443"/>
      <c r="M16" s="444"/>
      <c r="N16" s="445"/>
      <c r="O16" s="443"/>
      <c r="P16" s="445"/>
      <c r="Q16" s="157"/>
      <c r="R16" s="750">
        <v>40557</v>
      </c>
      <c r="S16" s="717">
        <v>13677726.439999999</v>
      </c>
      <c r="T16" s="749">
        <f t="shared" si="0"/>
        <v>448985023.02000004</v>
      </c>
      <c r="U16" s="754" t="s">
        <v>738</v>
      </c>
      <c r="V16" s="748"/>
      <c r="W16" s="868"/>
      <c r="X16" s="348"/>
      <c r="AA16" s="442"/>
    </row>
    <row r="17" spans="1:27" s="808" customFormat="1" ht="29.25" customHeight="1">
      <c r="A17" s="814"/>
      <c r="B17" s="801"/>
      <c r="C17" s="446"/>
      <c r="D17" s="446"/>
      <c r="E17" s="814"/>
      <c r="F17" s="799"/>
      <c r="G17" s="446"/>
      <c r="H17" s="447"/>
      <c r="I17" s="805"/>
      <c r="J17" s="829"/>
      <c r="K17" s="814"/>
      <c r="L17" s="443"/>
      <c r="M17" s="444"/>
      <c r="N17" s="445"/>
      <c r="O17" s="443"/>
      <c r="P17" s="445"/>
      <c r="Q17" s="157"/>
      <c r="R17" s="750">
        <v>40588</v>
      </c>
      <c r="S17" s="717">
        <v>48523844.579999998</v>
      </c>
      <c r="T17" s="749">
        <f t="shared" si="0"/>
        <v>400461178.44000006</v>
      </c>
      <c r="U17" s="754" t="s">
        <v>738</v>
      </c>
      <c r="V17" s="748"/>
      <c r="W17" s="868"/>
      <c r="X17" s="348"/>
      <c r="AA17" s="442"/>
    </row>
    <row r="18" spans="1:27" s="808" customFormat="1" ht="29.25" customHeight="1">
      <c r="A18" s="814"/>
      <c r="B18" s="801"/>
      <c r="C18" s="446"/>
      <c r="D18" s="446"/>
      <c r="E18" s="814"/>
      <c r="F18" s="799"/>
      <c r="G18" s="446"/>
      <c r="H18" s="447"/>
      <c r="I18" s="805"/>
      <c r="J18" s="829"/>
      <c r="K18" s="814"/>
      <c r="L18" s="443"/>
      <c r="M18" s="444"/>
      <c r="N18" s="445"/>
      <c r="O18" s="443"/>
      <c r="P18" s="445"/>
      <c r="Q18" s="157"/>
      <c r="R18" s="750">
        <v>40616</v>
      </c>
      <c r="S18" s="717">
        <v>68765544.25</v>
      </c>
      <c r="T18" s="749">
        <f t="shared" si="0"/>
        <v>331695634.19000006</v>
      </c>
      <c r="U18" s="754" t="s">
        <v>738</v>
      </c>
      <c r="V18" s="748"/>
      <c r="W18" s="868"/>
      <c r="X18" s="348"/>
      <c r="AA18" s="442"/>
    </row>
    <row r="19" spans="1:27" s="808" customFormat="1" ht="29.25" customHeight="1">
      <c r="A19" s="814"/>
      <c r="B19" s="801"/>
      <c r="C19" s="446"/>
      <c r="D19" s="446"/>
      <c r="E19" s="814"/>
      <c r="F19" s="799"/>
      <c r="G19" s="446"/>
      <c r="H19" s="447"/>
      <c r="I19" s="805"/>
      <c r="J19" s="829"/>
      <c r="K19" s="814"/>
      <c r="L19" s="443"/>
      <c r="M19" s="444"/>
      <c r="N19" s="445"/>
      <c r="O19" s="443"/>
      <c r="P19" s="445"/>
      <c r="Q19" s="157"/>
      <c r="R19" s="750">
        <v>40647</v>
      </c>
      <c r="S19" s="717">
        <v>77704254.329999998</v>
      </c>
      <c r="T19" s="749">
        <f t="shared" si="0"/>
        <v>253991379.86000007</v>
      </c>
      <c r="U19" s="754" t="s">
        <v>738</v>
      </c>
      <c r="V19" s="748"/>
      <c r="W19" s="868"/>
      <c r="X19" s="348"/>
      <c r="AA19" s="442"/>
    </row>
    <row r="20" spans="1:27" s="808" customFormat="1" ht="29.25" customHeight="1">
      <c r="A20" s="814"/>
      <c r="B20" s="801"/>
      <c r="C20" s="446"/>
      <c r="D20" s="446"/>
      <c r="E20" s="814"/>
      <c r="F20" s="799"/>
      <c r="G20" s="446"/>
      <c r="H20" s="447"/>
      <c r="I20" s="805"/>
      <c r="J20" s="829"/>
      <c r="K20" s="814"/>
      <c r="L20" s="443"/>
      <c r="M20" s="444"/>
      <c r="N20" s="445"/>
      <c r="O20" s="443"/>
      <c r="P20" s="445"/>
      <c r="Q20" s="157"/>
      <c r="R20" s="750">
        <v>40683</v>
      </c>
      <c r="S20" s="717">
        <v>28883732.629999999</v>
      </c>
      <c r="T20" s="749">
        <f t="shared" si="0"/>
        <v>225107647.23000008</v>
      </c>
      <c r="U20" s="754" t="s">
        <v>738</v>
      </c>
      <c r="V20" s="748"/>
      <c r="W20" s="868"/>
      <c r="X20" s="348"/>
      <c r="AA20" s="442"/>
    </row>
    <row r="21" spans="1:27" s="808" customFormat="1" ht="29.25" customHeight="1">
      <c r="A21" s="814"/>
      <c r="B21" s="801"/>
      <c r="C21" s="446"/>
      <c r="D21" s="446"/>
      <c r="E21" s="814"/>
      <c r="F21" s="799"/>
      <c r="G21" s="446"/>
      <c r="H21" s="447"/>
      <c r="I21" s="805"/>
      <c r="J21" s="829"/>
      <c r="K21" s="814"/>
      <c r="L21" s="443"/>
      <c r="M21" s="444"/>
      <c r="N21" s="445"/>
      <c r="O21" s="443"/>
      <c r="P21" s="445"/>
      <c r="Q21" s="157"/>
      <c r="R21" s="750">
        <v>40708</v>
      </c>
      <c r="S21" s="717">
        <v>9129708.8200000003</v>
      </c>
      <c r="T21" s="749">
        <f t="shared" si="0"/>
        <v>215977938.41000009</v>
      </c>
      <c r="U21" s="754" t="s">
        <v>738</v>
      </c>
      <c r="V21" s="748"/>
      <c r="W21" s="868"/>
      <c r="X21" s="348"/>
      <c r="AA21" s="442"/>
    </row>
    <row r="22" spans="1:27" s="808" customFormat="1" ht="29.25" customHeight="1">
      <c r="A22" s="814"/>
      <c r="B22" s="801"/>
      <c r="C22" s="446"/>
      <c r="D22" s="446"/>
      <c r="E22" s="814"/>
      <c r="F22" s="799"/>
      <c r="G22" s="446"/>
      <c r="H22" s="447"/>
      <c r="I22" s="805"/>
      <c r="J22" s="829"/>
      <c r="K22" s="814"/>
      <c r="L22" s="443"/>
      <c r="M22" s="444"/>
      <c r="N22" s="445"/>
      <c r="O22" s="443"/>
      <c r="P22" s="445"/>
      <c r="Q22" s="157"/>
      <c r="R22" s="750">
        <v>40739</v>
      </c>
      <c r="S22" s="717">
        <v>31061746.91</v>
      </c>
      <c r="T22" s="749">
        <f t="shared" si="0"/>
        <v>184916191.50000009</v>
      </c>
      <c r="U22" s="754" t="s">
        <v>738</v>
      </c>
      <c r="V22" s="748"/>
      <c r="W22" s="868"/>
      <c r="X22" s="348"/>
      <c r="AA22" s="442"/>
    </row>
    <row r="23" spans="1:27" s="808" customFormat="1" ht="29.25" customHeight="1">
      <c r="A23" s="814"/>
      <c r="B23" s="801"/>
      <c r="C23" s="446"/>
      <c r="D23" s="446"/>
      <c r="E23" s="814"/>
      <c r="F23" s="799"/>
      <c r="G23" s="446"/>
      <c r="H23" s="447"/>
      <c r="I23" s="805"/>
      <c r="J23" s="829"/>
      <c r="K23" s="814"/>
      <c r="L23" s="443"/>
      <c r="M23" s="444"/>
      <c r="N23" s="445"/>
      <c r="O23" s="443"/>
      <c r="P23" s="445"/>
      <c r="Q23" s="157"/>
      <c r="R23" s="750">
        <v>40767</v>
      </c>
      <c r="S23" s="717">
        <v>10381214.060000001</v>
      </c>
      <c r="T23" s="749">
        <f t="shared" si="0"/>
        <v>174534977.44000009</v>
      </c>
      <c r="U23" s="754" t="s">
        <v>738</v>
      </c>
      <c r="V23" s="748"/>
      <c r="W23" s="868"/>
      <c r="X23" s="348"/>
      <c r="AA23" s="442"/>
    </row>
    <row r="24" spans="1:27" s="808" customFormat="1" ht="29.25" customHeight="1">
      <c r="A24" s="814"/>
      <c r="B24" s="801"/>
      <c r="C24" s="446"/>
      <c r="D24" s="446"/>
      <c r="E24" s="814"/>
      <c r="F24" s="799"/>
      <c r="G24" s="446"/>
      <c r="H24" s="447"/>
      <c r="I24" s="805"/>
      <c r="J24" s="829"/>
      <c r="K24" s="814"/>
      <c r="L24" s="443"/>
      <c r="M24" s="444"/>
      <c r="N24" s="445"/>
      <c r="O24" s="443"/>
      <c r="P24" s="445"/>
      <c r="Q24" s="157"/>
      <c r="R24" s="750">
        <v>40833</v>
      </c>
      <c r="S24" s="717">
        <v>6230731.1600000001</v>
      </c>
      <c r="T24" s="749">
        <f t="shared" si="0"/>
        <v>168304246.28000009</v>
      </c>
      <c r="U24" s="754" t="s">
        <v>738</v>
      </c>
      <c r="V24" s="748"/>
      <c r="W24" s="868"/>
      <c r="X24" s="348"/>
      <c r="AA24" s="442"/>
    </row>
    <row r="25" spans="1:27" s="808" customFormat="1" ht="29.25" customHeight="1">
      <c r="A25" s="814"/>
      <c r="B25" s="801"/>
      <c r="C25" s="446"/>
      <c r="D25" s="446"/>
      <c r="E25" s="814"/>
      <c r="F25" s="799"/>
      <c r="G25" s="446"/>
      <c r="H25" s="447"/>
      <c r="I25" s="805"/>
      <c r="J25" s="829"/>
      <c r="K25" s="814"/>
      <c r="L25" s="443"/>
      <c r="M25" s="444"/>
      <c r="N25" s="445"/>
      <c r="O25" s="443"/>
      <c r="P25" s="445"/>
      <c r="Q25" s="157"/>
      <c r="R25" s="750">
        <v>40891</v>
      </c>
      <c r="S25" s="717">
        <v>1183958.5</v>
      </c>
      <c r="T25" s="749">
        <f t="shared" si="0"/>
        <v>167120287.78000009</v>
      </c>
      <c r="U25" s="754" t="s">
        <v>738</v>
      </c>
      <c r="V25" s="748"/>
      <c r="W25" s="868"/>
      <c r="X25" s="348"/>
      <c r="Z25" s="449"/>
      <c r="AA25" s="442"/>
    </row>
    <row r="26" spans="1:27" s="808" customFormat="1" ht="29.25" customHeight="1">
      <c r="A26" s="814"/>
      <c r="B26" s="801"/>
      <c r="C26" s="446"/>
      <c r="D26" s="446"/>
      <c r="E26" s="814"/>
      <c r="F26" s="799"/>
      <c r="G26" s="446"/>
      <c r="H26" s="447"/>
      <c r="I26" s="805"/>
      <c r="J26" s="829"/>
      <c r="K26" s="814"/>
      <c r="L26" s="443"/>
      <c r="M26" s="444"/>
      <c r="N26" s="445"/>
      <c r="O26" s="443"/>
      <c r="P26" s="445"/>
      <c r="Q26" s="157"/>
      <c r="R26" s="750">
        <v>40925</v>
      </c>
      <c r="S26" s="717">
        <v>1096185.1100000001</v>
      </c>
      <c r="T26" s="749">
        <f t="shared" si="0"/>
        <v>166024102.67000008</v>
      </c>
      <c r="U26" s="754" t="s">
        <v>738</v>
      </c>
      <c r="V26" s="748"/>
      <c r="W26" s="868"/>
      <c r="X26" s="348"/>
      <c r="Z26" s="442"/>
      <c r="AA26" s="442"/>
    </row>
    <row r="27" spans="1:27" s="808" customFormat="1" ht="29.25" customHeight="1">
      <c r="A27" s="814"/>
      <c r="B27" s="801"/>
      <c r="C27" s="446"/>
      <c r="D27" s="446"/>
      <c r="E27" s="814"/>
      <c r="F27" s="799"/>
      <c r="G27" s="446"/>
      <c r="H27" s="447"/>
      <c r="I27" s="805"/>
      <c r="J27" s="829"/>
      <c r="K27" s="814"/>
      <c r="L27" s="443"/>
      <c r="M27" s="444"/>
      <c r="N27" s="445"/>
      <c r="O27" s="443"/>
      <c r="P27" s="445"/>
      <c r="Q27" s="157"/>
      <c r="R27" s="750">
        <v>40953</v>
      </c>
      <c r="S27" s="717">
        <v>1601687.56</v>
      </c>
      <c r="T27" s="749">
        <f t="shared" si="0"/>
        <v>164422415.11000007</v>
      </c>
      <c r="U27" s="754" t="s">
        <v>738</v>
      </c>
      <c r="V27" s="748"/>
      <c r="W27" s="868"/>
      <c r="X27" s="348"/>
      <c r="AA27" s="442"/>
    </row>
    <row r="28" spans="1:27" s="808" customFormat="1" ht="29.25" customHeight="1">
      <c r="A28" s="814"/>
      <c r="B28" s="801"/>
      <c r="C28" s="446"/>
      <c r="D28" s="446"/>
      <c r="E28" s="814"/>
      <c r="F28" s="799"/>
      <c r="G28" s="446"/>
      <c r="H28" s="447"/>
      <c r="I28" s="805"/>
      <c r="J28" s="829"/>
      <c r="K28" s="814"/>
      <c r="L28" s="443"/>
      <c r="M28" s="444"/>
      <c r="N28" s="445"/>
      <c r="O28" s="443"/>
      <c r="P28" s="445"/>
      <c r="Q28" s="157"/>
      <c r="R28" s="750">
        <v>40982</v>
      </c>
      <c r="S28" s="717">
        <v>3035545.5</v>
      </c>
      <c r="T28" s="749">
        <f t="shared" si="0"/>
        <v>161386869.61000007</v>
      </c>
      <c r="U28" s="754" t="s">
        <v>738</v>
      </c>
      <c r="V28" s="748"/>
      <c r="W28" s="868"/>
      <c r="X28" s="348"/>
      <c r="AA28" s="442"/>
    </row>
    <row r="29" spans="1:27" s="808" customFormat="1" ht="29.25" customHeight="1">
      <c r="A29" s="814"/>
      <c r="B29" s="801"/>
      <c r="C29" s="446"/>
      <c r="D29" s="446"/>
      <c r="E29" s="814"/>
      <c r="F29" s="799"/>
      <c r="G29" s="446"/>
      <c r="H29" s="447"/>
      <c r="I29" s="805"/>
      <c r="J29" s="829"/>
      <c r="K29" s="814"/>
      <c r="L29" s="443"/>
      <c r="M29" s="444"/>
      <c r="N29" s="445"/>
      <c r="O29" s="443"/>
      <c r="P29" s="445"/>
      <c r="Q29" s="157"/>
      <c r="R29" s="1779">
        <v>40997</v>
      </c>
      <c r="S29" s="1782">
        <v>161386869.61000001</v>
      </c>
      <c r="T29" s="1645">
        <f t="shared" si="0"/>
        <v>0</v>
      </c>
      <c r="U29" s="1787" t="s">
        <v>738</v>
      </c>
      <c r="V29" s="676">
        <v>40997</v>
      </c>
      <c r="W29" s="867" t="s">
        <v>733</v>
      </c>
      <c r="X29" s="348">
        <v>56390209.140000001</v>
      </c>
      <c r="Z29" s="449"/>
      <c r="AA29" s="442"/>
    </row>
    <row r="30" spans="1:27" s="808" customFormat="1" ht="29.25" customHeight="1">
      <c r="A30" s="814"/>
      <c r="B30" s="801"/>
      <c r="C30" s="446"/>
      <c r="D30" s="446"/>
      <c r="E30" s="814"/>
      <c r="F30" s="799"/>
      <c r="G30" s="446"/>
      <c r="H30" s="447"/>
      <c r="I30" s="805"/>
      <c r="J30" s="829"/>
      <c r="K30" s="814"/>
      <c r="L30" s="443"/>
      <c r="M30" s="444"/>
      <c r="N30" s="445"/>
      <c r="O30" s="443"/>
      <c r="P30" s="445"/>
      <c r="Q30" s="157"/>
      <c r="R30" s="1780"/>
      <c r="S30" s="1783"/>
      <c r="T30" s="1646"/>
      <c r="U30" s="1788"/>
      <c r="V30" s="676">
        <v>41130</v>
      </c>
      <c r="W30" s="867" t="s">
        <v>733</v>
      </c>
      <c r="X30" s="348">
        <v>1056751</v>
      </c>
      <c r="Z30" s="449"/>
      <c r="AA30" s="442"/>
    </row>
    <row r="31" spans="1:27" s="808" customFormat="1" ht="29.25" customHeight="1">
      <c r="A31" s="814"/>
      <c r="B31" s="801"/>
      <c r="C31" s="446"/>
      <c r="D31" s="446"/>
      <c r="E31" s="814"/>
      <c r="F31" s="799"/>
      <c r="G31" s="446"/>
      <c r="H31" s="447"/>
      <c r="I31" s="805"/>
      <c r="J31" s="829"/>
      <c r="K31" s="814"/>
      <c r="L31" s="443"/>
      <c r="M31" s="444"/>
      <c r="N31" s="445"/>
      <c r="O31" s="443"/>
      <c r="P31" s="445"/>
      <c r="Q31" s="157"/>
      <c r="R31" s="1780"/>
      <c r="S31" s="1783"/>
      <c r="T31" s="1646"/>
      <c r="U31" s="1788"/>
      <c r="V31" s="676">
        <v>41180</v>
      </c>
      <c r="W31" s="867" t="s">
        <v>734</v>
      </c>
      <c r="X31" s="348">
        <v>18772.28</v>
      </c>
      <c r="Z31" s="449"/>
      <c r="AA31" s="442"/>
    </row>
    <row r="32" spans="1:27" s="808" customFormat="1" ht="29.25" customHeight="1">
      <c r="A32" s="814"/>
      <c r="B32" s="801"/>
      <c r="C32" s="446"/>
      <c r="D32" s="446"/>
      <c r="E32" s="814"/>
      <c r="F32" s="799"/>
      <c r="G32" s="446"/>
      <c r="H32" s="447"/>
      <c r="I32" s="805"/>
      <c r="J32" s="829"/>
      <c r="K32" s="814"/>
      <c r="L32" s="443"/>
      <c r="M32" s="444"/>
      <c r="N32" s="445"/>
      <c r="O32" s="443"/>
      <c r="P32" s="445"/>
      <c r="Q32" s="157"/>
      <c r="R32" s="1780"/>
      <c r="S32" s="1783"/>
      <c r="T32" s="1646"/>
      <c r="U32" s="1788"/>
      <c r="V32" s="676">
        <v>41429</v>
      </c>
      <c r="W32" s="872" t="s">
        <v>739</v>
      </c>
      <c r="X32" s="348">
        <v>69399.31</v>
      </c>
      <c r="Z32" s="449"/>
      <c r="AA32" s="442"/>
    </row>
    <row r="33" spans="1:27" s="808" customFormat="1" ht="29.25" customHeight="1">
      <c r="A33" s="814"/>
      <c r="B33" s="801"/>
      <c r="C33" s="446"/>
      <c r="D33" s="446"/>
      <c r="E33" s="814"/>
      <c r="F33" s="799"/>
      <c r="G33" s="446"/>
      <c r="H33" s="447"/>
      <c r="I33" s="805"/>
      <c r="J33" s="829"/>
      <c r="K33" s="814"/>
      <c r="L33" s="443"/>
      <c r="M33" s="444"/>
      <c r="N33" s="445"/>
      <c r="O33" s="443"/>
      <c r="P33" s="445"/>
      <c r="Q33" s="157"/>
      <c r="R33" s="1781"/>
      <c r="S33" s="1354"/>
      <c r="T33" s="1647"/>
      <c r="U33" s="1789"/>
      <c r="V33" s="676">
        <v>41463</v>
      </c>
      <c r="W33" s="867" t="s">
        <v>740</v>
      </c>
      <c r="X33" s="348">
        <v>64443.65</v>
      </c>
      <c r="Z33" s="449"/>
      <c r="AA33" s="442"/>
    </row>
    <row r="34" spans="1:27" s="809" customFormat="1" ht="29.25" customHeight="1">
      <c r="A34" s="813">
        <v>2</v>
      </c>
      <c r="B34" s="800">
        <v>40086</v>
      </c>
      <c r="C34" s="816" t="s">
        <v>737</v>
      </c>
      <c r="D34" s="813" t="s">
        <v>522</v>
      </c>
      <c r="E34" s="813" t="s">
        <v>204</v>
      </c>
      <c r="F34" s="798" t="s">
        <v>381</v>
      </c>
      <c r="G34" s="813" t="s">
        <v>735</v>
      </c>
      <c r="H34" s="795">
        <v>2222222222.2199998</v>
      </c>
      <c r="I34" s="819" t="s">
        <v>383</v>
      </c>
      <c r="J34" s="828">
        <v>40259</v>
      </c>
      <c r="K34" s="813">
        <v>6</v>
      </c>
      <c r="L34" s="831">
        <v>2488875000</v>
      </c>
      <c r="M34" s="450">
        <v>40812</v>
      </c>
      <c r="N34" s="769">
        <v>8</v>
      </c>
      <c r="O34" s="451">
        <v>1161920000</v>
      </c>
      <c r="P34" s="769"/>
      <c r="Q34" s="451">
        <v>1161920000</v>
      </c>
      <c r="R34" s="676">
        <v>40227</v>
      </c>
      <c r="S34" s="768">
        <v>4888718.07</v>
      </c>
      <c r="T34" s="759">
        <f>O34-S34</f>
        <v>1157031281.9300001</v>
      </c>
      <c r="U34" s="643" t="s">
        <v>735</v>
      </c>
      <c r="V34" s="748"/>
      <c r="W34" s="867"/>
      <c r="X34" s="348"/>
      <c r="AA34" s="452"/>
    </row>
    <row r="35" spans="1:27" s="809" customFormat="1" ht="29.25" customHeight="1">
      <c r="A35" s="428"/>
      <c r="B35" s="427"/>
      <c r="C35" s="428"/>
      <c r="D35" s="428"/>
      <c r="E35" s="428"/>
      <c r="F35" s="429"/>
      <c r="G35" s="428"/>
      <c r="H35" s="430"/>
      <c r="I35" s="431"/>
      <c r="J35" s="432"/>
      <c r="K35" s="428"/>
      <c r="L35" s="434"/>
      <c r="M35" s="432"/>
      <c r="N35" s="430"/>
      <c r="O35" s="434"/>
      <c r="P35" s="430"/>
      <c r="Q35" s="453"/>
      <c r="R35" s="676">
        <v>40283</v>
      </c>
      <c r="S35" s="768">
        <v>7066434</v>
      </c>
      <c r="T35" s="759">
        <f t="shared" ref="T35:T51" si="1">T34-S35</f>
        <v>1149964847.9300001</v>
      </c>
      <c r="U35" s="643" t="s">
        <v>735</v>
      </c>
      <c r="V35" s="748"/>
      <c r="W35" s="867"/>
      <c r="X35" s="348"/>
      <c r="AA35" s="452"/>
    </row>
    <row r="36" spans="1:27" s="809" customFormat="1" ht="29.25" customHeight="1">
      <c r="A36" s="428"/>
      <c r="B36" s="427"/>
      <c r="C36" s="428"/>
      <c r="D36" s="428"/>
      <c r="E36" s="428"/>
      <c r="F36" s="429"/>
      <c r="G36" s="428"/>
      <c r="H36" s="430"/>
      <c r="I36" s="431"/>
      <c r="J36" s="432"/>
      <c r="K36" s="428"/>
      <c r="L36" s="434"/>
      <c r="M36" s="432"/>
      <c r="N36" s="430"/>
      <c r="O36" s="434"/>
      <c r="P36" s="430"/>
      <c r="Q36" s="453"/>
      <c r="R36" s="676">
        <v>40436</v>
      </c>
      <c r="S36" s="767">
        <v>60022673.780000001</v>
      </c>
      <c r="T36" s="759">
        <f t="shared" si="1"/>
        <v>1089942174.1500001</v>
      </c>
      <c r="U36" s="645" t="s">
        <v>735</v>
      </c>
      <c r="V36" s="748"/>
      <c r="W36" s="867"/>
      <c r="X36" s="348"/>
      <c r="AA36" s="452"/>
    </row>
    <row r="37" spans="1:27" s="809" customFormat="1" ht="29.25" customHeight="1">
      <c r="A37" s="428"/>
      <c r="B37" s="427"/>
      <c r="C37" s="428"/>
      <c r="D37" s="428"/>
      <c r="E37" s="428"/>
      <c r="F37" s="429"/>
      <c r="G37" s="428"/>
      <c r="H37" s="454"/>
      <c r="I37" s="455"/>
      <c r="J37" s="432"/>
      <c r="K37" s="428"/>
      <c r="L37" s="456"/>
      <c r="M37" s="432"/>
      <c r="N37" s="457"/>
      <c r="O37" s="456"/>
      <c r="P37" s="430"/>
      <c r="Q37" s="453"/>
      <c r="R37" s="676">
        <v>40497</v>
      </c>
      <c r="S37" s="760">
        <v>132928628.17</v>
      </c>
      <c r="T37" s="759">
        <f t="shared" si="1"/>
        <v>957013545.98000014</v>
      </c>
      <c r="U37" s="645" t="s">
        <v>735</v>
      </c>
      <c r="V37" s="748"/>
      <c r="W37" s="867"/>
      <c r="X37" s="348"/>
      <c r="AA37" s="452"/>
    </row>
    <row r="38" spans="1:27" s="809" customFormat="1" ht="29.25" customHeight="1">
      <c r="A38" s="428"/>
      <c r="B38" s="427"/>
      <c r="C38" s="428"/>
      <c r="D38" s="428"/>
      <c r="E38" s="428"/>
      <c r="F38" s="429"/>
      <c r="G38" s="428"/>
      <c r="H38" s="454"/>
      <c r="I38" s="455"/>
      <c r="J38" s="432"/>
      <c r="K38" s="428"/>
      <c r="L38" s="456"/>
      <c r="M38" s="432"/>
      <c r="N38" s="457"/>
      <c r="O38" s="456"/>
      <c r="P38" s="430"/>
      <c r="Q38" s="453"/>
      <c r="R38" s="417">
        <v>40526</v>
      </c>
      <c r="S38" s="766">
        <v>31689230</v>
      </c>
      <c r="T38" s="458">
        <f t="shared" si="1"/>
        <v>925324315.98000014</v>
      </c>
      <c r="U38" s="459" t="s">
        <v>735</v>
      </c>
      <c r="V38" s="748"/>
      <c r="W38" s="867"/>
      <c r="X38" s="348"/>
      <c r="AA38" s="452"/>
    </row>
    <row r="39" spans="1:27" s="809" customFormat="1" ht="29.25" customHeight="1">
      <c r="A39" s="428"/>
      <c r="B39" s="427"/>
      <c r="C39" s="428"/>
      <c r="D39" s="428"/>
      <c r="E39" s="428"/>
      <c r="F39" s="429"/>
      <c r="G39" s="428"/>
      <c r="H39" s="454"/>
      <c r="I39" s="455"/>
      <c r="J39" s="432"/>
      <c r="K39" s="428"/>
      <c r="L39" s="456"/>
      <c r="M39" s="432"/>
      <c r="N39" s="457"/>
      <c r="O39" s="456"/>
      <c r="P39" s="430"/>
      <c r="Q39" s="453"/>
      <c r="R39" s="676">
        <v>40192</v>
      </c>
      <c r="S39" s="760">
        <v>27355590</v>
      </c>
      <c r="T39" s="759">
        <f t="shared" si="1"/>
        <v>897968725.98000014</v>
      </c>
      <c r="U39" s="645" t="s">
        <v>735</v>
      </c>
      <c r="V39" s="748"/>
      <c r="W39" s="867"/>
      <c r="X39" s="348"/>
      <c r="AA39" s="452"/>
    </row>
    <row r="40" spans="1:27" s="809" customFormat="1" ht="29.25" customHeight="1">
      <c r="A40" s="428"/>
      <c r="B40" s="427"/>
      <c r="C40" s="428"/>
      <c r="D40" s="428"/>
      <c r="E40" s="428"/>
      <c r="F40" s="429"/>
      <c r="G40" s="428"/>
      <c r="H40" s="454"/>
      <c r="I40" s="455"/>
      <c r="J40" s="432"/>
      <c r="K40" s="428"/>
      <c r="L40" s="456"/>
      <c r="M40" s="432"/>
      <c r="N40" s="457"/>
      <c r="O40" s="456"/>
      <c r="P40" s="430"/>
      <c r="Q40" s="453"/>
      <c r="R40" s="676">
        <v>40588</v>
      </c>
      <c r="S40" s="760">
        <v>92300138.319999993</v>
      </c>
      <c r="T40" s="759">
        <f t="shared" si="1"/>
        <v>805668587.66000009</v>
      </c>
      <c r="U40" s="645" t="s">
        <v>735</v>
      </c>
      <c r="V40" s="748"/>
      <c r="W40" s="867"/>
      <c r="X40" s="348"/>
      <c r="AA40" s="452"/>
    </row>
    <row r="41" spans="1:27" s="809" customFormat="1" ht="29.25" customHeight="1">
      <c r="A41" s="428"/>
      <c r="B41" s="427"/>
      <c r="C41" s="428"/>
      <c r="D41" s="428"/>
      <c r="E41" s="428"/>
      <c r="F41" s="429"/>
      <c r="G41" s="428"/>
      <c r="H41" s="454"/>
      <c r="I41" s="455"/>
      <c r="J41" s="432"/>
      <c r="K41" s="428"/>
      <c r="L41" s="456"/>
      <c r="M41" s="432"/>
      <c r="N41" s="457"/>
      <c r="O41" s="456"/>
      <c r="P41" s="430"/>
      <c r="Q41" s="453"/>
      <c r="R41" s="425">
        <v>40616</v>
      </c>
      <c r="S41" s="886">
        <v>128027535.81</v>
      </c>
      <c r="T41" s="460">
        <f t="shared" si="1"/>
        <v>677641051.85000014</v>
      </c>
      <c r="U41" s="461" t="s">
        <v>735</v>
      </c>
      <c r="V41" s="462"/>
      <c r="W41" s="463"/>
      <c r="X41" s="348"/>
      <c r="AA41" s="452"/>
    </row>
    <row r="42" spans="1:27" s="809" customFormat="1" ht="29.25" customHeight="1">
      <c r="A42" s="428"/>
      <c r="B42" s="427"/>
      <c r="C42" s="428"/>
      <c r="D42" s="428"/>
      <c r="E42" s="428"/>
      <c r="F42" s="429"/>
      <c r="G42" s="428"/>
      <c r="H42" s="454"/>
      <c r="I42" s="455"/>
      <c r="J42" s="432"/>
      <c r="K42" s="428"/>
      <c r="L42" s="456"/>
      <c r="M42" s="432"/>
      <c r="N42" s="457"/>
      <c r="O42" s="456"/>
      <c r="P42" s="430"/>
      <c r="Q42" s="453"/>
      <c r="R42" s="676">
        <v>40647</v>
      </c>
      <c r="S42" s="760">
        <v>155409285.71000001</v>
      </c>
      <c r="T42" s="759">
        <f t="shared" si="1"/>
        <v>522231766.1400001</v>
      </c>
      <c r="U42" s="643" t="s">
        <v>735</v>
      </c>
      <c r="V42" s="748"/>
      <c r="W42" s="867"/>
      <c r="X42" s="348"/>
      <c r="AA42" s="452"/>
    </row>
    <row r="43" spans="1:27" s="809" customFormat="1" ht="29.25" customHeight="1">
      <c r="A43" s="428"/>
      <c r="B43" s="427"/>
      <c r="C43" s="428"/>
      <c r="D43" s="428"/>
      <c r="E43" s="428"/>
      <c r="F43" s="429"/>
      <c r="G43" s="428"/>
      <c r="H43" s="454"/>
      <c r="I43" s="455"/>
      <c r="J43" s="432"/>
      <c r="K43" s="428"/>
      <c r="L43" s="456"/>
      <c r="M43" s="432"/>
      <c r="N43" s="457"/>
      <c r="O43" s="456"/>
      <c r="P43" s="430"/>
      <c r="Q43" s="453"/>
      <c r="R43" s="676">
        <v>40683</v>
      </c>
      <c r="S43" s="760">
        <v>75085484.799999997</v>
      </c>
      <c r="T43" s="759">
        <f t="shared" si="1"/>
        <v>447146281.34000009</v>
      </c>
      <c r="U43" s="643" t="s">
        <v>735</v>
      </c>
      <c r="V43" s="748"/>
      <c r="W43" s="867"/>
      <c r="X43" s="348"/>
      <c r="AA43" s="452"/>
    </row>
    <row r="44" spans="1:27" s="809" customFormat="1" ht="29.25" customHeight="1">
      <c r="A44" s="428"/>
      <c r="B44" s="427"/>
      <c r="C44" s="428"/>
      <c r="D44" s="428"/>
      <c r="E44" s="428"/>
      <c r="F44" s="429"/>
      <c r="G44" s="428"/>
      <c r="H44" s="454"/>
      <c r="I44" s="455"/>
      <c r="J44" s="432"/>
      <c r="K44" s="428"/>
      <c r="L44" s="456"/>
      <c r="M44" s="432"/>
      <c r="N44" s="457"/>
      <c r="O44" s="456"/>
      <c r="P44" s="430"/>
      <c r="Q44" s="453"/>
      <c r="R44" s="676">
        <v>40708</v>
      </c>
      <c r="S44" s="760">
        <v>18259513.02</v>
      </c>
      <c r="T44" s="759">
        <f t="shared" si="1"/>
        <v>428886768.32000011</v>
      </c>
      <c r="U44" s="643" t="s">
        <v>735</v>
      </c>
      <c r="V44" s="748"/>
      <c r="W44" s="867"/>
      <c r="X44" s="348"/>
      <c r="AA44" s="452"/>
    </row>
    <row r="45" spans="1:27" s="809" customFormat="1" ht="29.25" customHeight="1">
      <c r="A45" s="428"/>
      <c r="B45" s="427"/>
      <c r="C45" s="428"/>
      <c r="D45" s="428"/>
      <c r="E45" s="428"/>
      <c r="F45" s="429"/>
      <c r="G45" s="428"/>
      <c r="H45" s="454"/>
      <c r="I45" s="455"/>
      <c r="J45" s="432"/>
      <c r="K45" s="428"/>
      <c r="L45" s="456"/>
      <c r="M45" s="432"/>
      <c r="N45" s="457"/>
      <c r="O45" s="456"/>
      <c r="P45" s="430"/>
      <c r="Q45" s="453"/>
      <c r="R45" s="676">
        <v>40739</v>
      </c>
      <c r="S45" s="760">
        <v>62979808.719999999</v>
      </c>
      <c r="T45" s="759">
        <f t="shared" si="1"/>
        <v>365906959.60000014</v>
      </c>
      <c r="U45" s="643" t="s">
        <v>735</v>
      </c>
      <c r="V45" s="748"/>
      <c r="W45" s="867"/>
      <c r="X45" s="348"/>
      <c r="AA45" s="452"/>
    </row>
    <row r="46" spans="1:27" s="809" customFormat="1" ht="29.25" customHeight="1">
      <c r="A46" s="428"/>
      <c r="B46" s="427"/>
      <c r="C46" s="428"/>
      <c r="D46" s="428"/>
      <c r="E46" s="428"/>
      <c r="F46" s="429"/>
      <c r="G46" s="428"/>
      <c r="H46" s="454"/>
      <c r="I46" s="455"/>
      <c r="J46" s="432"/>
      <c r="K46" s="428"/>
      <c r="L46" s="456"/>
      <c r="M46" s="432"/>
      <c r="N46" s="457"/>
      <c r="O46" s="456"/>
      <c r="P46" s="430"/>
      <c r="Q46" s="453"/>
      <c r="R46" s="676">
        <v>40767</v>
      </c>
      <c r="S46" s="760">
        <v>20762531.93</v>
      </c>
      <c r="T46" s="759">
        <f t="shared" si="1"/>
        <v>345144427.67000014</v>
      </c>
      <c r="U46" s="643" t="s">
        <v>735</v>
      </c>
      <c r="V46" s="748"/>
      <c r="W46" s="867"/>
      <c r="X46" s="348"/>
      <c r="AA46" s="452"/>
    </row>
    <row r="47" spans="1:27" s="809" customFormat="1" ht="29.25" customHeight="1">
      <c r="A47" s="428"/>
      <c r="B47" s="427"/>
      <c r="C47" s="428"/>
      <c r="D47" s="428"/>
      <c r="E47" s="428"/>
      <c r="F47" s="429"/>
      <c r="G47" s="428"/>
      <c r="H47" s="454"/>
      <c r="I47" s="455"/>
      <c r="J47" s="432"/>
      <c r="K47" s="428"/>
      <c r="L47" s="456"/>
      <c r="M47" s="432"/>
      <c r="N47" s="457"/>
      <c r="O47" s="456"/>
      <c r="P47" s="430"/>
      <c r="Q47" s="453"/>
      <c r="R47" s="676">
        <v>40833</v>
      </c>
      <c r="S47" s="760">
        <v>37384573.890000001</v>
      </c>
      <c r="T47" s="759">
        <f t="shared" si="1"/>
        <v>307759853.78000015</v>
      </c>
      <c r="U47" s="643" t="s">
        <v>735</v>
      </c>
      <c r="V47" s="748"/>
      <c r="W47" s="867"/>
      <c r="X47" s="348"/>
      <c r="AA47" s="452"/>
    </row>
    <row r="48" spans="1:27" s="809" customFormat="1" ht="29.25" customHeight="1">
      <c r="A48" s="436"/>
      <c r="B48" s="435"/>
      <c r="C48" s="436"/>
      <c r="D48" s="436"/>
      <c r="E48" s="436"/>
      <c r="F48" s="118"/>
      <c r="G48" s="436"/>
      <c r="H48" s="765"/>
      <c r="I48" s="764"/>
      <c r="J48" s="439"/>
      <c r="K48" s="436"/>
      <c r="L48" s="762"/>
      <c r="M48" s="439"/>
      <c r="N48" s="763"/>
      <c r="O48" s="762"/>
      <c r="P48" s="437"/>
      <c r="Q48" s="761"/>
      <c r="R48" s="676">
        <v>40891</v>
      </c>
      <c r="S48" s="760">
        <v>7103786.5099999998</v>
      </c>
      <c r="T48" s="759">
        <f t="shared" si="1"/>
        <v>300656067.27000016</v>
      </c>
      <c r="U48" s="643" t="s">
        <v>735</v>
      </c>
      <c r="V48" s="748"/>
      <c r="W48" s="867"/>
      <c r="X48" s="348"/>
      <c r="AA48" s="452"/>
    </row>
    <row r="49" spans="1:27" s="809" customFormat="1" ht="29.25" customHeight="1">
      <c r="A49" s="881"/>
      <c r="B49" s="885"/>
      <c r="C49" s="881"/>
      <c r="D49" s="881"/>
      <c r="E49" s="881"/>
      <c r="F49" s="884"/>
      <c r="G49" s="881"/>
      <c r="H49" s="883"/>
      <c r="I49" s="882"/>
      <c r="J49" s="880"/>
      <c r="K49" s="881"/>
      <c r="L49" s="878"/>
      <c r="M49" s="880"/>
      <c r="N49" s="879"/>
      <c r="O49" s="878"/>
      <c r="P49" s="877"/>
      <c r="Q49" s="876"/>
      <c r="R49" s="425">
        <v>40925</v>
      </c>
      <c r="S49" s="875">
        <v>6577143.5300000003</v>
      </c>
      <c r="T49" s="874">
        <f t="shared" si="1"/>
        <v>294078923.74000019</v>
      </c>
      <c r="U49" s="873" t="s">
        <v>735</v>
      </c>
      <c r="V49" s="423"/>
      <c r="W49" s="742"/>
      <c r="X49" s="489"/>
      <c r="AA49" s="452"/>
    </row>
    <row r="50" spans="1:27" s="809" customFormat="1" ht="29.25" customHeight="1">
      <c r="A50" s="428"/>
      <c r="B50" s="427"/>
      <c r="C50" s="428"/>
      <c r="D50" s="428"/>
      <c r="E50" s="428"/>
      <c r="F50" s="429"/>
      <c r="G50" s="428"/>
      <c r="H50" s="454"/>
      <c r="I50" s="455"/>
      <c r="J50" s="432"/>
      <c r="K50" s="428"/>
      <c r="L50" s="456"/>
      <c r="M50" s="432"/>
      <c r="N50" s="457"/>
      <c r="O50" s="456"/>
      <c r="P50" s="430"/>
      <c r="Q50" s="453"/>
      <c r="R50" s="417">
        <v>40953</v>
      </c>
      <c r="S50" s="758">
        <v>9610173.4199999999</v>
      </c>
      <c r="T50" s="458">
        <f t="shared" si="1"/>
        <v>284468750.32000017</v>
      </c>
      <c r="U50" s="481" t="s">
        <v>735</v>
      </c>
      <c r="V50" s="482"/>
      <c r="W50" s="470"/>
      <c r="X50" s="348"/>
      <c r="AA50" s="452"/>
    </row>
    <row r="51" spans="1:27" s="809" customFormat="1" ht="29.25" customHeight="1">
      <c r="A51" s="436"/>
      <c r="B51" s="435"/>
      <c r="C51" s="436"/>
      <c r="D51" s="436"/>
      <c r="E51" s="436"/>
      <c r="F51" s="118"/>
      <c r="G51" s="436"/>
      <c r="H51" s="765"/>
      <c r="I51" s="764"/>
      <c r="J51" s="439"/>
      <c r="K51" s="436"/>
      <c r="L51" s="762"/>
      <c r="M51" s="439"/>
      <c r="N51" s="763"/>
      <c r="O51" s="762"/>
      <c r="P51" s="437"/>
      <c r="Q51" s="762"/>
      <c r="R51" s="1779">
        <v>40982</v>
      </c>
      <c r="S51" s="1811">
        <v>284468750.31999999</v>
      </c>
      <c r="T51" s="1645">
        <f t="shared" si="1"/>
        <v>0</v>
      </c>
      <c r="U51" s="1776" t="s">
        <v>736</v>
      </c>
      <c r="V51" s="1138">
        <v>40997</v>
      </c>
      <c r="W51" s="1144" t="s">
        <v>733</v>
      </c>
      <c r="X51" s="717">
        <v>3434460.43</v>
      </c>
      <c r="AA51" s="452"/>
    </row>
    <row r="52" spans="1:27" s="809" customFormat="1" ht="29.25" customHeight="1">
      <c r="A52" s="881"/>
      <c r="B52" s="885"/>
      <c r="C52" s="881"/>
      <c r="D52" s="881"/>
      <c r="E52" s="881"/>
      <c r="F52" s="884"/>
      <c r="G52" s="881"/>
      <c r="H52" s="883"/>
      <c r="I52" s="1145"/>
      <c r="J52" s="1146"/>
      <c r="K52" s="881"/>
      <c r="L52" s="878"/>
      <c r="M52" s="880"/>
      <c r="N52" s="879"/>
      <c r="O52" s="878"/>
      <c r="P52" s="877"/>
      <c r="Q52" s="878"/>
      <c r="R52" s="1780"/>
      <c r="S52" s="1812"/>
      <c r="T52" s="1646"/>
      <c r="U52" s="1777"/>
      <c r="V52" s="1138">
        <v>41130</v>
      </c>
      <c r="W52" s="1144" t="s">
        <v>733</v>
      </c>
      <c r="X52" s="717">
        <v>40556</v>
      </c>
      <c r="AA52" s="452"/>
    </row>
    <row r="53" spans="1:27" s="809" customFormat="1" ht="29.25" customHeight="1">
      <c r="A53" s="428"/>
      <c r="B53" s="427"/>
      <c r="C53" s="464"/>
      <c r="D53" s="428"/>
      <c r="E53" s="428"/>
      <c r="F53" s="429"/>
      <c r="G53" s="428"/>
      <c r="H53" s="430"/>
      <c r="I53" s="431"/>
      <c r="J53" s="465"/>
      <c r="K53" s="428"/>
      <c r="L53" s="456"/>
      <c r="M53" s="432"/>
      <c r="N53" s="457"/>
      <c r="O53" s="456"/>
      <c r="P53" s="430"/>
      <c r="Q53" s="453"/>
      <c r="R53" s="1780"/>
      <c r="S53" s="1812"/>
      <c r="T53" s="1646"/>
      <c r="U53" s="1777"/>
      <c r="V53" s="676">
        <v>41180</v>
      </c>
      <c r="W53" s="867" t="s">
        <v>734</v>
      </c>
      <c r="X53" s="348">
        <v>469.31</v>
      </c>
      <c r="AA53" s="452"/>
    </row>
    <row r="54" spans="1:27" s="809" customFormat="1" ht="29.25" customHeight="1">
      <c r="A54" s="428"/>
      <c r="B54" s="427"/>
      <c r="C54" s="428"/>
      <c r="D54" s="428"/>
      <c r="E54" s="428"/>
      <c r="F54" s="429"/>
      <c r="G54" s="428"/>
      <c r="H54" s="454"/>
      <c r="I54" s="431"/>
      <c r="J54" s="465"/>
      <c r="K54" s="428"/>
      <c r="L54" s="456"/>
      <c r="M54" s="432"/>
      <c r="N54" s="457"/>
      <c r="O54" s="456"/>
      <c r="P54" s="430"/>
      <c r="Q54" s="453"/>
      <c r="R54" s="1780"/>
      <c r="S54" s="1812"/>
      <c r="T54" s="1646"/>
      <c r="U54" s="1777"/>
      <c r="V54" s="676">
        <v>41429</v>
      </c>
      <c r="W54" s="872" t="s">
        <v>739</v>
      </c>
      <c r="X54" s="348">
        <v>1735</v>
      </c>
      <c r="AA54" s="452"/>
    </row>
    <row r="55" spans="1:27" s="809" customFormat="1" ht="29.25" customHeight="1">
      <c r="A55" s="428"/>
      <c r="B55" s="427"/>
      <c r="C55" s="428"/>
      <c r="D55" s="428"/>
      <c r="E55" s="428"/>
      <c r="F55" s="429"/>
      <c r="G55" s="428"/>
      <c r="H55" s="454"/>
      <c r="I55" s="431"/>
      <c r="J55" s="465"/>
      <c r="K55" s="428"/>
      <c r="L55" s="456"/>
      <c r="M55" s="432"/>
      <c r="N55" s="457"/>
      <c r="O55" s="456"/>
      <c r="P55" s="430"/>
      <c r="Q55" s="453"/>
      <c r="R55" s="1781"/>
      <c r="S55" s="1813"/>
      <c r="T55" s="1647"/>
      <c r="U55" s="1803"/>
      <c r="V55" s="676">
        <v>41463</v>
      </c>
      <c r="W55" s="867" t="s">
        <v>740</v>
      </c>
      <c r="X55" s="348">
        <v>1611.11</v>
      </c>
      <c r="AA55" s="452"/>
    </row>
    <row r="56" spans="1:27" s="808" customFormat="1" ht="29.25" customHeight="1">
      <c r="A56" s="813">
        <v>1</v>
      </c>
      <c r="B56" s="800">
        <v>40087</v>
      </c>
      <c r="C56" s="757" t="s">
        <v>741</v>
      </c>
      <c r="D56" s="752" t="s">
        <v>522</v>
      </c>
      <c r="E56" s="813" t="s">
        <v>204</v>
      </c>
      <c r="F56" s="798" t="s">
        <v>381</v>
      </c>
      <c r="G56" s="752" t="s">
        <v>732</v>
      </c>
      <c r="H56" s="796">
        <v>1111111111.1099999</v>
      </c>
      <c r="I56" s="819" t="s">
        <v>383</v>
      </c>
      <c r="J56" s="821">
        <v>40259</v>
      </c>
      <c r="K56" s="813">
        <v>6</v>
      </c>
      <c r="L56" s="832">
        <v>1262037500</v>
      </c>
      <c r="M56" s="450">
        <v>40375</v>
      </c>
      <c r="N56" s="751"/>
      <c r="O56" s="451">
        <v>1149487000</v>
      </c>
      <c r="P56" s="796"/>
      <c r="Q56" s="451">
        <v>1149487000</v>
      </c>
      <c r="R56" s="466">
        <v>41106</v>
      </c>
      <c r="S56" s="717">
        <v>62499687.5</v>
      </c>
      <c r="T56" s="749">
        <f>Q56-S56</f>
        <v>1086987312.5</v>
      </c>
      <c r="U56" s="754" t="s">
        <v>738</v>
      </c>
      <c r="V56" s="748"/>
      <c r="W56" s="868"/>
      <c r="X56" s="348"/>
    </row>
    <row r="57" spans="1:27" s="808" customFormat="1" ht="29.25" customHeight="1">
      <c r="A57" s="814"/>
      <c r="B57" s="801"/>
      <c r="C57" s="467"/>
      <c r="D57" s="446"/>
      <c r="E57" s="814"/>
      <c r="F57" s="799"/>
      <c r="G57" s="446"/>
      <c r="H57" s="447"/>
      <c r="I57" s="448"/>
      <c r="J57" s="822"/>
      <c r="K57" s="814"/>
      <c r="L57" s="443"/>
      <c r="M57" s="444"/>
      <c r="N57" s="445"/>
      <c r="O57" s="443"/>
      <c r="P57" s="803"/>
      <c r="Q57" s="443"/>
      <c r="R57" s="466">
        <v>41169</v>
      </c>
      <c r="S57" s="717">
        <v>152499237.5</v>
      </c>
      <c r="T57" s="749">
        <f>T56-S57</f>
        <v>934488075</v>
      </c>
      <c r="U57" s="754" t="s">
        <v>738</v>
      </c>
      <c r="V57" s="748"/>
      <c r="W57" s="868"/>
      <c r="X57" s="348"/>
    </row>
    <row r="58" spans="1:27" s="808" customFormat="1" ht="29.25" customHeight="1">
      <c r="A58" s="814"/>
      <c r="B58" s="801"/>
      <c r="C58" s="467"/>
      <c r="D58" s="446"/>
      <c r="E58" s="814"/>
      <c r="F58" s="799"/>
      <c r="G58" s="446"/>
      <c r="H58" s="447"/>
      <c r="I58" s="805"/>
      <c r="J58" s="829"/>
      <c r="K58" s="814"/>
      <c r="L58" s="443"/>
      <c r="M58" s="444"/>
      <c r="N58" s="445"/>
      <c r="O58" s="443"/>
      <c r="P58" s="803"/>
      <c r="Q58" s="443"/>
      <c r="R58" s="466">
        <v>41289</v>
      </c>
      <c r="S58" s="717">
        <v>254581112.06</v>
      </c>
      <c r="T58" s="749">
        <f>T57-S58</f>
        <v>679906962.94000006</v>
      </c>
      <c r="U58" s="754" t="s">
        <v>738</v>
      </c>
      <c r="V58" s="748"/>
      <c r="W58" s="868"/>
      <c r="X58" s="348"/>
    </row>
    <row r="59" spans="1:27" s="808" customFormat="1" ht="29.25" customHeight="1">
      <c r="A59" s="814"/>
      <c r="B59" s="801"/>
      <c r="C59" s="467"/>
      <c r="D59" s="446"/>
      <c r="E59" s="814"/>
      <c r="F59" s="799"/>
      <c r="G59" s="446"/>
      <c r="H59" s="447"/>
      <c r="I59" s="805"/>
      <c r="J59" s="829"/>
      <c r="K59" s="814"/>
      <c r="L59" s="443"/>
      <c r="M59" s="444"/>
      <c r="N59" s="445"/>
      <c r="O59" s="443"/>
      <c r="P59" s="803"/>
      <c r="Q59" s="443"/>
      <c r="R59" s="466">
        <v>41318</v>
      </c>
      <c r="S59" s="717">
        <v>436447817.75</v>
      </c>
      <c r="T59" s="749">
        <f>T58-S59</f>
        <v>243459145.19000006</v>
      </c>
      <c r="U59" s="754" t="s">
        <v>738</v>
      </c>
      <c r="V59" s="748"/>
      <c r="W59" s="868"/>
      <c r="X59" s="348"/>
    </row>
    <row r="60" spans="1:27" s="808" customFormat="1" ht="29.25" customHeight="1">
      <c r="A60" s="814"/>
      <c r="B60" s="801"/>
      <c r="C60" s="467"/>
      <c r="D60" s="446"/>
      <c r="E60" s="814"/>
      <c r="F60" s="799"/>
      <c r="G60" s="446"/>
      <c r="H60" s="447"/>
      <c r="I60" s="805"/>
      <c r="J60" s="829"/>
      <c r="K60" s="814"/>
      <c r="L60" s="443"/>
      <c r="M60" s="444"/>
      <c r="N60" s="445"/>
      <c r="O60" s="443"/>
      <c r="P60" s="803"/>
      <c r="Q60" s="443"/>
      <c r="R60" s="1779">
        <v>41346</v>
      </c>
      <c r="S60" s="1782">
        <v>243459145.19</v>
      </c>
      <c r="T60" s="1823">
        <f>T59-S60</f>
        <v>0</v>
      </c>
      <c r="U60" s="1787" t="s">
        <v>738</v>
      </c>
      <c r="V60" s="830">
        <v>41346</v>
      </c>
      <c r="W60" s="420" t="s">
        <v>733</v>
      </c>
      <c r="X60" s="348">
        <v>479509239.94999999</v>
      </c>
    </row>
    <row r="61" spans="1:27" s="808" customFormat="1" ht="29.25" customHeight="1">
      <c r="A61" s="814"/>
      <c r="B61" s="801"/>
      <c r="C61" s="467"/>
      <c r="D61" s="446"/>
      <c r="E61" s="814"/>
      <c r="F61" s="799"/>
      <c r="G61" s="446"/>
      <c r="H61" s="447"/>
      <c r="I61" s="805"/>
      <c r="J61" s="830"/>
      <c r="K61" s="468"/>
      <c r="L61" s="469"/>
      <c r="M61" s="444"/>
      <c r="N61" s="445"/>
      <c r="O61" s="443"/>
      <c r="P61" s="803"/>
      <c r="Q61" s="443"/>
      <c r="R61" s="1781"/>
      <c r="S61" s="1354"/>
      <c r="T61" s="1824"/>
      <c r="U61" s="1789"/>
      <c r="V61" s="830">
        <v>41466</v>
      </c>
      <c r="W61" s="470" t="s">
        <v>742</v>
      </c>
      <c r="X61" s="348">
        <v>2802753.73</v>
      </c>
    </row>
    <row r="62" spans="1:27" s="808" customFormat="1" ht="29.25" customHeight="1">
      <c r="A62" s="813">
        <v>2</v>
      </c>
      <c r="B62" s="800">
        <v>40087</v>
      </c>
      <c r="C62" s="757" t="s">
        <v>741</v>
      </c>
      <c r="D62" s="752" t="s">
        <v>522</v>
      </c>
      <c r="E62" s="813" t="s">
        <v>204</v>
      </c>
      <c r="F62" s="798" t="s">
        <v>381</v>
      </c>
      <c r="G62" s="752" t="s">
        <v>735</v>
      </c>
      <c r="H62" s="629">
        <v>2222222222.2199998</v>
      </c>
      <c r="I62" s="804" t="s">
        <v>383</v>
      </c>
      <c r="J62" s="828">
        <v>40259</v>
      </c>
      <c r="K62" s="813">
        <v>6</v>
      </c>
      <c r="L62" s="451">
        <v>2524075000</v>
      </c>
      <c r="M62" s="450">
        <v>40375</v>
      </c>
      <c r="N62" s="751"/>
      <c r="O62" s="451">
        <v>2298974000</v>
      </c>
      <c r="P62" s="796"/>
      <c r="Q62" s="451">
        <v>2298974000</v>
      </c>
      <c r="R62" s="750">
        <v>41086</v>
      </c>
      <c r="S62" s="717">
        <v>125000000</v>
      </c>
      <c r="T62" s="749">
        <f>Q62-S62</f>
        <v>2173974000</v>
      </c>
      <c r="U62" s="643" t="s">
        <v>735</v>
      </c>
      <c r="V62" s="748"/>
      <c r="W62" s="868"/>
      <c r="X62" s="348"/>
    </row>
    <row r="63" spans="1:27" s="808" customFormat="1" ht="29.25" customHeight="1">
      <c r="A63" s="814"/>
      <c r="B63" s="801"/>
      <c r="C63" s="467"/>
      <c r="D63" s="446"/>
      <c r="E63" s="814"/>
      <c r="F63" s="799"/>
      <c r="G63" s="446"/>
      <c r="H63" s="447"/>
      <c r="I63" s="805"/>
      <c r="J63" s="829"/>
      <c r="K63" s="814"/>
      <c r="L63" s="471"/>
      <c r="M63" s="444"/>
      <c r="N63" s="445"/>
      <c r="O63" s="443"/>
      <c r="P63" s="803"/>
      <c r="Q63" s="443"/>
      <c r="R63" s="466">
        <v>41169</v>
      </c>
      <c r="S63" s="717">
        <v>305000000</v>
      </c>
      <c r="T63" s="749">
        <f>T62-S63</f>
        <v>1868974000</v>
      </c>
      <c r="U63" s="643" t="s">
        <v>735</v>
      </c>
      <c r="V63" s="748"/>
      <c r="W63" s="868"/>
      <c r="X63" s="348"/>
    </row>
    <row r="64" spans="1:27" s="808" customFormat="1" ht="29.25" customHeight="1">
      <c r="A64" s="814"/>
      <c r="B64" s="801"/>
      <c r="C64" s="467"/>
      <c r="D64" s="446"/>
      <c r="E64" s="814"/>
      <c r="F64" s="799"/>
      <c r="G64" s="446"/>
      <c r="H64" s="447"/>
      <c r="I64" s="805"/>
      <c r="J64" s="829"/>
      <c r="K64" s="814"/>
      <c r="L64" s="471"/>
      <c r="M64" s="444"/>
      <c r="N64" s="445"/>
      <c r="O64" s="443"/>
      <c r="P64" s="803"/>
      <c r="Q64" s="443"/>
      <c r="R64" s="466">
        <v>41249</v>
      </c>
      <c r="S64" s="717">
        <v>800000000</v>
      </c>
      <c r="T64" s="749">
        <f>T63-S64</f>
        <v>1068974000</v>
      </c>
      <c r="U64" s="643" t="s">
        <v>735</v>
      </c>
      <c r="V64" s="748"/>
      <c r="W64" s="868"/>
      <c r="X64" s="348"/>
    </row>
    <row r="65" spans="1:24" s="808" customFormat="1" ht="29.25" customHeight="1">
      <c r="A65" s="814"/>
      <c r="B65" s="801"/>
      <c r="C65" s="467"/>
      <c r="D65" s="446"/>
      <c r="E65" s="814"/>
      <c r="F65" s="799"/>
      <c r="G65" s="446"/>
      <c r="H65" s="447"/>
      <c r="I65" s="805"/>
      <c r="J65" s="829"/>
      <c r="K65" s="814"/>
      <c r="L65" s="471"/>
      <c r="M65" s="444"/>
      <c r="N65" s="445"/>
      <c r="O65" s="443"/>
      <c r="P65" s="803"/>
      <c r="Q65" s="443"/>
      <c r="R65" s="466">
        <v>41264</v>
      </c>
      <c r="S65" s="717">
        <v>630000000</v>
      </c>
      <c r="T65" s="749">
        <f>T64-S65</f>
        <v>438974000</v>
      </c>
      <c r="U65" s="643" t="s">
        <v>735</v>
      </c>
      <c r="V65" s="748"/>
      <c r="W65" s="868"/>
      <c r="X65" s="348"/>
    </row>
    <row r="66" spans="1:24" s="808" customFormat="1" ht="29.25" customHeight="1">
      <c r="A66" s="814"/>
      <c r="B66" s="801"/>
      <c r="C66" s="467"/>
      <c r="D66" s="446"/>
      <c r="E66" s="814"/>
      <c r="F66" s="799"/>
      <c r="G66" s="446"/>
      <c r="H66" s="447"/>
      <c r="I66" s="805"/>
      <c r="J66" s="829"/>
      <c r="K66" s="814"/>
      <c r="L66" s="471"/>
      <c r="M66" s="444"/>
      <c r="N66" s="445"/>
      <c r="O66" s="443"/>
      <c r="P66" s="803"/>
      <c r="Q66" s="443"/>
      <c r="R66" s="466">
        <v>41289</v>
      </c>
      <c r="S66" s="717">
        <v>97494309.810000002</v>
      </c>
      <c r="T66" s="749">
        <f>T65-S66</f>
        <v>341479690.19</v>
      </c>
      <c r="U66" s="643" t="s">
        <v>735</v>
      </c>
      <c r="V66" s="748"/>
      <c r="W66" s="868"/>
      <c r="X66" s="348"/>
    </row>
    <row r="67" spans="1:24" s="808" customFormat="1" ht="29.25" customHeight="1">
      <c r="A67" s="814"/>
      <c r="B67" s="801"/>
      <c r="C67" s="467"/>
      <c r="D67" s="446"/>
      <c r="E67" s="814"/>
      <c r="F67" s="799"/>
      <c r="G67" s="446"/>
      <c r="H67" s="447"/>
      <c r="I67" s="805"/>
      <c r="J67" s="829"/>
      <c r="K67" s="814"/>
      <c r="L67" s="471"/>
      <c r="M67" s="444"/>
      <c r="N67" s="445"/>
      <c r="O67" s="443"/>
      <c r="P67" s="803"/>
      <c r="Q67" s="443"/>
      <c r="R67" s="1779">
        <v>41298</v>
      </c>
      <c r="S67" s="1782">
        <v>341479690.19</v>
      </c>
      <c r="T67" s="1791">
        <f>T66-S67</f>
        <v>0</v>
      </c>
      <c r="U67" s="1776" t="s">
        <v>736</v>
      </c>
      <c r="V67" s="676">
        <v>41381</v>
      </c>
      <c r="W67" s="470" t="s">
        <v>742</v>
      </c>
      <c r="X67" s="348">
        <v>16195770.66</v>
      </c>
    </row>
    <row r="68" spans="1:24" s="808" customFormat="1" ht="29.25" customHeight="1">
      <c r="A68" s="814"/>
      <c r="B68" s="801"/>
      <c r="C68" s="467"/>
      <c r="D68" s="446"/>
      <c r="E68" s="814"/>
      <c r="F68" s="799"/>
      <c r="G68" s="446"/>
      <c r="H68" s="447"/>
      <c r="I68" s="805"/>
      <c r="J68" s="829"/>
      <c r="K68" s="814"/>
      <c r="L68" s="833"/>
      <c r="M68" s="421"/>
      <c r="N68" s="472"/>
      <c r="O68" s="469"/>
      <c r="P68" s="797"/>
      <c r="Q68" s="469"/>
      <c r="R68" s="1781"/>
      <c r="S68" s="1354"/>
      <c r="T68" s="1793"/>
      <c r="U68" s="1803"/>
      <c r="V68" s="676">
        <v>41466</v>
      </c>
      <c r="W68" s="470" t="s">
        <v>742</v>
      </c>
      <c r="X68" s="348">
        <v>69931.81</v>
      </c>
    </row>
    <row r="69" spans="1:24" s="808" customFormat="1" ht="29.25" customHeight="1">
      <c r="A69" s="813">
        <v>1</v>
      </c>
      <c r="B69" s="800">
        <v>40088</v>
      </c>
      <c r="C69" s="757" t="s">
        <v>743</v>
      </c>
      <c r="D69" s="752" t="s">
        <v>522</v>
      </c>
      <c r="E69" s="813" t="s">
        <v>204</v>
      </c>
      <c r="F69" s="798" t="s">
        <v>381</v>
      </c>
      <c r="G69" s="752" t="s">
        <v>732</v>
      </c>
      <c r="H69" s="629">
        <v>1111111111.1099999</v>
      </c>
      <c r="I69" s="804" t="s">
        <v>383</v>
      </c>
      <c r="J69" s="828">
        <v>40259</v>
      </c>
      <c r="K69" s="813">
        <v>6</v>
      </c>
      <c r="L69" s="443">
        <v>1244437500</v>
      </c>
      <c r="M69" s="444">
        <v>40375</v>
      </c>
      <c r="N69" s="445"/>
      <c r="O69" s="443">
        <v>1150423500</v>
      </c>
      <c r="P69" s="803"/>
      <c r="Q69" s="157">
        <v>1064141737.5</v>
      </c>
      <c r="R69" s="750">
        <v>40193</v>
      </c>
      <c r="S69" s="717">
        <v>44043.199999999997</v>
      </c>
      <c r="T69" s="755">
        <f>Q69-S69</f>
        <v>1064097694.3</v>
      </c>
      <c r="U69" s="754" t="s">
        <v>738</v>
      </c>
      <c r="V69" s="748"/>
      <c r="W69" s="868"/>
      <c r="X69" s="348"/>
    </row>
    <row r="70" spans="1:24" s="808" customFormat="1" ht="29.25" customHeight="1">
      <c r="A70" s="814"/>
      <c r="B70" s="801"/>
      <c r="C70" s="467"/>
      <c r="D70" s="446"/>
      <c r="E70" s="814"/>
      <c r="F70" s="799"/>
      <c r="G70" s="446"/>
      <c r="H70" s="447"/>
      <c r="I70" s="805"/>
      <c r="J70" s="829"/>
      <c r="K70" s="814"/>
      <c r="L70" s="443"/>
      <c r="M70" s="444"/>
      <c r="N70" s="445"/>
      <c r="O70" s="443"/>
      <c r="P70" s="803"/>
      <c r="Q70" s="157"/>
      <c r="R70" s="750">
        <v>40588</v>
      </c>
      <c r="S70" s="717">
        <v>712284.33</v>
      </c>
      <c r="T70" s="755">
        <f t="shared" ref="T70:T77" si="2">T69-S70</f>
        <v>1063385409.9699999</v>
      </c>
      <c r="U70" s="754" t="s">
        <v>738</v>
      </c>
      <c r="V70" s="748"/>
      <c r="W70" s="868"/>
      <c r="X70" s="348"/>
    </row>
    <row r="71" spans="1:24" s="808" customFormat="1" ht="29.25" customHeight="1">
      <c r="A71" s="814"/>
      <c r="B71" s="801"/>
      <c r="C71" s="467"/>
      <c r="D71" s="446"/>
      <c r="E71" s="814"/>
      <c r="F71" s="799"/>
      <c r="G71" s="446"/>
      <c r="H71" s="447"/>
      <c r="I71" s="805"/>
      <c r="J71" s="829"/>
      <c r="K71" s="814"/>
      <c r="L71" s="443"/>
      <c r="M71" s="444"/>
      <c r="N71" s="445"/>
      <c r="O71" s="443"/>
      <c r="P71" s="803"/>
      <c r="Q71" s="157"/>
      <c r="R71" s="750">
        <v>40616</v>
      </c>
      <c r="S71" s="717">
        <v>6716327.1399999997</v>
      </c>
      <c r="T71" s="755">
        <f t="shared" si="2"/>
        <v>1056669082.8299999</v>
      </c>
      <c r="U71" s="754" t="s">
        <v>738</v>
      </c>
      <c r="V71" s="748"/>
      <c r="W71" s="868"/>
      <c r="X71" s="348"/>
    </row>
    <row r="72" spans="1:24" s="808" customFormat="1" ht="29.25" customHeight="1">
      <c r="A72" s="814"/>
      <c r="B72" s="801"/>
      <c r="C72" s="467"/>
      <c r="D72" s="446"/>
      <c r="E72" s="814"/>
      <c r="F72" s="799"/>
      <c r="G72" s="446"/>
      <c r="H72" s="447"/>
      <c r="I72" s="805"/>
      <c r="J72" s="829"/>
      <c r="K72" s="814"/>
      <c r="L72" s="443"/>
      <c r="M72" s="444"/>
      <c r="N72" s="445"/>
      <c r="O72" s="443"/>
      <c r="P72" s="803"/>
      <c r="Q72" s="157"/>
      <c r="R72" s="750">
        <v>40647</v>
      </c>
      <c r="S72" s="717">
        <v>7118388.4299999997</v>
      </c>
      <c r="T72" s="755">
        <f t="shared" si="2"/>
        <v>1049550694.4</v>
      </c>
      <c r="U72" s="754" t="s">
        <v>738</v>
      </c>
      <c r="V72" s="748"/>
      <c r="W72" s="868"/>
      <c r="X72" s="348"/>
    </row>
    <row r="73" spans="1:24" s="808" customFormat="1" ht="29.25" customHeight="1">
      <c r="A73" s="814"/>
      <c r="B73" s="801"/>
      <c r="C73" s="467"/>
      <c r="D73" s="446"/>
      <c r="E73" s="814"/>
      <c r="F73" s="799"/>
      <c r="G73" s="446"/>
      <c r="H73" s="447"/>
      <c r="I73" s="805"/>
      <c r="J73" s="829"/>
      <c r="K73" s="814"/>
      <c r="L73" s="443"/>
      <c r="M73" s="444"/>
      <c r="N73" s="445"/>
      <c r="O73" s="443"/>
      <c r="P73" s="803"/>
      <c r="Q73" s="157"/>
      <c r="R73" s="750">
        <v>41043</v>
      </c>
      <c r="S73" s="717">
        <v>39999800</v>
      </c>
      <c r="T73" s="755">
        <f t="shared" si="2"/>
        <v>1009550894.4</v>
      </c>
      <c r="U73" s="754" t="s">
        <v>738</v>
      </c>
      <c r="V73" s="748"/>
      <c r="W73" s="868"/>
      <c r="X73" s="348"/>
    </row>
    <row r="74" spans="1:24" s="808" customFormat="1" ht="29.25" customHeight="1">
      <c r="A74" s="814"/>
      <c r="B74" s="801"/>
      <c r="C74" s="467"/>
      <c r="D74" s="446"/>
      <c r="E74" s="814"/>
      <c r="F74" s="799"/>
      <c r="G74" s="446"/>
      <c r="H74" s="447"/>
      <c r="I74" s="805"/>
      <c r="J74" s="829"/>
      <c r="K74" s="814"/>
      <c r="L74" s="443"/>
      <c r="M74" s="444"/>
      <c r="N74" s="445"/>
      <c r="O74" s="443"/>
      <c r="P74" s="803"/>
      <c r="Q74" s="157"/>
      <c r="R74" s="750">
        <v>41074</v>
      </c>
      <c r="S74" s="717">
        <v>287098564.5</v>
      </c>
      <c r="T74" s="755">
        <f t="shared" si="2"/>
        <v>722452329.89999998</v>
      </c>
      <c r="U74" s="754" t="s">
        <v>738</v>
      </c>
      <c r="V74" s="748"/>
      <c r="W74" s="868"/>
      <c r="X74" s="348"/>
    </row>
    <row r="75" spans="1:24" s="808" customFormat="1" ht="29.25" customHeight="1">
      <c r="A75" s="814"/>
      <c r="B75" s="801"/>
      <c r="C75" s="467"/>
      <c r="D75" s="446"/>
      <c r="E75" s="814"/>
      <c r="F75" s="799"/>
      <c r="G75" s="446"/>
      <c r="H75" s="447"/>
      <c r="I75" s="805"/>
      <c r="J75" s="829"/>
      <c r="K75" s="814"/>
      <c r="L75" s="443"/>
      <c r="M75" s="444"/>
      <c r="N75" s="445"/>
      <c r="O75" s="443"/>
      <c r="P75" s="803"/>
      <c r="Q75" s="157"/>
      <c r="R75" s="750">
        <v>41106</v>
      </c>
      <c r="S75" s="717">
        <v>68749656.25</v>
      </c>
      <c r="T75" s="755">
        <f t="shared" si="2"/>
        <v>653702673.64999998</v>
      </c>
      <c r="U75" s="754" t="s">
        <v>738</v>
      </c>
      <c r="V75" s="748"/>
      <c r="W75" s="868"/>
      <c r="X75" s="348"/>
    </row>
    <row r="76" spans="1:24" s="808" customFormat="1" ht="29.25" customHeight="1">
      <c r="A76" s="814"/>
      <c r="B76" s="801"/>
      <c r="C76" s="467"/>
      <c r="D76" s="446"/>
      <c r="E76" s="814"/>
      <c r="F76" s="799"/>
      <c r="G76" s="446"/>
      <c r="H76" s="447"/>
      <c r="I76" s="805"/>
      <c r="J76" s="829"/>
      <c r="K76" s="814"/>
      <c r="L76" s="443"/>
      <c r="M76" s="444"/>
      <c r="N76" s="445"/>
      <c r="O76" s="443"/>
      <c r="P76" s="803"/>
      <c r="Q76" s="157"/>
      <c r="R76" s="750">
        <v>41135</v>
      </c>
      <c r="S76" s="717">
        <v>361248193.75</v>
      </c>
      <c r="T76" s="755">
        <f t="shared" si="2"/>
        <v>292454479.89999998</v>
      </c>
      <c r="U76" s="754" t="s">
        <v>738</v>
      </c>
      <c r="V76" s="748"/>
      <c r="W76" s="868"/>
      <c r="X76" s="348"/>
    </row>
    <row r="77" spans="1:24" s="808" customFormat="1" ht="29.25" customHeight="1">
      <c r="A77" s="814"/>
      <c r="B77" s="801"/>
      <c r="C77" s="467"/>
      <c r="D77" s="446"/>
      <c r="E77" s="814"/>
      <c r="F77" s="799"/>
      <c r="G77" s="446"/>
      <c r="H77" s="447"/>
      <c r="I77" s="805"/>
      <c r="J77" s="829"/>
      <c r="K77" s="814"/>
      <c r="L77" s="443"/>
      <c r="M77" s="444"/>
      <c r="N77" s="445"/>
      <c r="O77" s="443"/>
      <c r="P77" s="803"/>
      <c r="Q77" s="157"/>
      <c r="R77" s="1779">
        <v>41151</v>
      </c>
      <c r="S77" s="1782">
        <v>292454479.89999998</v>
      </c>
      <c r="T77" s="1784">
        <f t="shared" si="2"/>
        <v>0</v>
      </c>
      <c r="U77" s="1787" t="s">
        <v>738</v>
      </c>
      <c r="V77" s="676">
        <v>41151</v>
      </c>
      <c r="W77" s="470" t="s">
        <v>742</v>
      </c>
      <c r="X77" s="348">
        <v>75278663.969999999</v>
      </c>
    </row>
    <row r="78" spans="1:24" s="808" customFormat="1" ht="29.25" customHeight="1">
      <c r="A78" s="814"/>
      <c r="B78" s="801"/>
      <c r="C78" s="467"/>
      <c r="D78" s="446"/>
      <c r="E78" s="814"/>
      <c r="F78" s="799"/>
      <c r="G78" s="446"/>
      <c r="H78" s="447"/>
      <c r="I78" s="805"/>
      <c r="J78" s="829"/>
      <c r="K78" s="814"/>
      <c r="L78" s="443"/>
      <c r="M78" s="444"/>
      <c r="N78" s="445"/>
      <c r="O78" s="443"/>
      <c r="P78" s="803"/>
      <c r="Q78" s="157"/>
      <c r="R78" s="1780"/>
      <c r="S78" s="1783"/>
      <c r="T78" s="1785"/>
      <c r="U78" s="1788"/>
      <c r="V78" s="676">
        <v>41164</v>
      </c>
      <c r="W78" s="470" t="s">
        <v>742</v>
      </c>
      <c r="X78" s="348">
        <v>79071633.069999993</v>
      </c>
    </row>
    <row r="79" spans="1:24" s="808" customFormat="1" ht="29.25" customHeight="1">
      <c r="A79" s="814"/>
      <c r="B79" s="801"/>
      <c r="C79" s="467"/>
      <c r="D79" s="446"/>
      <c r="E79" s="814"/>
      <c r="F79" s="799"/>
      <c r="G79" s="446"/>
      <c r="H79" s="447"/>
      <c r="I79" s="805"/>
      <c r="J79" s="829"/>
      <c r="K79" s="814"/>
      <c r="L79" s="443"/>
      <c r="M79" s="444"/>
      <c r="N79" s="445"/>
      <c r="O79" s="443"/>
      <c r="P79" s="803"/>
      <c r="Q79" s="157"/>
      <c r="R79" s="1780"/>
      <c r="S79" s="1783"/>
      <c r="T79" s="1785"/>
      <c r="U79" s="1788"/>
      <c r="V79" s="676">
        <v>41171</v>
      </c>
      <c r="W79" s="470" t="s">
        <v>742</v>
      </c>
      <c r="X79" s="348">
        <v>106300357.38</v>
      </c>
    </row>
    <row r="80" spans="1:24" s="808" customFormat="1" ht="29.25" customHeight="1">
      <c r="A80" s="814"/>
      <c r="B80" s="801"/>
      <c r="C80" s="467"/>
      <c r="D80" s="446"/>
      <c r="E80" s="814"/>
      <c r="F80" s="799"/>
      <c r="G80" s="446"/>
      <c r="H80" s="447"/>
      <c r="I80" s="805"/>
      <c r="J80" s="829"/>
      <c r="K80" s="814"/>
      <c r="L80" s="443"/>
      <c r="M80" s="444"/>
      <c r="N80" s="445"/>
      <c r="O80" s="443"/>
      <c r="P80" s="803"/>
      <c r="Q80" s="157"/>
      <c r="R80" s="1780"/>
      <c r="S80" s="1783"/>
      <c r="T80" s="1785"/>
      <c r="U80" s="1788"/>
      <c r="V80" s="676">
        <v>41183</v>
      </c>
      <c r="W80" s="470" t="s">
        <v>742</v>
      </c>
      <c r="X80" s="348">
        <v>25909972.469999999</v>
      </c>
    </row>
    <row r="81" spans="1:27" s="808" customFormat="1" ht="29.25" customHeight="1">
      <c r="A81" s="814"/>
      <c r="B81" s="801"/>
      <c r="C81" s="467"/>
      <c r="D81" s="446"/>
      <c r="E81" s="814"/>
      <c r="F81" s="799"/>
      <c r="G81" s="446"/>
      <c r="H81" s="447"/>
      <c r="I81" s="805"/>
      <c r="J81" s="829"/>
      <c r="K81" s="814"/>
      <c r="L81" s="443"/>
      <c r="M81" s="444"/>
      <c r="N81" s="445"/>
      <c r="O81" s="443"/>
      <c r="P81" s="803"/>
      <c r="Q81" s="157"/>
      <c r="R81" s="1780"/>
      <c r="S81" s="1783"/>
      <c r="T81" s="1785"/>
      <c r="U81" s="1788"/>
      <c r="V81" s="676">
        <v>41264</v>
      </c>
      <c r="W81" s="470" t="s">
        <v>742</v>
      </c>
      <c r="X81" s="348">
        <v>678683.16</v>
      </c>
    </row>
    <row r="82" spans="1:27" s="808" customFormat="1" ht="29.25" customHeight="1">
      <c r="A82" s="814"/>
      <c r="B82" s="801"/>
      <c r="C82" s="467"/>
      <c r="D82" s="446"/>
      <c r="E82" s="814"/>
      <c r="F82" s="799"/>
      <c r="G82" s="446"/>
      <c r="H82" s="447"/>
      <c r="I82" s="805"/>
      <c r="J82" s="829"/>
      <c r="K82" s="814"/>
      <c r="L82" s="443"/>
      <c r="M82" s="444"/>
      <c r="N82" s="445"/>
      <c r="O82" s="443"/>
      <c r="P82" s="803"/>
      <c r="Q82" s="157"/>
      <c r="R82" s="1781"/>
      <c r="S82" s="1354"/>
      <c r="T82" s="1786"/>
      <c r="U82" s="1789"/>
      <c r="V82" s="676">
        <v>41499</v>
      </c>
      <c r="W82" s="470" t="s">
        <v>744</v>
      </c>
      <c r="X82" s="348">
        <v>-18405.37</v>
      </c>
    </row>
    <row r="83" spans="1:27" s="808" customFormat="1" ht="29.25" customHeight="1">
      <c r="A83" s="813">
        <v>2</v>
      </c>
      <c r="B83" s="800">
        <v>40088</v>
      </c>
      <c r="C83" s="757" t="s">
        <v>743</v>
      </c>
      <c r="D83" s="752" t="s">
        <v>522</v>
      </c>
      <c r="E83" s="813" t="s">
        <v>204</v>
      </c>
      <c r="F83" s="798" t="s">
        <v>381</v>
      </c>
      <c r="G83" s="752" t="s">
        <v>735</v>
      </c>
      <c r="H83" s="629">
        <v>2222222222.2199998</v>
      </c>
      <c r="I83" s="804" t="s">
        <v>383</v>
      </c>
      <c r="J83" s="828">
        <v>40259</v>
      </c>
      <c r="K83" s="813">
        <v>6</v>
      </c>
      <c r="L83" s="451">
        <v>2488875000</v>
      </c>
      <c r="M83" s="450">
        <v>40375</v>
      </c>
      <c r="N83" s="751"/>
      <c r="O83" s="451">
        <v>2300847000</v>
      </c>
      <c r="P83" s="826">
        <v>12</v>
      </c>
      <c r="Q83" s="473">
        <v>2128000000</v>
      </c>
      <c r="R83" s="750">
        <v>40679</v>
      </c>
      <c r="S83" s="717">
        <v>30244574.539999999</v>
      </c>
      <c r="T83" s="749">
        <f>Q83-S83</f>
        <v>2097755425.46</v>
      </c>
      <c r="U83" s="643" t="s">
        <v>735</v>
      </c>
      <c r="V83" s="748"/>
      <c r="W83" s="868"/>
      <c r="X83" s="348"/>
      <c r="AA83" s="400"/>
    </row>
    <row r="84" spans="1:27" s="808" customFormat="1" ht="29.25" customHeight="1">
      <c r="A84" s="814"/>
      <c r="B84" s="801"/>
      <c r="C84" s="467"/>
      <c r="D84" s="446"/>
      <c r="E84" s="814"/>
      <c r="F84" s="799"/>
      <c r="G84" s="446"/>
      <c r="H84" s="447"/>
      <c r="I84" s="805"/>
      <c r="J84" s="829"/>
      <c r="K84" s="814"/>
      <c r="L84" s="443"/>
      <c r="M84" s="444"/>
      <c r="N84" s="445"/>
      <c r="O84" s="443"/>
      <c r="P84" s="803"/>
      <c r="Q84" s="157"/>
      <c r="R84" s="750">
        <v>40708</v>
      </c>
      <c r="S84" s="717">
        <v>88086.85</v>
      </c>
      <c r="T84" s="749">
        <f t="shared" ref="T84:T92" si="3">T83-S84</f>
        <v>2097667338.6100001</v>
      </c>
      <c r="U84" s="643" t="s">
        <v>735</v>
      </c>
      <c r="V84" s="748"/>
      <c r="W84" s="868"/>
      <c r="X84" s="348"/>
      <c r="AA84" s="400"/>
    </row>
    <row r="85" spans="1:27" s="808" customFormat="1" ht="29.25" customHeight="1">
      <c r="A85" s="814"/>
      <c r="B85" s="801"/>
      <c r="C85" s="467"/>
      <c r="D85" s="446"/>
      <c r="E85" s="814"/>
      <c r="F85" s="799"/>
      <c r="G85" s="446"/>
      <c r="H85" s="447"/>
      <c r="I85" s="805"/>
      <c r="J85" s="829"/>
      <c r="K85" s="814"/>
      <c r="L85" s="443"/>
      <c r="M85" s="444"/>
      <c r="N85" s="445"/>
      <c r="O85" s="443"/>
      <c r="P85" s="803"/>
      <c r="Q85" s="157"/>
      <c r="R85" s="750">
        <v>41032</v>
      </c>
      <c r="S85" s="717">
        <v>80000000</v>
      </c>
      <c r="T85" s="749">
        <f t="shared" si="3"/>
        <v>2017667338.6100001</v>
      </c>
      <c r="U85" s="643" t="s">
        <v>735</v>
      </c>
      <c r="V85" s="748"/>
      <c r="W85" s="868"/>
      <c r="X85" s="348"/>
      <c r="AA85" s="400"/>
    </row>
    <row r="86" spans="1:27" s="808" customFormat="1" ht="29.25" customHeight="1">
      <c r="A86" s="814"/>
      <c r="B86" s="801"/>
      <c r="C86" s="467"/>
      <c r="D86" s="446"/>
      <c r="E86" s="814"/>
      <c r="F86" s="799"/>
      <c r="G86" s="446"/>
      <c r="H86" s="447"/>
      <c r="I86" s="805"/>
      <c r="J86" s="829"/>
      <c r="K86" s="814"/>
      <c r="L86" s="443"/>
      <c r="M86" s="444"/>
      <c r="N86" s="445"/>
      <c r="O86" s="443"/>
      <c r="P86" s="803"/>
      <c r="Q86" s="157"/>
      <c r="R86" s="750">
        <v>41043</v>
      </c>
      <c r="S86" s="717">
        <v>30000000</v>
      </c>
      <c r="T86" s="749">
        <f t="shared" si="3"/>
        <v>1987667338.6100001</v>
      </c>
      <c r="U86" s="643" t="s">
        <v>735</v>
      </c>
      <c r="V86" s="748"/>
      <c r="W86" s="868"/>
      <c r="X86" s="348"/>
      <c r="AA86" s="400"/>
    </row>
    <row r="87" spans="1:27" s="808" customFormat="1" ht="29.25" customHeight="1">
      <c r="A87" s="814"/>
      <c r="B87" s="801"/>
      <c r="C87" s="467"/>
      <c r="D87" s="446"/>
      <c r="E87" s="814"/>
      <c r="F87" s="799"/>
      <c r="G87" s="446"/>
      <c r="H87" s="447"/>
      <c r="I87" s="805"/>
      <c r="J87" s="829"/>
      <c r="K87" s="814"/>
      <c r="L87" s="443"/>
      <c r="M87" s="444"/>
      <c r="N87" s="445"/>
      <c r="O87" s="443"/>
      <c r="P87" s="803"/>
      <c r="Q87" s="157"/>
      <c r="R87" s="750">
        <v>41052</v>
      </c>
      <c r="S87" s="717">
        <v>500000000</v>
      </c>
      <c r="T87" s="749">
        <f t="shared" si="3"/>
        <v>1487667338.6100001</v>
      </c>
      <c r="U87" s="643" t="s">
        <v>735</v>
      </c>
      <c r="V87" s="748"/>
      <c r="W87" s="868"/>
      <c r="X87" s="348"/>
      <c r="AA87" s="400"/>
    </row>
    <row r="88" spans="1:27" s="808" customFormat="1" ht="29.25" customHeight="1">
      <c r="A88" s="814"/>
      <c r="B88" s="801"/>
      <c r="C88" s="467"/>
      <c r="D88" s="446"/>
      <c r="E88" s="814"/>
      <c r="F88" s="799"/>
      <c r="G88" s="446"/>
      <c r="H88" s="447"/>
      <c r="I88" s="805"/>
      <c r="J88" s="829"/>
      <c r="K88" s="814"/>
      <c r="L88" s="443"/>
      <c r="M88" s="444"/>
      <c r="N88" s="445"/>
      <c r="O88" s="443"/>
      <c r="P88" s="803"/>
      <c r="Q88" s="157"/>
      <c r="R88" s="750">
        <v>41074</v>
      </c>
      <c r="S88" s="717">
        <v>44200000</v>
      </c>
      <c r="T88" s="749">
        <f t="shared" si="3"/>
        <v>1443467338.6100001</v>
      </c>
      <c r="U88" s="643" t="s">
        <v>735</v>
      </c>
      <c r="V88" s="748"/>
      <c r="W88" s="868"/>
      <c r="X88" s="348"/>
      <c r="AA88" s="400"/>
    </row>
    <row r="89" spans="1:27" s="808" customFormat="1" ht="29.25" customHeight="1">
      <c r="A89" s="814"/>
      <c r="B89" s="801"/>
      <c r="C89" s="467"/>
      <c r="D89" s="446"/>
      <c r="E89" s="814"/>
      <c r="F89" s="799"/>
      <c r="G89" s="446"/>
      <c r="H89" s="447"/>
      <c r="I89" s="805"/>
      <c r="J89" s="829"/>
      <c r="K89" s="814"/>
      <c r="L89" s="443"/>
      <c r="M89" s="444"/>
      <c r="N89" s="445"/>
      <c r="O89" s="443"/>
      <c r="P89" s="803"/>
      <c r="Q89" s="157"/>
      <c r="R89" s="750">
        <v>41085</v>
      </c>
      <c r="S89" s="717">
        <v>120000000</v>
      </c>
      <c r="T89" s="749">
        <f t="shared" si="3"/>
        <v>1323467338.6100001</v>
      </c>
      <c r="U89" s="643" t="s">
        <v>735</v>
      </c>
      <c r="V89" s="748"/>
      <c r="W89" s="868"/>
      <c r="X89" s="348"/>
      <c r="AA89" s="400"/>
    </row>
    <row r="90" spans="1:27" s="808" customFormat="1" ht="29.25" customHeight="1">
      <c r="A90" s="814"/>
      <c r="B90" s="801"/>
      <c r="C90" s="467"/>
      <c r="D90" s="446"/>
      <c r="E90" s="814"/>
      <c r="F90" s="799"/>
      <c r="G90" s="446"/>
      <c r="H90" s="447"/>
      <c r="I90" s="805"/>
      <c r="J90" s="829"/>
      <c r="K90" s="814"/>
      <c r="L90" s="443"/>
      <c r="M90" s="444"/>
      <c r="N90" s="445"/>
      <c r="O90" s="443"/>
      <c r="P90" s="803"/>
      <c r="Q90" s="157"/>
      <c r="R90" s="750">
        <v>41106</v>
      </c>
      <c r="S90" s="717">
        <v>17500000</v>
      </c>
      <c r="T90" s="749">
        <f t="shared" si="3"/>
        <v>1305967338.6100001</v>
      </c>
      <c r="U90" s="643" t="s">
        <v>735</v>
      </c>
      <c r="V90" s="748"/>
      <c r="W90" s="868"/>
      <c r="X90" s="348"/>
      <c r="AA90" s="400"/>
    </row>
    <row r="91" spans="1:27" s="808" customFormat="1" ht="29.25" customHeight="1">
      <c r="A91" s="814"/>
      <c r="B91" s="801"/>
      <c r="C91" s="467"/>
      <c r="D91" s="446"/>
      <c r="E91" s="814"/>
      <c r="F91" s="799"/>
      <c r="G91" s="446"/>
      <c r="H91" s="447"/>
      <c r="I91" s="805"/>
      <c r="J91" s="829"/>
      <c r="K91" s="814"/>
      <c r="L91" s="443"/>
      <c r="M91" s="444"/>
      <c r="N91" s="445"/>
      <c r="O91" s="443"/>
      <c r="P91" s="803"/>
      <c r="Q91" s="157"/>
      <c r="R91" s="750">
        <v>41117</v>
      </c>
      <c r="S91" s="717">
        <v>450000000</v>
      </c>
      <c r="T91" s="749">
        <f t="shared" si="3"/>
        <v>855967338.61000013</v>
      </c>
      <c r="U91" s="643" t="s">
        <v>735</v>
      </c>
      <c r="V91" s="748"/>
      <c r="W91" s="868"/>
      <c r="X91" s="348"/>
      <c r="AA91" s="400"/>
    </row>
    <row r="92" spans="1:27" s="808" customFormat="1" ht="29.25" customHeight="1">
      <c r="A92" s="814"/>
      <c r="B92" s="801"/>
      <c r="C92" s="467"/>
      <c r="D92" s="446"/>
      <c r="E92" s="814"/>
      <c r="F92" s="799"/>
      <c r="G92" s="446"/>
      <c r="H92" s="447"/>
      <c r="I92" s="805"/>
      <c r="J92" s="829"/>
      <c r="K92" s="814"/>
      <c r="L92" s="443"/>
      <c r="M92" s="444"/>
      <c r="N92" s="445"/>
      <c r="O92" s="443"/>
      <c r="P92" s="803"/>
      <c r="Q92" s="157"/>
      <c r="R92" s="750">
        <v>41135</v>
      </c>
      <c r="S92" s="717">
        <v>272500000</v>
      </c>
      <c r="T92" s="749">
        <f t="shared" si="3"/>
        <v>583467338.61000013</v>
      </c>
      <c r="U92" s="643" t="s">
        <v>735</v>
      </c>
      <c r="V92" s="748"/>
      <c r="W92" s="868"/>
      <c r="X92" s="348"/>
      <c r="AA92" s="400"/>
    </row>
    <row r="93" spans="1:27" s="808" customFormat="1" ht="29.25" customHeight="1">
      <c r="A93" s="468"/>
      <c r="B93" s="807"/>
      <c r="C93" s="474"/>
      <c r="D93" s="420"/>
      <c r="E93" s="468"/>
      <c r="F93" s="802"/>
      <c r="G93" s="420"/>
      <c r="H93" s="66"/>
      <c r="I93" s="806"/>
      <c r="J93" s="830"/>
      <c r="K93" s="468"/>
      <c r="L93" s="469"/>
      <c r="M93" s="421"/>
      <c r="N93" s="472"/>
      <c r="O93" s="469"/>
      <c r="P93" s="797"/>
      <c r="Q93" s="157"/>
      <c r="R93" s="869"/>
      <c r="S93" s="869"/>
      <c r="T93" s="869"/>
      <c r="U93" s="871"/>
      <c r="V93" s="676">
        <v>41185</v>
      </c>
      <c r="W93" s="470" t="s">
        <v>742</v>
      </c>
      <c r="X93" s="348">
        <v>12012957.32</v>
      </c>
      <c r="AA93" s="400"/>
    </row>
    <row r="94" spans="1:27" s="808" customFormat="1" ht="29.25" customHeight="1">
      <c r="A94" s="814"/>
      <c r="B94" s="801"/>
      <c r="C94" s="467"/>
      <c r="D94" s="446"/>
      <c r="E94" s="814"/>
      <c r="F94" s="799"/>
      <c r="G94" s="446"/>
      <c r="H94" s="447"/>
      <c r="I94" s="805"/>
      <c r="J94" s="829"/>
      <c r="K94" s="814"/>
      <c r="L94" s="443"/>
      <c r="M94" s="444"/>
      <c r="N94" s="445"/>
      <c r="O94" s="443"/>
      <c r="P94" s="803"/>
      <c r="Q94" s="157"/>
      <c r="R94" s="1780">
        <v>41143</v>
      </c>
      <c r="S94" s="1783">
        <v>583467338.61000001</v>
      </c>
      <c r="T94" s="1792">
        <f>T92-S94</f>
        <v>0</v>
      </c>
      <c r="U94" s="1806" t="s">
        <v>736</v>
      </c>
      <c r="V94" s="417">
        <v>41264</v>
      </c>
      <c r="W94" s="470" t="s">
        <v>742</v>
      </c>
      <c r="X94" s="348">
        <v>16967.25</v>
      </c>
      <c r="AA94" s="400"/>
    </row>
    <row r="95" spans="1:27" s="808" customFormat="1" ht="29.25" customHeight="1">
      <c r="A95" s="468"/>
      <c r="B95" s="807"/>
      <c r="C95" s="474"/>
      <c r="D95" s="420"/>
      <c r="E95" s="468"/>
      <c r="F95" s="802"/>
      <c r="G95" s="420"/>
      <c r="H95" s="66"/>
      <c r="I95" s="820"/>
      <c r="J95" s="830"/>
      <c r="K95" s="468"/>
      <c r="L95" s="469"/>
      <c r="M95" s="421"/>
      <c r="N95" s="472"/>
      <c r="O95" s="469"/>
      <c r="P95" s="797"/>
      <c r="Q95" s="469"/>
      <c r="R95" s="1781"/>
      <c r="S95" s="1354"/>
      <c r="T95" s="1793"/>
      <c r="U95" s="1807"/>
      <c r="V95" s="676">
        <v>41499</v>
      </c>
      <c r="W95" s="470" t="s">
        <v>744</v>
      </c>
      <c r="X95" s="348">
        <v>-460.14</v>
      </c>
      <c r="AA95" s="400"/>
    </row>
    <row r="96" spans="1:27" s="808" customFormat="1" ht="29.25" customHeight="1">
      <c r="A96" s="814">
        <v>1</v>
      </c>
      <c r="B96" s="801">
        <v>40088</v>
      </c>
      <c r="C96" s="467" t="s">
        <v>745</v>
      </c>
      <c r="D96" s="446" t="s">
        <v>522</v>
      </c>
      <c r="E96" s="814" t="s">
        <v>204</v>
      </c>
      <c r="F96" s="799" t="s">
        <v>381</v>
      </c>
      <c r="G96" s="446" t="s">
        <v>732</v>
      </c>
      <c r="H96" s="447">
        <v>1111111111.1099999</v>
      </c>
      <c r="I96" s="805" t="s">
        <v>383</v>
      </c>
      <c r="J96" s="829">
        <v>40259</v>
      </c>
      <c r="K96" s="814">
        <v>6</v>
      </c>
      <c r="L96" s="443">
        <v>1244437500</v>
      </c>
      <c r="M96" s="450">
        <v>40375</v>
      </c>
      <c r="N96" s="751"/>
      <c r="O96" s="451">
        <v>694980000</v>
      </c>
      <c r="P96" s="796"/>
      <c r="Q96" s="473">
        <v>528184800</v>
      </c>
      <c r="R96" s="750">
        <v>41135</v>
      </c>
      <c r="S96" s="717">
        <v>90269076.359999999</v>
      </c>
      <c r="T96" s="749">
        <f>Q96-S96</f>
        <v>437915723.63999999</v>
      </c>
      <c r="U96" s="754" t="s">
        <v>738</v>
      </c>
      <c r="V96" s="748"/>
      <c r="W96" s="868"/>
      <c r="X96" s="348"/>
    </row>
    <row r="97" spans="1:24" s="808" customFormat="1" ht="29.25" customHeight="1">
      <c r="A97" s="814"/>
      <c r="B97" s="801"/>
      <c r="C97" s="467"/>
      <c r="D97" s="446"/>
      <c r="E97" s="814"/>
      <c r="F97" s="799"/>
      <c r="G97" s="446"/>
      <c r="H97" s="447"/>
      <c r="I97" s="805"/>
      <c r="J97" s="829"/>
      <c r="K97" s="814"/>
      <c r="L97" s="443"/>
      <c r="M97" s="444"/>
      <c r="N97" s="445"/>
      <c r="O97" s="443"/>
      <c r="P97" s="803"/>
      <c r="Q97" s="443"/>
      <c r="R97" s="750">
        <v>41169</v>
      </c>
      <c r="S97" s="717">
        <v>8833632.0700000003</v>
      </c>
      <c r="T97" s="749">
        <f>T96-S97</f>
        <v>429082091.56999999</v>
      </c>
      <c r="U97" s="754" t="s">
        <v>738</v>
      </c>
      <c r="V97" s="748"/>
      <c r="W97" s="868"/>
      <c r="X97" s="348"/>
    </row>
    <row r="98" spans="1:24" s="808" customFormat="1" ht="29.25" customHeight="1">
      <c r="A98" s="468"/>
      <c r="B98" s="1135"/>
      <c r="C98" s="474"/>
      <c r="D98" s="420"/>
      <c r="E98" s="468"/>
      <c r="F98" s="1128"/>
      <c r="G98" s="420"/>
      <c r="H98" s="66"/>
      <c r="I98" s="1130"/>
      <c r="J98" s="1143"/>
      <c r="K98" s="468"/>
      <c r="L98" s="469"/>
      <c r="M98" s="421"/>
      <c r="N98" s="472"/>
      <c r="O98" s="469"/>
      <c r="P98" s="1134"/>
      <c r="Q98" s="469"/>
      <c r="R98" s="750">
        <v>41197</v>
      </c>
      <c r="S98" s="717">
        <v>10055652.789999999</v>
      </c>
      <c r="T98" s="749">
        <f>T97-S98</f>
        <v>419026438.77999997</v>
      </c>
      <c r="U98" s="1147" t="s">
        <v>746</v>
      </c>
      <c r="V98" s="748"/>
      <c r="W98" s="1148"/>
      <c r="X98" s="348"/>
    </row>
    <row r="99" spans="1:24" s="808" customFormat="1" ht="29.25" customHeight="1">
      <c r="A99" s="1139"/>
      <c r="B99" s="1131"/>
      <c r="C99" s="757"/>
      <c r="D99" s="752"/>
      <c r="E99" s="1139"/>
      <c r="F99" s="1126"/>
      <c r="G99" s="752"/>
      <c r="H99" s="629"/>
      <c r="I99" s="1129"/>
      <c r="J99" s="1141"/>
      <c r="K99" s="1139"/>
      <c r="L99" s="451"/>
      <c r="M99" s="450"/>
      <c r="N99" s="751"/>
      <c r="O99" s="451"/>
      <c r="P99" s="1133"/>
      <c r="Q99" s="451"/>
      <c r="R99" s="1779">
        <v>41218</v>
      </c>
      <c r="S99" s="1782">
        <v>419026438.77999997</v>
      </c>
      <c r="T99" s="1791">
        <f>T98-S99</f>
        <v>0</v>
      </c>
      <c r="U99" s="1787" t="s">
        <v>738</v>
      </c>
      <c r="V99" s="676">
        <v>41218</v>
      </c>
      <c r="W99" s="1149" t="s">
        <v>742</v>
      </c>
      <c r="X99" s="717">
        <v>297511707.51999998</v>
      </c>
    </row>
    <row r="100" spans="1:24" s="808" customFormat="1" ht="29.25" customHeight="1">
      <c r="A100" s="1140"/>
      <c r="B100" s="1132"/>
      <c r="C100" s="467"/>
      <c r="D100" s="446"/>
      <c r="E100" s="1140"/>
      <c r="F100" s="1127"/>
      <c r="G100" s="446"/>
      <c r="H100" s="447"/>
      <c r="I100" s="1137"/>
      <c r="J100" s="1142"/>
      <c r="K100" s="1140"/>
      <c r="L100" s="443"/>
      <c r="M100" s="444"/>
      <c r="N100" s="445"/>
      <c r="O100" s="443"/>
      <c r="P100" s="1136"/>
      <c r="Q100" s="443"/>
      <c r="R100" s="1780"/>
      <c r="S100" s="1783"/>
      <c r="T100" s="1792"/>
      <c r="U100" s="1788"/>
      <c r="V100" s="676">
        <v>41248</v>
      </c>
      <c r="W100" s="470" t="s">
        <v>747</v>
      </c>
      <c r="X100" s="348">
        <v>57378964.100000001</v>
      </c>
    </row>
    <row r="101" spans="1:24" s="808" customFormat="1" ht="29.25" customHeight="1">
      <c r="A101" s="468"/>
      <c r="B101" s="807"/>
      <c r="C101" s="474"/>
      <c r="D101" s="420"/>
      <c r="E101" s="468"/>
      <c r="F101" s="802"/>
      <c r="G101" s="420"/>
      <c r="H101" s="66"/>
      <c r="I101" s="806"/>
      <c r="J101" s="830"/>
      <c r="K101" s="468"/>
      <c r="L101" s="469"/>
      <c r="M101" s="421"/>
      <c r="N101" s="472"/>
      <c r="O101" s="469"/>
      <c r="P101" s="797"/>
      <c r="Q101" s="469"/>
      <c r="R101" s="1781"/>
      <c r="S101" s="1354"/>
      <c r="T101" s="1793"/>
      <c r="U101" s="1789"/>
      <c r="V101" s="676">
        <v>41614</v>
      </c>
      <c r="W101" s="470" t="s">
        <v>742</v>
      </c>
      <c r="X101" s="348">
        <v>1609738.93</v>
      </c>
    </row>
    <row r="102" spans="1:24" s="808" customFormat="1" ht="29.25" customHeight="1">
      <c r="A102" s="813">
        <v>2</v>
      </c>
      <c r="B102" s="800">
        <v>40088</v>
      </c>
      <c r="C102" s="757" t="s">
        <v>745</v>
      </c>
      <c r="D102" s="752" t="s">
        <v>522</v>
      </c>
      <c r="E102" s="813" t="s">
        <v>204</v>
      </c>
      <c r="F102" s="798" t="s">
        <v>381</v>
      </c>
      <c r="G102" s="752" t="s">
        <v>735</v>
      </c>
      <c r="H102" s="629">
        <v>2222222222.2199998</v>
      </c>
      <c r="I102" s="804" t="s">
        <v>383</v>
      </c>
      <c r="J102" s="828">
        <v>40259</v>
      </c>
      <c r="K102" s="813">
        <v>6</v>
      </c>
      <c r="L102" s="451">
        <v>2488875000</v>
      </c>
      <c r="M102" s="450">
        <v>40375</v>
      </c>
      <c r="N102" s="751"/>
      <c r="O102" s="451">
        <v>1389960000</v>
      </c>
      <c r="P102" s="796"/>
      <c r="Q102" s="473">
        <v>1053000000</v>
      </c>
      <c r="R102" s="750">
        <v>41121</v>
      </c>
      <c r="S102" s="717">
        <v>175000000</v>
      </c>
      <c r="T102" s="749">
        <f>Q102-S102</f>
        <v>878000000</v>
      </c>
      <c r="U102" s="643" t="s">
        <v>735</v>
      </c>
      <c r="V102" s="748"/>
      <c r="W102" s="868"/>
      <c r="X102" s="348"/>
    </row>
    <row r="103" spans="1:24" s="808" customFormat="1" ht="29.25" customHeight="1">
      <c r="A103" s="814"/>
      <c r="B103" s="801"/>
      <c r="C103" s="467"/>
      <c r="D103" s="446"/>
      <c r="E103" s="814"/>
      <c r="F103" s="799"/>
      <c r="G103" s="446"/>
      <c r="H103" s="447"/>
      <c r="I103" s="805"/>
      <c r="J103" s="829"/>
      <c r="K103" s="814"/>
      <c r="L103" s="443"/>
      <c r="M103" s="444"/>
      <c r="N103" s="445"/>
      <c r="O103" s="443"/>
      <c r="P103" s="803"/>
      <c r="Q103" s="443"/>
      <c r="R103" s="750">
        <v>41135</v>
      </c>
      <c r="S103" s="717">
        <v>5539055.4100000001</v>
      </c>
      <c r="T103" s="749">
        <f t="shared" ref="T103:T108" si="4">T102-S103</f>
        <v>872460944.59000003</v>
      </c>
      <c r="U103" s="643" t="s">
        <v>735</v>
      </c>
      <c r="V103" s="748"/>
      <c r="W103" s="868"/>
      <c r="X103" s="348"/>
    </row>
    <row r="104" spans="1:24" s="808" customFormat="1" ht="29.25" customHeight="1">
      <c r="A104" s="814"/>
      <c r="B104" s="801"/>
      <c r="C104" s="467"/>
      <c r="D104" s="446"/>
      <c r="E104" s="814"/>
      <c r="F104" s="799"/>
      <c r="G104" s="446"/>
      <c r="H104" s="447"/>
      <c r="I104" s="805"/>
      <c r="J104" s="829"/>
      <c r="K104" s="814"/>
      <c r="L104" s="443"/>
      <c r="M104" s="444"/>
      <c r="N104" s="445"/>
      <c r="O104" s="443"/>
      <c r="P104" s="803"/>
      <c r="Q104" s="443"/>
      <c r="R104" s="750">
        <v>41152</v>
      </c>
      <c r="S104" s="717">
        <v>16000000</v>
      </c>
      <c r="T104" s="749">
        <f t="shared" si="4"/>
        <v>856460944.59000003</v>
      </c>
      <c r="U104" s="643" t="s">
        <v>735</v>
      </c>
      <c r="V104" s="748"/>
      <c r="W104" s="868"/>
      <c r="X104" s="348"/>
    </row>
    <row r="105" spans="1:24" s="808" customFormat="1" ht="29.25" customHeight="1">
      <c r="A105" s="814"/>
      <c r="B105" s="801"/>
      <c r="C105" s="467"/>
      <c r="D105" s="446"/>
      <c r="E105" s="814"/>
      <c r="F105" s="799"/>
      <c r="G105" s="446"/>
      <c r="H105" s="447"/>
      <c r="I105" s="805"/>
      <c r="J105" s="829"/>
      <c r="K105" s="814"/>
      <c r="L105" s="443"/>
      <c r="M105" s="444"/>
      <c r="N105" s="445"/>
      <c r="O105" s="443"/>
      <c r="P105" s="803"/>
      <c r="Q105" s="443"/>
      <c r="R105" s="750">
        <v>41169</v>
      </c>
      <c r="S105" s="717">
        <v>1667352.47</v>
      </c>
      <c r="T105" s="749">
        <f t="shared" si="4"/>
        <v>854793592.12</v>
      </c>
      <c r="U105" s="643" t="s">
        <v>735</v>
      </c>
      <c r="V105" s="748"/>
      <c r="W105" s="868"/>
      <c r="X105" s="348"/>
    </row>
    <row r="106" spans="1:24" s="808" customFormat="1" ht="29.25" customHeight="1">
      <c r="A106" s="814"/>
      <c r="B106" s="801"/>
      <c r="C106" s="467"/>
      <c r="D106" s="446"/>
      <c r="E106" s="814"/>
      <c r="F106" s="799"/>
      <c r="G106" s="446"/>
      <c r="H106" s="447"/>
      <c r="I106" s="805"/>
      <c r="J106" s="829"/>
      <c r="K106" s="814"/>
      <c r="L106" s="443"/>
      <c r="M106" s="444"/>
      <c r="N106" s="445"/>
      <c r="O106" s="443"/>
      <c r="P106" s="803"/>
      <c r="Q106" s="443"/>
      <c r="R106" s="750">
        <v>41180</v>
      </c>
      <c r="S106" s="717">
        <v>35000000</v>
      </c>
      <c r="T106" s="749">
        <f t="shared" si="4"/>
        <v>819793592.12</v>
      </c>
      <c r="U106" s="643" t="s">
        <v>735</v>
      </c>
      <c r="V106" s="748"/>
      <c r="W106" s="868"/>
      <c r="X106" s="348"/>
    </row>
    <row r="107" spans="1:24" s="808" customFormat="1" ht="29.25" customHeight="1">
      <c r="A107" s="814"/>
      <c r="B107" s="801"/>
      <c r="C107" s="467"/>
      <c r="D107" s="446"/>
      <c r="E107" s="814"/>
      <c r="F107" s="799"/>
      <c r="G107" s="446"/>
      <c r="H107" s="447"/>
      <c r="I107" s="805"/>
      <c r="J107" s="829"/>
      <c r="K107" s="814"/>
      <c r="L107" s="443"/>
      <c r="M107" s="444"/>
      <c r="N107" s="445"/>
      <c r="O107" s="443"/>
      <c r="P107" s="803"/>
      <c r="Q107" s="443"/>
      <c r="R107" s="750">
        <v>41197</v>
      </c>
      <c r="S107" s="717">
        <v>25334218.41</v>
      </c>
      <c r="T107" s="749">
        <f t="shared" si="4"/>
        <v>794459373.71000004</v>
      </c>
      <c r="U107" s="643" t="s">
        <v>735</v>
      </c>
      <c r="V107" s="748"/>
      <c r="W107" s="868"/>
      <c r="X107" s="348"/>
    </row>
    <row r="108" spans="1:24" s="808" customFormat="1" ht="29.25" customHeight="1">
      <c r="A108" s="814"/>
      <c r="B108" s="801"/>
      <c r="C108" s="467"/>
      <c r="D108" s="446"/>
      <c r="E108" s="814"/>
      <c r="F108" s="799"/>
      <c r="G108" s="446"/>
      <c r="H108" s="447"/>
      <c r="I108" s="805"/>
      <c r="J108" s="829"/>
      <c r="K108" s="814"/>
      <c r="L108" s="443"/>
      <c r="M108" s="444"/>
      <c r="N108" s="445"/>
      <c r="O108" s="443"/>
      <c r="P108" s="803"/>
      <c r="Q108" s="443"/>
      <c r="R108" s="1779">
        <v>41200</v>
      </c>
      <c r="S108" s="1782">
        <v>794459373.71000004</v>
      </c>
      <c r="T108" s="1791">
        <f t="shared" si="4"/>
        <v>0</v>
      </c>
      <c r="U108" s="1776" t="s">
        <v>736</v>
      </c>
      <c r="V108" s="676">
        <v>41218</v>
      </c>
      <c r="W108" s="470" t="s">
        <v>742</v>
      </c>
      <c r="X108" s="348">
        <v>8289430.8300000001</v>
      </c>
    </row>
    <row r="109" spans="1:24" s="808" customFormat="1" ht="29.25" customHeight="1">
      <c r="A109" s="814"/>
      <c r="B109" s="801"/>
      <c r="C109" s="467"/>
      <c r="D109" s="446"/>
      <c r="E109" s="814"/>
      <c r="F109" s="799"/>
      <c r="G109" s="446"/>
      <c r="H109" s="447"/>
      <c r="I109" s="805"/>
      <c r="J109" s="829"/>
      <c r="K109" s="814"/>
      <c r="L109" s="443"/>
      <c r="M109" s="444"/>
      <c r="N109" s="445"/>
      <c r="O109" s="443"/>
      <c r="P109" s="803"/>
      <c r="Q109" s="157"/>
      <c r="R109" s="1780"/>
      <c r="S109" s="1783"/>
      <c r="T109" s="1792"/>
      <c r="U109" s="1777"/>
      <c r="V109" s="676">
        <v>41248</v>
      </c>
      <c r="W109" s="470" t="s">
        <v>747</v>
      </c>
      <c r="X109" s="348">
        <v>1433088.17</v>
      </c>
    </row>
    <row r="110" spans="1:24" s="808" customFormat="1" ht="29.25" customHeight="1">
      <c r="A110" s="814"/>
      <c r="B110" s="801"/>
      <c r="C110" s="467"/>
      <c r="D110" s="446"/>
      <c r="E110" s="814"/>
      <c r="F110" s="799"/>
      <c r="G110" s="446"/>
      <c r="H110" s="447"/>
      <c r="I110" s="805"/>
      <c r="J110" s="829"/>
      <c r="K110" s="814"/>
      <c r="L110" s="443"/>
      <c r="M110" s="421"/>
      <c r="N110" s="472"/>
      <c r="O110" s="469"/>
      <c r="P110" s="797"/>
      <c r="Q110" s="475"/>
      <c r="R110" s="1781"/>
      <c r="S110" s="1354"/>
      <c r="T110" s="1793"/>
      <c r="U110" s="1803"/>
      <c r="V110" s="676">
        <v>41614</v>
      </c>
      <c r="W110" s="470" t="s">
        <v>742</v>
      </c>
      <c r="X110" s="348">
        <v>141894.26</v>
      </c>
    </row>
    <row r="111" spans="1:24" s="808" customFormat="1" ht="29.25" customHeight="1">
      <c r="A111" s="813">
        <v>1</v>
      </c>
      <c r="B111" s="800">
        <v>40116</v>
      </c>
      <c r="C111" s="756" t="s">
        <v>748</v>
      </c>
      <c r="D111" s="752" t="s">
        <v>522</v>
      </c>
      <c r="E111" s="813" t="s">
        <v>204</v>
      </c>
      <c r="F111" s="798" t="s">
        <v>381</v>
      </c>
      <c r="G111" s="752" t="s">
        <v>732</v>
      </c>
      <c r="H111" s="629">
        <v>1111111111.1099999</v>
      </c>
      <c r="I111" s="804" t="s">
        <v>383</v>
      </c>
      <c r="J111" s="828">
        <v>40259</v>
      </c>
      <c r="K111" s="813">
        <v>6</v>
      </c>
      <c r="L111" s="451">
        <v>1271337500</v>
      </c>
      <c r="M111" s="444">
        <v>40375</v>
      </c>
      <c r="N111" s="445"/>
      <c r="O111" s="443">
        <v>1243275000</v>
      </c>
      <c r="P111" s="803"/>
      <c r="Q111" s="157">
        <v>1117399170</v>
      </c>
      <c r="R111" s="466">
        <v>40953</v>
      </c>
      <c r="S111" s="348">
        <v>87099564.5</v>
      </c>
      <c r="T111" s="476">
        <f>Q111-S111</f>
        <v>1030299605.5</v>
      </c>
      <c r="U111" s="477" t="s">
        <v>738</v>
      </c>
      <c r="V111" s="748"/>
      <c r="W111" s="868"/>
      <c r="X111" s="348"/>
    </row>
    <row r="112" spans="1:24" s="808" customFormat="1" ht="29.25" customHeight="1">
      <c r="A112" s="814"/>
      <c r="B112" s="801"/>
      <c r="C112" s="478"/>
      <c r="D112" s="446"/>
      <c r="E112" s="814"/>
      <c r="F112" s="799"/>
      <c r="G112" s="446"/>
      <c r="H112" s="447"/>
      <c r="I112" s="805"/>
      <c r="J112" s="829"/>
      <c r="K112" s="814"/>
      <c r="L112" s="443"/>
      <c r="M112" s="444"/>
      <c r="N112" s="445"/>
      <c r="O112" s="443"/>
      <c r="P112" s="803"/>
      <c r="Q112" s="157"/>
      <c r="R112" s="750">
        <v>40982</v>
      </c>
      <c r="S112" s="717">
        <v>99462002.689999998</v>
      </c>
      <c r="T112" s="749">
        <f t="shared" ref="T112:T121" si="5">T111-S112</f>
        <v>930837602.80999994</v>
      </c>
      <c r="U112" s="754" t="s">
        <v>738</v>
      </c>
      <c r="V112" s="748"/>
      <c r="W112" s="868"/>
      <c r="X112" s="348"/>
    </row>
    <row r="113" spans="1:24" s="808" customFormat="1" ht="29.25" customHeight="1">
      <c r="A113" s="814"/>
      <c r="B113" s="801"/>
      <c r="C113" s="478"/>
      <c r="D113" s="446"/>
      <c r="E113" s="814"/>
      <c r="F113" s="799"/>
      <c r="G113" s="446"/>
      <c r="H113" s="447"/>
      <c r="I113" s="805"/>
      <c r="J113" s="829"/>
      <c r="K113" s="814"/>
      <c r="L113" s="443"/>
      <c r="M113" s="444"/>
      <c r="N113" s="445"/>
      <c r="O113" s="443"/>
      <c r="P113" s="803"/>
      <c r="Q113" s="157"/>
      <c r="R113" s="750">
        <v>41043</v>
      </c>
      <c r="S113" s="717">
        <v>74999625</v>
      </c>
      <c r="T113" s="749">
        <f t="shared" si="5"/>
        <v>855837977.80999994</v>
      </c>
      <c r="U113" s="754" t="s">
        <v>738</v>
      </c>
      <c r="V113" s="748"/>
      <c r="W113" s="868"/>
      <c r="X113" s="348"/>
    </row>
    <row r="114" spans="1:24" s="808" customFormat="1" ht="29.25" customHeight="1">
      <c r="A114" s="814"/>
      <c r="B114" s="801"/>
      <c r="C114" s="478"/>
      <c r="D114" s="446"/>
      <c r="E114" s="814"/>
      <c r="F114" s="799"/>
      <c r="G114" s="446"/>
      <c r="H114" s="447"/>
      <c r="I114" s="805"/>
      <c r="J114" s="829"/>
      <c r="K114" s="814"/>
      <c r="L114" s="443"/>
      <c r="M114" s="444"/>
      <c r="N114" s="445"/>
      <c r="O114" s="443"/>
      <c r="P114" s="803"/>
      <c r="Q114" s="157"/>
      <c r="R114" s="750">
        <v>41106</v>
      </c>
      <c r="S114" s="717">
        <v>18749906.25</v>
      </c>
      <c r="T114" s="749">
        <f t="shared" si="5"/>
        <v>837088071.55999994</v>
      </c>
      <c r="U114" s="754" t="s">
        <v>738</v>
      </c>
      <c r="V114" s="748"/>
      <c r="W114" s="868"/>
      <c r="X114" s="348"/>
    </row>
    <row r="115" spans="1:24" s="808" customFormat="1" ht="29.25" customHeight="1">
      <c r="A115" s="814"/>
      <c r="B115" s="801"/>
      <c r="C115" s="478"/>
      <c r="D115" s="446"/>
      <c r="E115" s="814"/>
      <c r="F115" s="799"/>
      <c r="G115" s="446"/>
      <c r="H115" s="447"/>
      <c r="I115" s="805"/>
      <c r="J115" s="829"/>
      <c r="K115" s="814"/>
      <c r="L115" s="443"/>
      <c r="M115" s="444"/>
      <c r="N115" s="445"/>
      <c r="O115" s="443"/>
      <c r="P115" s="803"/>
      <c r="Q115" s="157"/>
      <c r="R115" s="750">
        <v>41135</v>
      </c>
      <c r="S115" s="717">
        <v>68399658</v>
      </c>
      <c r="T115" s="749">
        <f t="shared" si="5"/>
        <v>768688413.55999994</v>
      </c>
      <c r="U115" s="754" t="s">
        <v>738</v>
      </c>
      <c r="V115" s="748"/>
      <c r="W115" s="868"/>
      <c r="X115" s="348"/>
    </row>
    <row r="116" spans="1:24" s="808" customFormat="1" ht="29.25" customHeight="1">
      <c r="A116" s="814"/>
      <c r="B116" s="801"/>
      <c r="C116" s="478"/>
      <c r="D116" s="446"/>
      <c r="E116" s="814"/>
      <c r="F116" s="799"/>
      <c r="G116" s="446"/>
      <c r="H116" s="447"/>
      <c r="I116" s="805"/>
      <c r="J116" s="829"/>
      <c r="K116" s="814"/>
      <c r="L116" s="443"/>
      <c r="M116" s="444"/>
      <c r="N116" s="445"/>
      <c r="O116" s="443"/>
      <c r="P116" s="803"/>
      <c r="Q116" s="157"/>
      <c r="R116" s="750">
        <v>41169</v>
      </c>
      <c r="S116" s="717">
        <v>124999375</v>
      </c>
      <c r="T116" s="749">
        <f t="shared" si="5"/>
        <v>643689038.55999994</v>
      </c>
      <c r="U116" s="754" t="s">
        <v>738</v>
      </c>
      <c r="V116" s="748"/>
      <c r="W116" s="868"/>
      <c r="X116" s="348"/>
    </row>
    <row r="117" spans="1:24" s="808" customFormat="1" ht="29.25" customHeight="1">
      <c r="A117" s="814"/>
      <c r="B117" s="801"/>
      <c r="C117" s="478"/>
      <c r="D117" s="446"/>
      <c r="E117" s="814"/>
      <c r="F117" s="799"/>
      <c r="G117" s="446"/>
      <c r="H117" s="447"/>
      <c r="I117" s="805"/>
      <c r="J117" s="829"/>
      <c r="K117" s="814"/>
      <c r="L117" s="443"/>
      <c r="M117" s="444"/>
      <c r="N117" s="445"/>
      <c r="O117" s="443"/>
      <c r="P117" s="803"/>
      <c r="Q117" s="157"/>
      <c r="R117" s="750">
        <v>41197</v>
      </c>
      <c r="S117" s="717">
        <v>240673796.63</v>
      </c>
      <c r="T117" s="749">
        <f t="shared" si="5"/>
        <v>403015241.92999995</v>
      </c>
      <c r="U117" s="754" t="s">
        <v>746</v>
      </c>
      <c r="V117" s="748"/>
      <c r="W117" s="868"/>
      <c r="X117" s="348"/>
    </row>
    <row r="118" spans="1:24" s="808" customFormat="1" ht="29.25" customHeight="1">
      <c r="A118" s="814"/>
      <c r="B118" s="801"/>
      <c r="C118" s="478"/>
      <c r="D118" s="446"/>
      <c r="E118" s="814"/>
      <c r="F118" s="799"/>
      <c r="G118" s="446"/>
      <c r="H118" s="447"/>
      <c r="I118" s="805"/>
      <c r="J118" s="829"/>
      <c r="K118" s="814"/>
      <c r="L118" s="443"/>
      <c r="M118" s="444"/>
      <c r="N118" s="445"/>
      <c r="O118" s="443"/>
      <c r="P118" s="803"/>
      <c r="Q118" s="157"/>
      <c r="R118" s="750">
        <v>41228</v>
      </c>
      <c r="S118" s="717">
        <v>45764825.109999999</v>
      </c>
      <c r="T118" s="749">
        <f t="shared" si="5"/>
        <v>357250416.81999993</v>
      </c>
      <c r="U118" s="754" t="s">
        <v>746</v>
      </c>
      <c r="V118" s="748"/>
      <c r="W118" s="868"/>
      <c r="X118" s="348"/>
    </row>
    <row r="119" spans="1:24" s="808" customFormat="1" ht="29.25" customHeight="1">
      <c r="A119" s="814"/>
      <c r="B119" s="801"/>
      <c r="C119" s="478"/>
      <c r="D119" s="446"/>
      <c r="E119" s="814"/>
      <c r="F119" s="799"/>
      <c r="G119" s="446"/>
      <c r="H119" s="447"/>
      <c r="I119" s="805"/>
      <c r="J119" s="829"/>
      <c r="K119" s="814"/>
      <c r="L119" s="443"/>
      <c r="M119" s="444"/>
      <c r="N119" s="445"/>
      <c r="O119" s="443"/>
      <c r="P119" s="803"/>
      <c r="Q119" s="157"/>
      <c r="R119" s="750">
        <v>41257</v>
      </c>
      <c r="S119" s="717">
        <v>24588926.239999998</v>
      </c>
      <c r="T119" s="749">
        <f t="shared" si="5"/>
        <v>332661490.57999992</v>
      </c>
      <c r="U119" s="754" t="s">
        <v>746</v>
      </c>
      <c r="V119" s="748"/>
      <c r="W119" s="868"/>
      <c r="X119" s="348"/>
    </row>
    <row r="120" spans="1:24" s="808" customFormat="1" ht="29.25" customHeight="1">
      <c r="A120" s="814"/>
      <c r="B120" s="801"/>
      <c r="C120" s="478"/>
      <c r="D120" s="446"/>
      <c r="E120" s="814"/>
      <c r="F120" s="799"/>
      <c r="G120" s="446"/>
      <c r="H120" s="447"/>
      <c r="I120" s="805"/>
      <c r="J120" s="829"/>
      <c r="K120" s="814"/>
      <c r="L120" s="443"/>
      <c r="M120" s="444"/>
      <c r="N120" s="445"/>
      <c r="O120" s="443"/>
      <c r="P120" s="803"/>
      <c r="Q120" s="157"/>
      <c r="R120" s="750">
        <v>41289</v>
      </c>
      <c r="S120" s="717">
        <v>30470429.449999999</v>
      </c>
      <c r="T120" s="749">
        <f t="shared" si="5"/>
        <v>302191061.12999994</v>
      </c>
      <c r="U120" s="754" t="s">
        <v>738</v>
      </c>
      <c r="V120" s="748"/>
      <c r="W120" s="868"/>
      <c r="X120" s="348"/>
    </row>
    <row r="121" spans="1:24" s="808" customFormat="1" ht="29.25" customHeight="1">
      <c r="A121" s="814"/>
      <c r="B121" s="801"/>
      <c r="C121" s="478"/>
      <c r="D121" s="446"/>
      <c r="E121" s="814"/>
      <c r="F121" s="799"/>
      <c r="G121" s="446"/>
      <c r="H121" s="447"/>
      <c r="I121" s="805"/>
      <c r="J121" s="829"/>
      <c r="K121" s="814"/>
      <c r="L121" s="443"/>
      <c r="M121" s="444"/>
      <c r="N121" s="445"/>
      <c r="O121" s="443"/>
      <c r="P121" s="803"/>
      <c r="Q121" s="157"/>
      <c r="R121" s="750">
        <v>41319</v>
      </c>
      <c r="S121" s="717">
        <v>295328635.73000002</v>
      </c>
      <c r="T121" s="749">
        <f t="shared" si="5"/>
        <v>6862425.3999999166</v>
      </c>
      <c r="U121" s="754" t="s">
        <v>738</v>
      </c>
      <c r="V121" s="748"/>
      <c r="W121" s="868"/>
      <c r="X121" s="348"/>
    </row>
    <row r="122" spans="1:24" s="808" customFormat="1" ht="29.25" customHeight="1">
      <c r="A122" s="814"/>
      <c r="B122" s="801"/>
      <c r="C122" s="478"/>
      <c r="D122" s="446"/>
      <c r="E122" s="814"/>
      <c r="F122" s="799"/>
      <c r="G122" s="446"/>
      <c r="H122" s="447"/>
      <c r="I122" s="805"/>
      <c r="J122" s="829"/>
      <c r="K122" s="814"/>
      <c r="L122" s="443"/>
      <c r="M122" s="444"/>
      <c r="N122" s="445"/>
      <c r="O122" s="443"/>
      <c r="P122" s="803"/>
      <c r="Q122" s="157"/>
      <c r="R122" s="1779">
        <v>41326</v>
      </c>
      <c r="S122" s="1782">
        <v>6862425.4000000004</v>
      </c>
      <c r="T122" s="1791">
        <f>ROUND(T121-S122,0)</f>
        <v>0</v>
      </c>
      <c r="U122" s="1787" t="s">
        <v>738</v>
      </c>
      <c r="V122" s="676">
        <v>41326</v>
      </c>
      <c r="W122" s="470" t="s">
        <v>742</v>
      </c>
      <c r="X122" s="348">
        <v>184431858.11000001</v>
      </c>
    </row>
    <row r="123" spans="1:24" s="808" customFormat="1" ht="29.25" customHeight="1">
      <c r="A123" s="814"/>
      <c r="B123" s="801"/>
      <c r="C123" s="478"/>
      <c r="D123" s="446"/>
      <c r="E123" s="814"/>
      <c r="F123" s="799"/>
      <c r="G123" s="446"/>
      <c r="H123" s="447"/>
      <c r="I123" s="805"/>
      <c r="J123" s="829"/>
      <c r="K123" s="814"/>
      <c r="L123" s="443"/>
      <c r="M123" s="444"/>
      <c r="N123" s="445"/>
      <c r="O123" s="443"/>
      <c r="P123" s="803"/>
      <c r="Q123" s="157"/>
      <c r="R123" s="1780"/>
      <c r="S123" s="1783"/>
      <c r="T123" s="1792"/>
      <c r="U123" s="1788"/>
      <c r="V123" s="676">
        <v>41332</v>
      </c>
      <c r="W123" s="470" t="s">
        <v>742</v>
      </c>
      <c r="X123" s="348">
        <v>20999895</v>
      </c>
    </row>
    <row r="124" spans="1:24" s="808" customFormat="1" ht="29.25" customHeight="1">
      <c r="A124" s="814"/>
      <c r="B124" s="801"/>
      <c r="C124" s="478"/>
      <c r="D124" s="446"/>
      <c r="E124" s="814"/>
      <c r="F124" s="799"/>
      <c r="G124" s="446"/>
      <c r="H124" s="447"/>
      <c r="I124" s="805"/>
      <c r="J124" s="829"/>
      <c r="K124" s="814"/>
      <c r="L124" s="443"/>
      <c r="M124" s="444"/>
      <c r="N124" s="445"/>
      <c r="O124" s="443"/>
      <c r="P124" s="803"/>
      <c r="Q124" s="157"/>
      <c r="R124" s="1780"/>
      <c r="S124" s="1783"/>
      <c r="T124" s="1792"/>
      <c r="U124" s="1788"/>
      <c r="V124" s="676">
        <v>41347</v>
      </c>
      <c r="W124" s="470" t="s">
        <v>742</v>
      </c>
      <c r="X124" s="348">
        <v>156174219.13</v>
      </c>
    </row>
    <row r="125" spans="1:24" s="808" customFormat="1" ht="29.25" customHeight="1">
      <c r="A125" s="814"/>
      <c r="B125" s="801"/>
      <c r="C125" s="478"/>
      <c r="D125" s="446"/>
      <c r="E125" s="814"/>
      <c r="F125" s="799"/>
      <c r="G125" s="446"/>
      <c r="H125" s="447"/>
      <c r="I125" s="805"/>
      <c r="J125" s="829"/>
      <c r="K125" s="814"/>
      <c r="L125" s="443"/>
      <c r="M125" s="444"/>
      <c r="N125" s="445"/>
      <c r="O125" s="443"/>
      <c r="P125" s="803"/>
      <c r="Q125" s="157"/>
      <c r="R125" s="1780"/>
      <c r="S125" s="1783"/>
      <c r="T125" s="1792"/>
      <c r="U125" s="1788"/>
      <c r="V125" s="676">
        <v>41383</v>
      </c>
      <c r="W125" s="470" t="s">
        <v>742</v>
      </c>
      <c r="X125" s="348">
        <v>105620440.95</v>
      </c>
    </row>
    <row r="126" spans="1:24" s="808" customFormat="1" ht="29.25" customHeight="1">
      <c r="A126" s="814"/>
      <c r="B126" s="801"/>
      <c r="C126" s="478"/>
      <c r="D126" s="446"/>
      <c r="E126" s="814"/>
      <c r="F126" s="799"/>
      <c r="G126" s="446"/>
      <c r="H126" s="447"/>
      <c r="I126" s="805"/>
      <c r="J126" s="829"/>
      <c r="K126" s="814"/>
      <c r="L126" s="443"/>
      <c r="M126" s="444"/>
      <c r="N126" s="445"/>
      <c r="O126" s="443"/>
      <c r="P126" s="803"/>
      <c r="Q126" s="157"/>
      <c r="R126" s="1780"/>
      <c r="S126" s="1783"/>
      <c r="T126" s="1792"/>
      <c r="U126" s="1788"/>
      <c r="V126" s="676">
        <v>41389</v>
      </c>
      <c r="W126" s="470" t="s">
        <v>742</v>
      </c>
      <c r="X126" s="348">
        <v>42099442.159999996</v>
      </c>
    </row>
    <row r="127" spans="1:24" s="808" customFormat="1" ht="29.25" customHeight="1">
      <c r="A127" s="814"/>
      <c r="B127" s="801"/>
      <c r="C127" s="478"/>
      <c r="D127" s="446"/>
      <c r="E127" s="814"/>
      <c r="F127" s="799"/>
      <c r="G127" s="446"/>
      <c r="H127" s="447"/>
      <c r="I127" s="805"/>
      <c r="J127" s="829"/>
      <c r="K127" s="814"/>
      <c r="L127" s="443"/>
      <c r="M127" s="444"/>
      <c r="N127" s="445"/>
      <c r="O127" s="443"/>
      <c r="P127" s="803"/>
      <c r="Q127" s="157"/>
      <c r="R127" s="1780"/>
      <c r="S127" s="1783"/>
      <c r="T127" s="1792"/>
      <c r="U127" s="1788"/>
      <c r="V127" s="676">
        <v>41423</v>
      </c>
      <c r="W127" s="470" t="s">
        <v>747</v>
      </c>
      <c r="X127" s="348">
        <v>49225243.869999997</v>
      </c>
    </row>
    <row r="128" spans="1:24" s="1154" customFormat="1" ht="29.25" customHeight="1">
      <c r="A128" s="1155"/>
      <c r="B128" s="1151"/>
      <c r="C128" s="478"/>
      <c r="D128" s="446"/>
      <c r="E128" s="1155"/>
      <c r="F128" s="1150"/>
      <c r="G128" s="446"/>
      <c r="H128" s="447"/>
      <c r="I128" s="1153"/>
      <c r="J128" s="1156"/>
      <c r="K128" s="1155"/>
      <c r="L128" s="443"/>
      <c r="M128" s="444"/>
      <c r="N128" s="445"/>
      <c r="O128" s="443"/>
      <c r="P128" s="1152"/>
      <c r="Q128" s="157"/>
      <c r="R128" s="1780"/>
      <c r="S128" s="1783"/>
      <c r="T128" s="1792"/>
      <c r="U128" s="1788"/>
      <c r="V128" s="676">
        <v>41912</v>
      </c>
      <c r="W128" s="470" t="s">
        <v>749</v>
      </c>
      <c r="X128" s="348">
        <v>1748832.94</v>
      </c>
    </row>
    <row r="129" spans="1:24" s="1166" customFormat="1" ht="29.25" customHeight="1">
      <c r="A129" s="1171"/>
      <c r="B129" s="1170"/>
      <c r="C129" s="478"/>
      <c r="D129" s="446"/>
      <c r="E129" s="1171"/>
      <c r="F129" s="1169"/>
      <c r="G129" s="446"/>
      <c r="H129" s="447"/>
      <c r="I129" s="1168"/>
      <c r="J129" s="1172"/>
      <c r="K129" s="1171"/>
      <c r="L129" s="443"/>
      <c r="M129" s="444"/>
      <c r="N129" s="445"/>
      <c r="O129" s="443"/>
      <c r="P129" s="1167"/>
      <c r="Q129" s="157"/>
      <c r="R129" s="1781"/>
      <c r="S129" s="1354"/>
      <c r="T129" s="1793"/>
      <c r="U129" s="1789"/>
      <c r="V129" s="676">
        <v>43077</v>
      </c>
      <c r="W129" s="470" t="s">
        <v>2299</v>
      </c>
      <c r="X129" s="348">
        <v>510899</v>
      </c>
    </row>
    <row r="130" spans="1:24" s="808" customFormat="1" ht="29.25" customHeight="1">
      <c r="A130" s="813">
        <v>2</v>
      </c>
      <c r="B130" s="800">
        <v>40116</v>
      </c>
      <c r="C130" s="756" t="s">
        <v>750</v>
      </c>
      <c r="D130" s="752" t="s">
        <v>522</v>
      </c>
      <c r="E130" s="813" t="s">
        <v>204</v>
      </c>
      <c r="F130" s="798" t="s">
        <v>381</v>
      </c>
      <c r="G130" s="752" t="s">
        <v>735</v>
      </c>
      <c r="H130" s="629">
        <v>2222222222.2199998</v>
      </c>
      <c r="I130" s="804" t="s">
        <v>383</v>
      </c>
      <c r="J130" s="828">
        <v>40259</v>
      </c>
      <c r="K130" s="813">
        <v>6</v>
      </c>
      <c r="L130" s="451">
        <v>2542675000</v>
      </c>
      <c r="M130" s="450">
        <v>40375</v>
      </c>
      <c r="N130" s="751"/>
      <c r="O130" s="451">
        <v>2486550000</v>
      </c>
      <c r="P130" s="796"/>
      <c r="Q130" s="473">
        <v>2234798340</v>
      </c>
      <c r="R130" s="676">
        <v>40953</v>
      </c>
      <c r="S130" s="717">
        <v>174200000</v>
      </c>
      <c r="T130" s="749">
        <f>Q130-S130</f>
        <v>2060598340</v>
      </c>
      <c r="U130" s="643" t="s">
        <v>735</v>
      </c>
      <c r="V130" s="748"/>
      <c r="W130" s="868"/>
      <c r="X130" s="348"/>
    </row>
    <row r="131" spans="1:24" s="808" customFormat="1" ht="29.25" customHeight="1">
      <c r="A131" s="814"/>
      <c r="B131" s="801"/>
      <c r="C131" s="478"/>
      <c r="D131" s="446"/>
      <c r="E131" s="814"/>
      <c r="F131" s="799"/>
      <c r="G131" s="446"/>
      <c r="H131" s="447"/>
      <c r="I131" s="805"/>
      <c r="J131" s="829"/>
      <c r="K131" s="814"/>
      <c r="L131" s="443"/>
      <c r="M131" s="444"/>
      <c r="N131" s="445"/>
      <c r="O131" s="443"/>
      <c r="P131" s="803"/>
      <c r="Q131" s="443"/>
      <c r="R131" s="676">
        <v>40982</v>
      </c>
      <c r="S131" s="717">
        <v>198925000.00000006</v>
      </c>
      <c r="T131" s="749">
        <f t="shared" ref="T131:T140" si="6">T130-S131</f>
        <v>1861673340</v>
      </c>
      <c r="U131" s="643" t="s">
        <v>735</v>
      </c>
      <c r="V131" s="748"/>
      <c r="W131" s="868"/>
      <c r="X131" s="348"/>
    </row>
    <row r="132" spans="1:24" s="808" customFormat="1" ht="29.25" customHeight="1">
      <c r="A132" s="814"/>
      <c r="B132" s="801"/>
      <c r="C132" s="478"/>
      <c r="D132" s="446"/>
      <c r="E132" s="814"/>
      <c r="F132" s="799"/>
      <c r="G132" s="446"/>
      <c r="H132" s="447"/>
      <c r="I132" s="805"/>
      <c r="J132" s="829"/>
      <c r="K132" s="814"/>
      <c r="L132" s="443"/>
      <c r="M132" s="444"/>
      <c r="N132" s="445"/>
      <c r="O132" s="443"/>
      <c r="P132" s="803"/>
      <c r="Q132" s="157"/>
      <c r="R132" s="750">
        <v>41043</v>
      </c>
      <c r="S132" s="717">
        <v>150000000</v>
      </c>
      <c r="T132" s="749">
        <f t="shared" si="6"/>
        <v>1711673340</v>
      </c>
      <c r="U132" s="643" t="s">
        <v>735</v>
      </c>
      <c r="V132" s="748"/>
      <c r="W132" s="868"/>
      <c r="X132" s="348"/>
    </row>
    <row r="133" spans="1:24" s="808" customFormat="1" ht="29.25" customHeight="1">
      <c r="A133" s="814"/>
      <c r="B133" s="801"/>
      <c r="C133" s="478"/>
      <c r="D133" s="446"/>
      <c r="E133" s="814"/>
      <c r="F133" s="799"/>
      <c r="G133" s="446"/>
      <c r="H133" s="447"/>
      <c r="I133" s="805"/>
      <c r="J133" s="829"/>
      <c r="K133" s="814"/>
      <c r="L133" s="443"/>
      <c r="M133" s="444"/>
      <c r="N133" s="445"/>
      <c r="O133" s="443"/>
      <c r="P133" s="803"/>
      <c r="Q133" s="157"/>
      <c r="R133" s="750">
        <v>41106</v>
      </c>
      <c r="S133" s="717">
        <v>37500000</v>
      </c>
      <c r="T133" s="749">
        <f t="shared" si="6"/>
        <v>1674173340</v>
      </c>
      <c r="U133" s="643" t="s">
        <v>735</v>
      </c>
      <c r="V133" s="748"/>
      <c r="W133" s="868"/>
      <c r="X133" s="348"/>
    </row>
    <row r="134" spans="1:24" s="808" customFormat="1" ht="29.25" customHeight="1">
      <c r="A134" s="814"/>
      <c r="B134" s="801"/>
      <c r="C134" s="478"/>
      <c r="D134" s="446"/>
      <c r="E134" s="814"/>
      <c r="F134" s="799"/>
      <c r="G134" s="446"/>
      <c r="H134" s="447"/>
      <c r="I134" s="805"/>
      <c r="J134" s="829"/>
      <c r="K134" s="814"/>
      <c r="L134" s="443"/>
      <c r="M134" s="444"/>
      <c r="N134" s="445"/>
      <c r="O134" s="443"/>
      <c r="P134" s="803"/>
      <c r="Q134" s="157"/>
      <c r="R134" s="750">
        <v>41135</v>
      </c>
      <c r="S134" s="717">
        <v>136800000</v>
      </c>
      <c r="T134" s="749">
        <f t="shared" si="6"/>
        <v>1537373340</v>
      </c>
      <c r="U134" s="643" t="s">
        <v>735</v>
      </c>
      <c r="V134" s="748"/>
      <c r="W134" s="868"/>
      <c r="X134" s="348"/>
    </row>
    <row r="135" spans="1:24" s="808" customFormat="1" ht="29.25" customHeight="1">
      <c r="A135" s="814"/>
      <c r="B135" s="801"/>
      <c r="C135" s="478"/>
      <c r="D135" s="446"/>
      <c r="E135" s="814"/>
      <c r="F135" s="799"/>
      <c r="G135" s="446"/>
      <c r="H135" s="447"/>
      <c r="I135" s="805"/>
      <c r="J135" s="829"/>
      <c r="K135" s="814"/>
      <c r="L135" s="443"/>
      <c r="M135" s="444"/>
      <c r="N135" s="445"/>
      <c r="O135" s="443"/>
      <c r="P135" s="803"/>
      <c r="Q135" s="157"/>
      <c r="R135" s="750">
        <v>41169</v>
      </c>
      <c r="S135" s="717">
        <v>250000000</v>
      </c>
      <c r="T135" s="749">
        <f t="shared" si="6"/>
        <v>1287373340</v>
      </c>
      <c r="U135" s="643" t="s">
        <v>735</v>
      </c>
      <c r="V135" s="748"/>
      <c r="W135" s="868"/>
      <c r="X135" s="348"/>
    </row>
    <row r="136" spans="1:24" s="808" customFormat="1" ht="29.25" customHeight="1">
      <c r="A136" s="814"/>
      <c r="B136" s="801"/>
      <c r="C136" s="478"/>
      <c r="D136" s="446"/>
      <c r="E136" s="814"/>
      <c r="F136" s="799"/>
      <c r="G136" s="446"/>
      <c r="H136" s="447"/>
      <c r="I136" s="805"/>
      <c r="J136" s="829"/>
      <c r="K136" s="814"/>
      <c r="L136" s="443"/>
      <c r="M136" s="444"/>
      <c r="N136" s="445"/>
      <c r="O136" s="443"/>
      <c r="P136" s="803"/>
      <c r="Q136" s="157"/>
      <c r="R136" s="750">
        <v>41197</v>
      </c>
      <c r="S136" s="717">
        <v>481350000</v>
      </c>
      <c r="T136" s="749">
        <f t="shared" si="6"/>
        <v>806023340</v>
      </c>
      <c r="U136" s="643" t="s">
        <v>735</v>
      </c>
      <c r="V136" s="748"/>
      <c r="W136" s="868"/>
      <c r="X136" s="348"/>
    </row>
    <row r="137" spans="1:24" s="808" customFormat="1" ht="29.25" customHeight="1">
      <c r="A137" s="814"/>
      <c r="B137" s="801"/>
      <c r="C137" s="478"/>
      <c r="D137" s="446"/>
      <c r="E137" s="814"/>
      <c r="F137" s="799"/>
      <c r="G137" s="446"/>
      <c r="H137" s="447"/>
      <c r="I137" s="805"/>
      <c r="J137" s="829"/>
      <c r="K137" s="814"/>
      <c r="L137" s="443"/>
      <c r="M137" s="444"/>
      <c r="N137" s="445"/>
      <c r="O137" s="443"/>
      <c r="P137" s="803"/>
      <c r="Q137" s="157"/>
      <c r="R137" s="750">
        <v>41228</v>
      </c>
      <c r="S137" s="717">
        <v>274590323.62</v>
      </c>
      <c r="T137" s="749">
        <f t="shared" si="6"/>
        <v>531433016.38</v>
      </c>
      <c r="U137" s="643" t="s">
        <v>735</v>
      </c>
      <c r="V137" s="748"/>
      <c r="W137" s="868"/>
      <c r="X137" s="348"/>
    </row>
    <row r="138" spans="1:24" s="808" customFormat="1" ht="29.25" customHeight="1">
      <c r="A138" s="814"/>
      <c r="B138" s="801"/>
      <c r="C138" s="478"/>
      <c r="D138" s="446"/>
      <c r="E138" s="814"/>
      <c r="F138" s="799"/>
      <c r="G138" s="446"/>
      <c r="H138" s="447"/>
      <c r="I138" s="805"/>
      <c r="J138" s="829"/>
      <c r="K138" s="814"/>
      <c r="L138" s="443"/>
      <c r="M138" s="444"/>
      <c r="N138" s="445"/>
      <c r="O138" s="443"/>
      <c r="P138" s="803"/>
      <c r="Q138" s="157"/>
      <c r="R138" s="750">
        <v>41257</v>
      </c>
      <c r="S138" s="717">
        <v>147534295.13999999</v>
      </c>
      <c r="T138" s="749">
        <f t="shared" si="6"/>
        <v>383898721.24000001</v>
      </c>
      <c r="U138" s="643" t="s">
        <v>735</v>
      </c>
      <c r="V138" s="748"/>
      <c r="W138" s="868"/>
      <c r="X138" s="348"/>
    </row>
    <row r="139" spans="1:24" s="808" customFormat="1" ht="29.25" customHeight="1">
      <c r="A139" s="468"/>
      <c r="B139" s="807"/>
      <c r="C139" s="870"/>
      <c r="D139" s="420"/>
      <c r="E139" s="468"/>
      <c r="F139" s="802"/>
      <c r="G139" s="420"/>
      <c r="H139" s="66"/>
      <c r="I139" s="806"/>
      <c r="J139" s="830"/>
      <c r="K139" s="468"/>
      <c r="L139" s="469"/>
      <c r="M139" s="421"/>
      <c r="N139" s="472"/>
      <c r="O139" s="469"/>
      <c r="P139" s="797"/>
      <c r="Q139" s="475"/>
      <c r="R139" s="750">
        <v>41289</v>
      </c>
      <c r="S139" s="717">
        <v>182823490.78999999</v>
      </c>
      <c r="T139" s="749">
        <f t="shared" si="6"/>
        <v>201075230.45000002</v>
      </c>
      <c r="U139" s="643" t="s">
        <v>735</v>
      </c>
      <c r="V139" s="748"/>
      <c r="W139" s="868"/>
      <c r="X139" s="348"/>
    </row>
    <row r="140" spans="1:24" s="808" customFormat="1" ht="29.25" customHeight="1">
      <c r="A140" s="814"/>
      <c r="B140" s="801"/>
      <c r="C140" s="478"/>
      <c r="D140" s="446"/>
      <c r="E140" s="814"/>
      <c r="F140" s="799"/>
      <c r="G140" s="446"/>
      <c r="H140" s="447"/>
      <c r="I140" s="805"/>
      <c r="J140" s="829"/>
      <c r="K140" s="814"/>
      <c r="L140" s="443"/>
      <c r="M140" s="444"/>
      <c r="N140" s="445"/>
      <c r="O140" s="443"/>
      <c r="P140" s="803"/>
      <c r="Q140" s="157"/>
      <c r="R140" s="1780">
        <v>41319</v>
      </c>
      <c r="S140" s="1783">
        <v>201075230.44999999</v>
      </c>
      <c r="T140" s="1792">
        <f t="shared" si="6"/>
        <v>0</v>
      </c>
      <c r="U140" s="1777" t="s">
        <v>736</v>
      </c>
      <c r="V140" s="417">
        <v>41383</v>
      </c>
      <c r="W140" s="470" t="s">
        <v>742</v>
      </c>
      <c r="X140" s="348">
        <v>17118005.079999998</v>
      </c>
    </row>
    <row r="141" spans="1:24" s="808" customFormat="1" ht="29.25" customHeight="1">
      <c r="A141" s="814"/>
      <c r="B141" s="801"/>
      <c r="C141" s="478"/>
      <c r="D141" s="446"/>
      <c r="E141" s="814"/>
      <c r="F141" s="799"/>
      <c r="G141" s="446"/>
      <c r="H141" s="447"/>
      <c r="I141" s="805"/>
      <c r="J141" s="829"/>
      <c r="K141" s="814"/>
      <c r="L141" s="443"/>
      <c r="M141" s="444"/>
      <c r="N141" s="445"/>
      <c r="O141" s="443"/>
      <c r="P141" s="803"/>
      <c r="Q141" s="157"/>
      <c r="R141" s="1780"/>
      <c r="S141" s="1783"/>
      <c r="T141" s="1792"/>
      <c r="U141" s="1777"/>
      <c r="V141" s="676">
        <v>41389</v>
      </c>
      <c r="W141" s="470" t="s">
        <v>742</v>
      </c>
      <c r="X141" s="348">
        <v>1052496.58</v>
      </c>
    </row>
    <row r="142" spans="1:24" s="808" customFormat="1" ht="29.25" customHeight="1">
      <c r="A142" s="814"/>
      <c r="B142" s="801"/>
      <c r="C142" s="478"/>
      <c r="D142" s="446"/>
      <c r="E142" s="814"/>
      <c r="F142" s="799"/>
      <c r="G142" s="446"/>
      <c r="H142" s="447"/>
      <c r="I142" s="805"/>
      <c r="J142" s="829"/>
      <c r="K142" s="814"/>
      <c r="L142" s="443"/>
      <c r="M142" s="444"/>
      <c r="N142" s="445"/>
      <c r="O142" s="443"/>
      <c r="P142" s="803"/>
      <c r="Q142" s="157"/>
      <c r="R142" s="1780"/>
      <c r="S142" s="1783"/>
      <c r="T142" s="1792"/>
      <c r="U142" s="1777"/>
      <c r="V142" s="676">
        <v>41423</v>
      </c>
      <c r="W142" s="470" t="s">
        <v>747</v>
      </c>
      <c r="X142" s="348">
        <v>1230643.3999999999</v>
      </c>
    </row>
    <row r="143" spans="1:24" s="1161" customFormat="1" ht="29.25" customHeight="1">
      <c r="A143" s="1164"/>
      <c r="B143" s="1160"/>
      <c r="C143" s="478"/>
      <c r="D143" s="446"/>
      <c r="E143" s="1164"/>
      <c r="F143" s="1159"/>
      <c r="G143" s="446"/>
      <c r="H143" s="447"/>
      <c r="I143" s="1163"/>
      <c r="J143" s="1165"/>
      <c r="K143" s="1164"/>
      <c r="L143" s="443"/>
      <c r="M143" s="444"/>
      <c r="N143" s="445"/>
      <c r="O143" s="443"/>
      <c r="P143" s="1162"/>
      <c r="Q143" s="157"/>
      <c r="R143" s="1780"/>
      <c r="S143" s="1783"/>
      <c r="T143" s="1792"/>
      <c r="U143" s="1777"/>
      <c r="V143" s="676">
        <v>41912</v>
      </c>
      <c r="W143" s="470" t="s">
        <v>749</v>
      </c>
      <c r="X143" s="348">
        <v>41556.04</v>
      </c>
    </row>
    <row r="144" spans="1:24" s="1166" customFormat="1" ht="29.25" customHeight="1">
      <c r="A144" s="1171"/>
      <c r="B144" s="1170"/>
      <c r="C144" s="478"/>
      <c r="D144" s="446"/>
      <c r="E144" s="1171"/>
      <c r="F144" s="1169"/>
      <c r="G144" s="446"/>
      <c r="H144" s="447"/>
      <c r="I144" s="1168"/>
      <c r="J144" s="1172"/>
      <c r="K144" s="1171"/>
      <c r="L144" s="443"/>
      <c r="M144" s="444"/>
      <c r="N144" s="445"/>
      <c r="O144" s="443"/>
      <c r="P144" s="1167"/>
      <c r="Q144" s="157"/>
      <c r="R144" s="1781"/>
      <c r="S144" s="1354"/>
      <c r="T144" s="1793"/>
      <c r="U144" s="1803"/>
      <c r="V144" s="676">
        <v>43077</v>
      </c>
      <c r="W144" s="470" t="s">
        <v>2299</v>
      </c>
      <c r="X144" s="348">
        <v>12773</v>
      </c>
    </row>
    <row r="145" spans="1:24" s="808" customFormat="1" ht="29.25" customHeight="1">
      <c r="A145" s="813">
        <v>1</v>
      </c>
      <c r="B145" s="800">
        <v>40121</v>
      </c>
      <c r="C145" s="753" t="s">
        <v>751</v>
      </c>
      <c r="D145" s="752" t="s">
        <v>522</v>
      </c>
      <c r="E145" s="813" t="s">
        <v>204</v>
      </c>
      <c r="F145" s="798" t="s">
        <v>381</v>
      </c>
      <c r="G145" s="752" t="s">
        <v>732</v>
      </c>
      <c r="H145" s="629">
        <v>1111111111.1099999</v>
      </c>
      <c r="I145" s="804" t="s">
        <v>383</v>
      </c>
      <c r="J145" s="828">
        <v>40259</v>
      </c>
      <c r="K145" s="813">
        <v>6</v>
      </c>
      <c r="L145" s="832">
        <v>1244437500</v>
      </c>
      <c r="M145" s="450">
        <v>40375</v>
      </c>
      <c r="N145" s="751"/>
      <c r="O145" s="451">
        <v>620578257.86000001</v>
      </c>
      <c r="P145" s="796"/>
      <c r="Q145" s="451">
        <v>620578257.86000001</v>
      </c>
      <c r="R145" s="750">
        <v>40616</v>
      </c>
      <c r="S145" s="717">
        <v>1202957.26</v>
      </c>
      <c r="T145" s="755">
        <f>Q145-S145</f>
        <v>619375300.60000002</v>
      </c>
      <c r="U145" s="754" t="s">
        <v>738</v>
      </c>
      <c r="V145" s="748"/>
      <c r="W145" s="868"/>
      <c r="X145" s="348"/>
    </row>
    <row r="146" spans="1:24" s="808" customFormat="1" ht="29.25" customHeight="1">
      <c r="A146" s="814"/>
      <c r="B146" s="801"/>
      <c r="C146" s="479"/>
      <c r="D146" s="446"/>
      <c r="E146" s="814"/>
      <c r="F146" s="799"/>
      <c r="G146" s="446"/>
      <c r="H146" s="447"/>
      <c r="I146" s="805"/>
      <c r="J146" s="829"/>
      <c r="K146" s="814"/>
      <c r="L146" s="443"/>
      <c r="M146" s="444"/>
      <c r="N146" s="445"/>
      <c r="O146" s="443"/>
      <c r="P146" s="803"/>
      <c r="Q146" s="157"/>
      <c r="R146" s="750">
        <v>40647</v>
      </c>
      <c r="S146" s="717">
        <v>3521835.36</v>
      </c>
      <c r="T146" s="755">
        <f t="shared" ref="T146:T151" si="7">T145-S146</f>
        <v>615853465.24000001</v>
      </c>
      <c r="U146" s="754" t="s">
        <v>738</v>
      </c>
      <c r="V146" s="748"/>
      <c r="W146" s="868"/>
      <c r="X146" s="348"/>
    </row>
    <row r="147" spans="1:24" s="808" customFormat="1" ht="29.25" customHeight="1">
      <c r="A147" s="468"/>
      <c r="B147" s="1135"/>
      <c r="C147" s="480"/>
      <c r="D147" s="420"/>
      <c r="E147" s="468"/>
      <c r="F147" s="1128"/>
      <c r="G147" s="420"/>
      <c r="H147" s="66"/>
      <c r="I147" s="1130"/>
      <c r="J147" s="1143"/>
      <c r="K147" s="468"/>
      <c r="L147" s="469"/>
      <c r="M147" s="421"/>
      <c r="N147" s="472"/>
      <c r="O147" s="469"/>
      <c r="P147" s="1134"/>
      <c r="Q147" s="475"/>
      <c r="R147" s="750">
        <v>41135</v>
      </c>
      <c r="S147" s="717">
        <v>104959250.54000001</v>
      </c>
      <c r="T147" s="755">
        <f t="shared" si="7"/>
        <v>510894214.69999999</v>
      </c>
      <c r="U147" s="1147" t="s">
        <v>738</v>
      </c>
      <c r="V147" s="748"/>
      <c r="W147" s="1148"/>
      <c r="X147" s="348"/>
    </row>
    <row r="148" spans="1:24" s="808" customFormat="1" ht="29.25" customHeight="1">
      <c r="A148" s="1139"/>
      <c r="B148" s="1131"/>
      <c r="C148" s="753"/>
      <c r="D148" s="752"/>
      <c r="E148" s="1139"/>
      <c r="F148" s="1126"/>
      <c r="G148" s="752"/>
      <c r="H148" s="629"/>
      <c r="I148" s="1129"/>
      <c r="J148" s="1141"/>
      <c r="K148" s="1139"/>
      <c r="L148" s="451"/>
      <c r="M148" s="450"/>
      <c r="N148" s="751"/>
      <c r="O148" s="451"/>
      <c r="P148" s="1133"/>
      <c r="Q148" s="473"/>
      <c r="R148" s="750">
        <v>41169</v>
      </c>
      <c r="S148" s="717">
        <v>72640244.909999996</v>
      </c>
      <c r="T148" s="755">
        <f t="shared" si="7"/>
        <v>438253969.78999996</v>
      </c>
      <c r="U148" s="1147" t="s">
        <v>738</v>
      </c>
      <c r="V148" s="748"/>
      <c r="W148" s="1148"/>
      <c r="X148" s="717"/>
    </row>
    <row r="149" spans="1:24" s="808" customFormat="1" ht="29.25" customHeight="1">
      <c r="A149" s="814"/>
      <c r="B149" s="801"/>
      <c r="C149" s="479"/>
      <c r="D149" s="446"/>
      <c r="E149" s="814"/>
      <c r="F149" s="799"/>
      <c r="G149" s="446"/>
      <c r="H149" s="447"/>
      <c r="I149" s="805"/>
      <c r="J149" s="829"/>
      <c r="K149" s="814"/>
      <c r="L149" s="443"/>
      <c r="M149" s="444"/>
      <c r="N149" s="445"/>
      <c r="O149" s="443"/>
      <c r="P149" s="803"/>
      <c r="Q149" s="157"/>
      <c r="R149" s="750">
        <v>41180</v>
      </c>
      <c r="S149" s="717">
        <v>180999095</v>
      </c>
      <c r="T149" s="755">
        <f t="shared" si="7"/>
        <v>257254874.78999996</v>
      </c>
      <c r="U149" s="754" t="s">
        <v>738</v>
      </c>
      <c r="V149" s="748"/>
      <c r="W149" s="868"/>
      <c r="X149" s="348"/>
    </row>
    <row r="150" spans="1:24" s="808" customFormat="1" ht="29.25" customHeight="1">
      <c r="A150" s="814"/>
      <c r="B150" s="801"/>
      <c r="C150" s="479"/>
      <c r="D150" s="446"/>
      <c r="E150" s="814"/>
      <c r="F150" s="799"/>
      <c r="G150" s="446"/>
      <c r="H150" s="447"/>
      <c r="I150" s="805"/>
      <c r="J150" s="829"/>
      <c r="K150" s="814"/>
      <c r="L150" s="443"/>
      <c r="M150" s="444"/>
      <c r="N150" s="445"/>
      <c r="O150" s="443"/>
      <c r="P150" s="803"/>
      <c r="Q150" s="157"/>
      <c r="R150" s="750">
        <v>41197</v>
      </c>
      <c r="S150" s="717">
        <v>134999325</v>
      </c>
      <c r="T150" s="755">
        <f t="shared" si="7"/>
        <v>122255549.78999996</v>
      </c>
      <c r="U150" s="754" t="s">
        <v>746</v>
      </c>
      <c r="V150" s="748"/>
      <c r="W150" s="868"/>
      <c r="X150" s="348"/>
    </row>
    <row r="151" spans="1:24" s="808" customFormat="1" ht="29.25" customHeight="1">
      <c r="A151" s="814"/>
      <c r="B151" s="801"/>
      <c r="C151" s="479"/>
      <c r="D151" s="446"/>
      <c r="E151" s="814"/>
      <c r="F151" s="799"/>
      <c r="G151" s="446"/>
      <c r="H151" s="447"/>
      <c r="I151" s="805"/>
      <c r="J151" s="829"/>
      <c r="K151" s="814"/>
      <c r="L151" s="443"/>
      <c r="M151" s="444"/>
      <c r="N151" s="445"/>
      <c r="O151" s="443"/>
      <c r="P151" s="803"/>
      <c r="Q151" s="157"/>
      <c r="R151" s="1779">
        <v>41201</v>
      </c>
      <c r="S151" s="1782">
        <v>122255549.79000001</v>
      </c>
      <c r="T151" s="1784">
        <f t="shared" si="7"/>
        <v>0</v>
      </c>
      <c r="U151" s="1787" t="s">
        <v>746</v>
      </c>
      <c r="V151" s="676">
        <v>41201</v>
      </c>
      <c r="W151" s="470" t="s">
        <v>742</v>
      </c>
      <c r="X151" s="348">
        <v>147464888.30000001</v>
      </c>
    </row>
    <row r="152" spans="1:24" s="808" customFormat="1" ht="29.25" customHeight="1">
      <c r="A152" s="814"/>
      <c r="B152" s="801"/>
      <c r="C152" s="479"/>
      <c r="D152" s="446"/>
      <c r="E152" s="814"/>
      <c r="F152" s="799"/>
      <c r="G152" s="446"/>
      <c r="H152" s="447"/>
      <c r="I152" s="805"/>
      <c r="J152" s="829"/>
      <c r="K152" s="814"/>
      <c r="L152" s="443"/>
      <c r="M152" s="444"/>
      <c r="N152" s="445"/>
      <c r="O152" s="443"/>
      <c r="P152" s="803"/>
      <c r="Q152" s="157"/>
      <c r="R152" s="1780"/>
      <c r="S152" s="1783"/>
      <c r="T152" s="1785"/>
      <c r="U152" s="1788"/>
      <c r="V152" s="676">
        <v>41215</v>
      </c>
      <c r="W152" s="470" t="s">
        <v>742</v>
      </c>
      <c r="X152" s="348">
        <v>148749256.25</v>
      </c>
    </row>
    <row r="153" spans="1:24" s="808" customFormat="1" ht="29.25" customHeight="1">
      <c r="A153" s="814"/>
      <c r="B153" s="801"/>
      <c r="C153" s="479"/>
      <c r="D153" s="446"/>
      <c r="E153" s="814"/>
      <c r="F153" s="799"/>
      <c r="G153" s="446"/>
      <c r="H153" s="447"/>
      <c r="I153" s="805"/>
      <c r="J153" s="829"/>
      <c r="K153" s="814"/>
      <c r="L153" s="443"/>
      <c r="M153" s="444"/>
      <c r="N153" s="445"/>
      <c r="O153" s="443"/>
      <c r="P153" s="803"/>
      <c r="Q153" s="157"/>
      <c r="R153" s="1780"/>
      <c r="S153" s="1783"/>
      <c r="T153" s="1785"/>
      <c r="U153" s="1788"/>
      <c r="V153" s="676">
        <v>41264</v>
      </c>
      <c r="W153" s="470" t="s">
        <v>742</v>
      </c>
      <c r="X153" s="348">
        <v>549997.25</v>
      </c>
    </row>
    <row r="154" spans="1:24" s="808" customFormat="1" ht="29.25" customHeight="1">
      <c r="A154" s="814"/>
      <c r="B154" s="801"/>
      <c r="C154" s="479"/>
      <c r="D154" s="446"/>
      <c r="E154" s="814"/>
      <c r="F154" s="799"/>
      <c r="G154" s="446"/>
      <c r="H154" s="447"/>
      <c r="I154" s="805"/>
      <c r="J154" s="829"/>
      <c r="K154" s="814"/>
      <c r="L154" s="443"/>
      <c r="M154" s="444"/>
      <c r="N154" s="445"/>
      <c r="O154" s="443"/>
      <c r="P154" s="803"/>
      <c r="Q154" s="157"/>
      <c r="R154" s="1780"/>
      <c r="S154" s="1783"/>
      <c r="T154" s="1785"/>
      <c r="U154" s="1788"/>
      <c r="V154" s="676">
        <v>41619</v>
      </c>
      <c r="W154" s="470" t="s">
        <v>749</v>
      </c>
      <c r="X154" s="348">
        <v>75371.820000000007</v>
      </c>
    </row>
    <row r="155" spans="1:24" s="808" customFormat="1" ht="29.25" customHeight="1">
      <c r="A155" s="814"/>
      <c r="B155" s="801"/>
      <c r="C155" s="479"/>
      <c r="D155" s="446"/>
      <c r="E155" s="814"/>
      <c r="F155" s="799"/>
      <c r="G155" s="446"/>
      <c r="H155" s="447"/>
      <c r="I155" s="805"/>
      <c r="J155" s="829"/>
      <c r="K155" s="814"/>
      <c r="L155" s="443"/>
      <c r="M155" s="444"/>
      <c r="N155" s="445"/>
      <c r="O155" s="443"/>
      <c r="P155" s="803"/>
      <c r="Q155" s="157"/>
      <c r="R155" s="1356"/>
      <c r="S155" s="1790"/>
      <c r="T155" s="1804"/>
      <c r="U155" s="1805"/>
      <c r="V155" s="676">
        <v>42032</v>
      </c>
      <c r="W155" s="470" t="s">
        <v>752</v>
      </c>
      <c r="X155" s="348">
        <v>61767.13</v>
      </c>
    </row>
    <row r="156" spans="1:24" s="808" customFormat="1" ht="29.25" customHeight="1">
      <c r="A156" s="813">
        <v>2</v>
      </c>
      <c r="B156" s="800">
        <v>40121</v>
      </c>
      <c r="C156" s="753" t="s">
        <v>751</v>
      </c>
      <c r="D156" s="752" t="s">
        <v>522</v>
      </c>
      <c r="E156" s="813" t="s">
        <v>204</v>
      </c>
      <c r="F156" s="798" t="s">
        <v>381</v>
      </c>
      <c r="G156" s="752" t="s">
        <v>735</v>
      </c>
      <c r="H156" s="629">
        <v>2222222222.2199998</v>
      </c>
      <c r="I156" s="804" t="s">
        <v>383</v>
      </c>
      <c r="J156" s="828">
        <v>40259</v>
      </c>
      <c r="K156" s="813">
        <v>6</v>
      </c>
      <c r="L156" s="451">
        <v>2488875000</v>
      </c>
      <c r="M156" s="450">
        <v>40375</v>
      </c>
      <c r="N156" s="751"/>
      <c r="O156" s="451">
        <v>1241156515.72</v>
      </c>
      <c r="P156" s="796"/>
      <c r="Q156" s="473">
        <v>1241000000</v>
      </c>
      <c r="R156" s="750">
        <v>40676</v>
      </c>
      <c r="S156" s="717">
        <v>13531529.58</v>
      </c>
      <c r="T156" s="749">
        <f>Q156-S156</f>
        <v>1227468470.4200001</v>
      </c>
      <c r="U156" s="643" t="s">
        <v>735</v>
      </c>
      <c r="V156" s="748"/>
      <c r="W156" s="868"/>
      <c r="X156" s="348"/>
    </row>
    <row r="157" spans="1:24" s="808" customFormat="1" ht="29.25" customHeight="1">
      <c r="A157" s="814"/>
      <c r="B157" s="801"/>
      <c r="C157" s="479"/>
      <c r="D157" s="446"/>
      <c r="E157" s="814"/>
      <c r="F157" s="799"/>
      <c r="G157" s="446"/>
      <c r="H157" s="447"/>
      <c r="I157" s="805"/>
      <c r="J157" s="829"/>
      <c r="K157" s="814"/>
      <c r="L157" s="471"/>
      <c r="M157" s="444"/>
      <c r="N157" s="445"/>
      <c r="O157" s="443"/>
      <c r="P157" s="803"/>
      <c r="Q157" s="443"/>
      <c r="R157" s="750">
        <v>41121</v>
      </c>
      <c r="S157" s="717">
        <v>618750000</v>
      </c>
      <c r="T157" s="749">
        <f t="shared" ref="T157:T163" si="8">T156-S157</f>
        <v>608718470.42000008</v>
      </c>
      <c r="U157" s="643" t="s">
        <v>735</v>
      </c>
      <c r="V157" s="748"/>
      <c r="W157" s="868"/>
      <c r="X157" s="348"/>
    </row>
    <row r="158" spans="1:24" s="808" customFormat="1" ht="29.25" customHeight="1">
      <c r="A158" s="814"/>
      <c r="B158" s="801"/>
      <c r="C158" s="479"/>
      <c r="D158" s="446"/>
      <c r="E158" s="814"/>
      <c r="F158" s="799"/>
      <c r="G158" s="446"/>
      <c r="H158" s="447"/>
      <c r="I158" s="805"/>
      <c r="J158" s="829"/>
      <c r="K158" s="814"/>
      <c r="L158" s="471"/>
      <c r="M158" s="444"/>
      <c r="N158" s="445"/>
      <c r="O158" s="443"/>
      <c r="P158" s="803"/>
      <c r="Q158" s="443"/>
      <c r="R158" s="750">
        <v>41130</v>
      </c>
      <c r="S158" s="717">
        <v>151006173</v>
      </c>
      <c r="T158" s="749">
        <f t="shared" si="8"/>
        <v>457712297.42000008</v>
      </c>
      <c r="U158" s="643" t="s">
        <v>735</v>
      </c>
      <c r="V158" s="748"/>
      <c r="W158" s="868"/>
      <c r="X158" s="348"/>
    </row>
    <row r="159" spans="1:24" s="808" customFormat="1" ht="29.25" customHeight="1">
      <c r="A159" s="814"/>
      <c r="B159" s="801"/>
      <c r="C159" s="479"/>
      <c r="D159" s="446"/>
      <c r="E159" s="814"/>
      <c r="F159" s="799"/>
      <c r="G159" s="446"/>
      <c r="H159" s="447"/>
      <c r="I159" s="805"/>
      <c r="J159" s="829"/>
      <c r="K159" s="814"/>
      <c r="L159" s="471"/>
      <c r="M159" s="444"/>
      <c r="N159" s="445"/>
      <c r="O159" s="443"/>
      <c r="P159" s="803"/>
      <c r="Q159" s="443"/>
      <c r="R159" s="750">
        <v>41135</v>
      </c>
      <c r="S159" s="717">
        <v>11008652</v>
      </c>
      <c r="T159" s="749">
        <f t="shared" si="8"/>
        <v>446703645.42000008</v>
      </c>
      <c r="U159" s="643" t="s">
        <v>735</v>
      </c>
      <c r="V159" s="748"/>
      <c r="W159" s="868"/>
      <c r="X159" s="348"/>
    </row>
    <row r="160" spans="1:24" s="808" customFormat="1" ht="29.25" customHeight="1">
      <c r="A160" s="814"/>
      <c r="B160" s="801"/>
      <c r="C160" s="479"/>
      <c r="D160" s="446"/>
      <c r="E160" s="814"/>
      <c r="F160" s="799"/>
      <c r="G160" s="446"/>
      <c r="H160" s="447"/>
      <c r="I160" s="805"/>
      <c r="J160" s="829"/>
      <c r="K160" s="814"/>
      <c r="L160" s="443"/>
      <c r="M160" s="444"/>
      <c r="N160" s="445"/>
      <c r="O160" s="443"/>
      <c r="P160" s="803"/>
      <c r="Q160" s="443"/>
      <c r="R160" s="750">
        <v>41144</v>
      </c>
      <c r="S160" s="717">
        <v>160493230</v>
      </c>
      <c r="T160" s="749">
        <f t="shared" si="8"/>
        <v>286210415.42000008</v>
      </c>
      <c r="U160" s="643" t="s">
        <v>735</v>
      </c>
      <c r="V160" s="748"/>
      <c r="W160" s="868"/>
      <c r="X160" s="348"/>
    </row>
    <row r="161" spans="1:24" s="808" customFormat="1" ht="29.25" customHeight="1">
      <c r="A161" s="814"/>
      <c r="B161" s="801"/>
      <c r="C161" s="479"/>
      <c r="D161" s="446"/>
      <c r="E161" s="814"/>
      <c r="F161" s="799"/>
      <c r="G161" s="446"/>
      <c r="H161" s="447"/>
      <c r="I161" s="805"/>
      <c r="J161" s="829"/>
      <c r="K161" s="814"/>
      <c r="L161" s="471"/>
      <c r="M161" s="444"/>
      <c r="N161" s="445"/>
      <c r="O161" s="443"/>
      <c r="P161" s="803"/>
      <c r="Q161" s="443"/>
      <c r="R161" s="750">
        <v>41150</v>
      </c>
      <c r="S161" s="717">
        <v>103706836</v>
      </c>
      <c r="T161" s="749">
        <f t="shared" si="8"/>
        <v>182503579.42000008</v>
      </c>
      <c r="U161" s="643" t="s">
        <v>735</v>
      </c>
      <c r="V161" s="748"/>
      <c r="W161" s="868"/>
      <c r="X161" s="348"/>
    </row>
    <row r="162" spans="1:24" s="808" customFormat="1" ht="29.25" customHeight="1">
      <c r="A162" s="814"/>
      <c r="B162" s="801"/>
      <c r="C162" s="479"/>
      <c r="D162" s="446"/>
      <c r="E162" s="814"/>
      <c r="F162" s="799"/>
      <c r="G162" s="446"/>
      <c r="H162" s="447"/>
      <c r="I162" s="805"/>
      <c r="J162" s="829"/>
      <c r="K162" s="814"/>
      <c r="L162" s="471"/>
      <c r="M162" s="444"/>
      <c r="N162" s="445"/>
      <c r="O162" s="443"/>
      <c r="P162" s="803"/>
      <c r="Q162" s="443"/>
      <c r="R162" s="750">
        <v>41169</v>
      </c>
      <c r="S162" s="717">
        <v>20637409.699999999</v>
      </c>
      <c r="T162" s="749">
        <f t="shared" si="8"/>
        <v>161866169.72000009</v>
      </c>
      <c r="U162" s="643" t="s">
        <v>735</v>
      </c>
      <c r="V162" s="748"/>
      <c r="W162" s="868"/>
      <c r="X162" s="348"/>
    </row>
    <row r="163" spans="1:24" s="808" customFormat="1" ht="29.25" customHeight="1">
      <c r="A163" s="814"/>
      <c r="B163" s="801"/>
      <c r="C163" s="479"/>
      <c r="D163" s="446"/>
      <c r="E163" s="814"/>
      <c r="F163" s="799"/>
      <c r="G163" s="446"/>
      <c r="H163" s="447"/>
      <c r="I163" s="805"/>
      <c r="J163" s="829"/>
      <c r="K163" s="814"/>
      <c r="L163" s="443"/>
      <c r="M163" s="444"/>
      <c r="N163" s="445"/>
      <c r="O163" s="443"/>
      <c r="P163" s="803"/>
      <c r="Q163" s="443"/>
      <c r="R163" s="1779">
        <v>41173</v>
      </c>
      <c r="S163" s="1782">
        <v>161866169.72</v>
      </c>
      <c r="T163" s="1791">
        <f t="shared" si="8"/>
        <v>0</v>
      </c>
      <c r="U163" s="1776" t="s">
        <v>736</v>
      </c>
      <c r="V163" s="676">
        <v>41201</v>
      </c>
      <c r="W163" s="470" t="s">
        <v>742</v>
      </c>
      <c r="X163" s="348">
        <v>6789287.0700000003</v>
      </c>
    </row>
    <row r="164" spans="1:24" s="808" customFormat="1" ht="29.25" customHeight="1">
      <c r="A164" s="814"/>
      <c r="B164" s="801"/>
      <c r="C164" s="479"/>
      <c r="D164" s="446"/>
      <c r="E164" s="814"/>
      <c r="F164" s="799"/>
      <c r="G164" s="446"/>
      <c r="H164" s="447"/>
      <c r="I164" s="805"/>
      <c r="J164" s="829"/>
      <c r="K164" s="814"/>
      <c r="L164" s="443"/>
      <c r="M164" s="444"/>
      <c r="N164" s="445"/>
      <c r="O164" s="443"/>
      <c r="P164" s="803"/>
      <c r="Q164" s="443"/>
      <c r="R164" s="1780"/>
      <c r="S164" s="1783"/>
      <c r="T164" s="1792"/>
      <c r="U164" s="1777"/>
      <c r="V164" s="676">
        <v>41215</v>
      </c>
      <c r="W164" s="470" t="s">
        <v>742</v>
      </c>
      <c r="X164" s="348">
        <v>3718768.59</v>
      </c>
    </row>
    <row r="165" spans="1:24" s="808" customFormat="1" ht="29.25" customHeight="1">
      <c r="A165" s="814"/>
      <c r="B165" s="801"/>
      <c r="C165" s="479"/>
      <c r="D165" s="446"/>
      <c r="E165" s="814"/>
      <c r="F165" s="799"/>
      <c r="G165" s="446"/>
      <c r="H165" s="447"/>
      <c r="I165" s="805"/>
      <c r="J165" s="829"/>
      <c r="K165" s="814"/>
      <c r="L165" s="443"/>
      <c r="M165" s="444"/>
      <c r="N165" s="445"/>
      <c r="O165" s="443"/>
      <c r="P165" s="803"/>
      <c r="Q165" s="443"/>
      <c r="R165" s="1780"/>
      <c r="S165" s="1783"/>
      <c r="T165" s="1792"/>
      <c r="U165" s="1777"/>
      <c r="V165" s="676">
        <v>41264</v>
      </c>
      <c r="W165" s="470" t="s">
        <v>742</v>
      </c>
      <c r="X165" s="348">
        <v>13750.07</v>
      </c>
    </row>
    <row r="166" spans="1:24" s="808" customFormat="1" ht="29.25" customHeight="1">
      <c r="A166" s="468"/>
      <c r="B166" s="807"/>
      <c r="C166" s="480"/>
      <c r="D166" s="420"/>
      <c r="E166" s="468"/>
      <c r="F166" s="802"/>
      <c r="G166" s="420"/>
      <c r="H166" s="66"/>
      <c r="I166" s="806"/>
      <c r="J166" s="830"/>
      <c r="K166" s="468"/>
      <c r="L166" s="443"/>
      <c r="M166" s="444"/>
      <c r="N166" s="445"/>
      <c r="O166" s="443"/>
      <c r="P166" s="803"/>
      <c r="Q166" s="443"/>
      <c r="R166" s="1780"/>
      <c r="S166" s="1783"/>
      <c r="T166" s="1792"/>
      <c r="U166" s="1777"/>
      <c r="V166" s="676">
        <v>41619</v>
      </c>
      <c r="W166" s="470" t="s">
        <v>749</v>
      </c>
      <c r="X166" s="348">
        <v>1884.31</v>
      </c>
    </row>
    <row r="167" spans="1:24" s="808" customFormat="1" ht="29.25" customHeight="1">
      <c r="A167" s="814"/>
      <c r="B167" s="801"/>
      <c r="C167" s="479"/>
      <c r="D167" s="446"/>
      <c r="E167" s="814"/>
      <c r="F167" s="799"/>
      <c r="G167" s="446"/>
      <c r="H167" s="447"/>
      <c r="I167" s="805"/>
      <c r="J167" s="829"/>
      <c r="K167" s="814"/>
      <c r="L167" s="443"/>
      <c r="M167" s="444"/>
      <c r="N167" s="445"/>
      <c r="O167" s="443"/>
      <c r="P167" s="803"/>
      <c r="Q167" s="443"/>
      <c r="R167" s="1356"/>
      <c r="S167" s="1790"/>
      <c r="T167" s="1356"/>
      <c r="U167" s="1808"/>
      <c r="V167" s="676">
        <v>42032</v>
      </c>
      <c r="W167" s="470" t="s">
        <v>752</v>
      </c>
      <c r="X167" s="348">
        <v>1544.19</v>
      </c>
    </row>
    <row r="168" spans="1:24" s="808" customFormat="1" ht="29.25" customHeight="1">
      <c r="A168" s="814">
        <v>1</v>
      </c>
      <c r="B168" s="801">
        <v>40142</v>
      </c>
      <c r="C168" s="479" t="s">
        <v>753</v>
      </c>
      <c r="D168" s="446" t="s">
        <v>522</v>
      </c>
      <c r="E168" s="814" t="s">
        <v>204</v>
      </c>
      <c r="F168" s="799" t="s">
        <v>381</v>
      </c>
      <c r="G168" s="446" t="s">
        <v>732</v>
      </c>
      <c r="H168" s="447">
        <v>1111111111.1099999</v>
      </c>
      <c r="I168" s="805" t="s">
        <v>383</v>
      </c>
      <c r="J168" s="829">
        <v>40259</v>
      </c>
      <c r="K168" s="814">
        <v>6</v>
      </c>
      <c r="L168" s="832">
        <v>1244437500</v>
      </c>
      <c r="M168" s="450">
        <v>40375</v>
      </c>
      <c r="N168" s="751"/>
      <c r="O168" s="451">
        <v>474550000</v>
      </c>
      <c r="P168" s="796"/>
      <c r="Q168" s="451">
        <v>474550000</v>
      </c>
      <c r="R168" s="750">
        <v>41169</v>
      </c>
      <c r="S168" s="717">
        <v>74499627.5</v>
      </c>
      <c r="T168" s="749">
        <f>Q168-S168</f>
        <v>400050372.5</v>
      </c>
      <c r="U168" s="754" t="s">
        <v>738</v>
      </c>
      <c r="V168" s="748"/>
      <c r="W168" s="868"/>
      <c r="X168" s="348"/>
    </row>
    <row r="169" spans="1:24" s="808" customFormat="1" ht="29.25" customHeight="1">
      <c r="A169" s="814"/>
      <c r="B169" s="801"/>
      <c r="C169" s="479"/>
      <c r="D169" s="446"/>
      <c r="E169" s="814"/>
      <c r="F169" s="799"/>
      <c r="G169" s="446"/>
      <c r="H169" s="447"/>
      <c r="I169" s="805"/>
      <c r="J169" s="829"/>
      <c r="K169" s="814"/>
      <c r="L169" s="471"/>
      <c r="M169" s="444"/>
      <c r="N169" s="445"/>
      <c r="O169" s="443"/>
      <c r="P169" s="803"/>
      <c r="Q169" s="443"/>
      <c r="R169" s="750">
        <v>41228</v>
      </c>
      <c r="S169" s="717">
        <v>59787458.82</v>
      </c>
      <c r="T169" s="749">
        <f t="shared" ref="T169:T174" si="9">T168-S169</f>
        <v>340262913.68000001</v>
      </c>
      <c r="U169" s="754" t="s">
        <v>738</v>
      </c>
      <c r="V169" s="748"/>
      <c r="W169" s="868"/>
      <c r="X169" s="348"/>
    </row>
    <row r="170" spans="1:24" s="808" customFormat="1" ht="29.25" customHeight="1">
      <c r="A170" s="814"/>
      <c r="B170" s="801"/>
      <c r="C170" s="479"/>
      <c r="D170" s="446"/>
      <c r="E170" s="814"/>
      <c r="F170" s="799"/>
      <c r="G170" s="446"/>
      <c r="H170" s="447"/>
      <c r="I170" s="805"/>
      <c r="J170" s="829"/>
      <c r="K170" s="814"/>
      <c r="L170" s="471"/>
      <c r="M170" s="444"/>
      <c r="N170" s="445"/>
      <c r="O170" s="443"/>
      <c r="P170" s="803"/>
      <c r="Q170" s="443"/>
      <c r="R170" s="750">
        <v>41257</v>
      </c>
      <c r="S170" s="717">
        <v>40459092.240000002</v>
      </c>
      <c r="T170" s="749">
        <f t="shared" si="9"/>
        <v>299803821.44</v>
      </c>
      <c r="U170" s="754" t="s">
        <v>738</v>
      </c>
      <c r="V170" s="748"/>
      <c r="W170" s="868"/>
      <c r="X170" s="348"/>
    </row>
    <row r="171" spans="1:24" s="808" customFormat="1" ht="29.25" customHeight="1">
      <c r="A171" s="814"/>
      <c r="B171" s="801"/>
      <c r="C171" s="479"/>
      <c r="D171" s="446"/>
      <c r="E171" s="814"/>
      <c r="F171" s="799"/>
      <c r="G171" s="446"/>
      <c r="H171" s="447"/>
      <c r="I171" s="805"/>
      <c r="J171" s="829"/>
      <c r="K171" s="814"/>
      <c r="L171" s="471"/>
      <c r="M171" s="444"/>
      <c r="N171" s="445"/>
      <c r="O171" s="443"/>
      <c r="P171" s="803"/>
      <c r="Q171" s="443"/>
      <c r="R171" s="750">
        <v>41289</v>
      </c>
      <c r="S171" s="717">
        <v>10409316.960000001</v>
      </c>
      <c r="T171" s="749">
        <f t="shared" si="9"/>
        <v>289394504.48000002</v>
      </c>
      <c r="U171" s="754" t="s">
        <v>738</v>
      </c>
      <c r="V171" s="748"/>
      <c r="W171" s="868"/>
      <c r="X171" s="348"/>
    </row>
    <row r="172" spans="1:24" s="808" customFormat="1" ht="29.25" customHeight="1">
      <c r="A172" s="814"/>
      <c r="B172" s="801"/>
      <c r="C172" s="479"/>
      <c r="D172" s="446"/>
      <c r="E172" s="814"/>
      <c r="F172" s="799"/>
      <c r="G172" s="446"/>
      <c r="H172" s="447"/>
      <c r="I172" s="805"/>
      <c r="J172" s="829"/>
      <c r="K172" s="814"/>
      <c r="L172" s="471"/>
      <c r="M172" s="444"/>
      <c r="N172" s="445"/>
      <c r="O172" s="443"/>
      <c r="P172" s="803"/>
      <c r="Q172" s="443"/>
      <c r="R172" s="750">
        <v>41304</v>
      </c>
      <c r="S172" s="717">
        <v>219998900.00999999</v>
      </c>
      <c r="T172" s="749">
        <f t="shared" si="9"/>
        <v>69395604.470000029</v>
      </c>
      <c r="U172" s="754" t="s">
        <v>738</v>
      </c>
      <c r="V172" s="748"/>
      <c r="W172" s="868"/>
      <c r="X172" s="348"/>
    </row>
    <row r="173" spans="1:24" s="808" customFormat="1" ht="29.25" customHeight="1">
      <c r="A173" s="814"/>
      <c r="B173" s="801"/>
      <c r="C173" s="479"/>
      <c r="D173" s="446"/>
      <c r="E173" s="814"/>
      <c r="F173" s="799"/>
      <c r="G173" s="446"/>
      <c r="H173" s="447"/>
      <c r="I173" s="805"/>
      <c r="J173" s="829"/>
      <c r="K173" s="814"/>
      <c r="L173" s="471"/>
      <c r="M173" s="444"/>
      <c r="N173" s="445"/>
      <c r="O173" s="443"/>
      <c r="P173" s="803"/>
      <c r="Q173" s="443"/>
      <c r="R173" s="750">
        <v>41330</v>
      </c>
      <c r="S173" s="717">
        <v>39026406.060000002</v>
      </c>
      <c r="T173" s="749">
        <f t="shared" si="9"/>
        <v>30369198.410000026</v>
      </c>
      <c r="U173" s="754" t="s">
        <v>738</v>
      </c>
      <c r="V173" s="748"/>
      <c r="W173" s="868"/>
      <c r="X173" s="348"/>
    </row>
    <row r="174" spans="1:24" s="808" customFormat="1" ht="29.25" customHeight="1">
      <c r="A174" s="814"/>
      <c r="B174" s="801"/>
      <c r="C174" s="479"/>
      <c r="D174" s="446"/>
      <c r="E174" s="814"/>
      <c r="F174" s="799"/>
      <c r="G174" s="446"/>
      <c r="H174" s="447"/>
      <c r="I174" s="805"/>
      <c r="J174" s="829"/>
      <c r="K174" s="814"/>
      <c r="L174" s="471"/>
      <c r="M174" s="444"/>
      <c r="N174" s="445"/>
      <c r="O174" s="443"/>
      <c r="P174" s="803"/>
      <c r="Q174" s="443"/>
      <c r="R174" s="1779">
        <v>41358</v>
      </c>
      <c r="S174" s="1782">
        <v>30369198.41</v>
      </c>
      <c r="T174" s="1791">
        <f t="shared" si="9"/>
        <v>0</v>
      </c>
      <c r="U174" s="1787" t="s">
        <v>738</v>
      </c>
      <c r="V174" s="676">
        <v>41358</v>
      </c>
      <c r="W174" s="470" t="s">
        <v>742</v>
      </c>
      <c r="X174" s="348">
        <v>164629826.59</v>
      </c>
    </row>
    <row r="175" spans="1:24" s="808" customFormat="1" ht="29.25" customHeight="1">
      <c r="A175" s="814"/>
      <c r="B175" s="801"/>
      <c r="C175" s="479"/>
      <c r="D175" s="446"/>
      <c r="E175" s="814"/>
      <c r="F175" s="799"/>
      <c r="G175" s="446"/>
      <c r="H175" s="447"/>
      <c r="I175" s="805"/>
      <c r="J175" s="829"/>
      <c r="K175" s="814"/>
      <c r="L175" s="471"/>
      <c r="M175" s="444"/>
      <c r="N175" s="445"/>
      <c r="O175" s="443"/>
      <c r="P175" s="803"/>
      <c r="Q175" s="443"/>
      <c r="R175" s="1780"/>
      <c r="S175" s="1783"/>
      <c r="T175" s="1792"/>
      <c r="U175" s="1788"/>
      <c r="V175" s="676">
        <v>41380</v>
      </c>
      <c r="W175" s="470" t="s">
        <v>742</v>
      </c>
      <c r="X175" s="348">
        <v>71462103.760000005</v>
      </c>
    </row>
    <row r="176" spans="1:24" s="808" customFormat="1" ht="29.25" customHeight="1">
      <c r="A176" s="814"/>
      <c r="B176" s="801"/>
      <c r="C176" s="479"/>
      <c r="D176" s="446"/>
      <c r="E176" s="814"/>
      <c r="F176" s="799"/>
      <c r="G176" s="446"/>
      <c r="H176" s="447"/>
      <c r="I176" s="805"/>
      <c r="J176" s="829"/>
      <c r="K176" s="814"/>
      <c r="L176" s="471"/>
      <c r="M176" s="444"/>
      <c r="N176" s="445"/>
      <c r="O176" s="443"/>
      <c r="P176" s="803"/>
      <c r="Q176" s="443"/>
      <c r="R176" s="1780"/>
      <c r="S176" s="1783"/>
      <c r="T176" s="1792"/>
      <c r="U176" s="1788"/>
      <c r="V176" s="676">
        <v>41410</v>
      </c>
      <c r="W176" s="470" t="s">
        <v>742</v>
      </c>
      <c r="X176" s="348">
        <v>38536072.318826348</v>
      </c>
    </row>
    <row r="177" spans="1:24" s="808" customFormat="1" ht="29.25" customHeight="1">
      <c r="A177" s="814"/>
      <c r="B177" s="801"/>
      <c r="C177" s="479"/>
      <c r="D177" s="446"/>
      <c r="E177" s="814"/>
      <c r="F177" s="799"/>
      <c r="G177" s="446"/>
      <c r="H177" s="447"/>
      <c r="I177" s="805"/>
      <c r="J177" s="829"/>
      <c r="K177" s="814"/>
      <c r="L177" s="471"/>
      <c r="M177" s="444"/>
      <c r="N177" s="445"/>
      <c r="O177" s="443"/>
      <c r="P177" s="803"/>
      <c r="Q177" s="443"/>
      <c r="R177" s="1780"/>
      <c r="S177" s="1783"/>
      <c r="T177" s="1792"/>
      <c r="U177" s="1788"/>
      <c r="V177" s="676">
        <v>41466</v>
      </c>
      <c r="W177" s="470" t="s">
        <v>742</v>
      </c>
      <c r="X177" s="348">
        <v>29999850</v>
      </c>
    </row>
    <row r="178" spans="1:24" s="808" customFormat="1" ht="29.25" customHeight="1">
      <c r="A178" s="814"/>
      <c r="B178" s="801"/>
      <c r="C178" s="479"/>
      <c r="D178" s="446"/>
      <c r="E178" s="814"/>
      <c r="F178" s="799"/>
      <c r="G178" s="446"/>
      <c r="H178" s="447"/>
      <c r="I178" s="805"/>
      <c r="J178" s="829"/>
      <c r="K178" s="814"/>
      <c r="L178" s="471"/>
      <c r="M178" s="444"/>
      <c r="N178" s="445"/>
      <c r="O178" s="443"/>
      <c r="P178" s="803"/>
      <c r="Q178" s="443"/>
      <c r="R178" s="1780"/>
      <c r="S178" s="1783"/>
      <c r="T178" s="1792"/>
      <c r="U178" s="1788"/>
      <c r="V178" s="676">
        <v>41522</v>
      </c>
      <c r="W178" s="470" t="s">
        <v>742</v>
      </c>
      <c r="X178" s="348">
        <v>3999980</v>
      </c>
    </row>
    <row r="179" spans="1:24" s="808" customFormat="1" ht="29.25" customHeight="1">
      <c r="A179" s="814"/>
      <c r="B179" s="801"/>
      <c r="C179" s="479"/>
      <c r="D179" s="446"/>
      <c r="E179" s="814"/>
      <c r="F179" s="799"/>
      <c r="G179" s="446"/>
      <c r="H179" s="447"/>
      <c r="I179" s="805"/>
      <c r="J179" s="829"/>
      <c r="K179" s="814"/>
      <c r="L179" s="833"/>
      <c r="M179" s="421"/>
      <c r="N179" s="472"/>
      <c r="O179" s="469"/>
      <c r="P179" s="797"/>
      <c r="Q179" s="469"/>
      <c r="R179" s="1781"/>
      <c r="S179" s="1354"/>
      <c r="T179" s="1793"/>
      <c r="U179" s="1789"/>
      <c r="V179" s="676">
        <v>41635</v>
      </c>
      <c r="W179" s="470" t="s">
        <v>742</v>
      </c>
      <c r="X179" s="348">
        <v>5707723.3200000003</v>
      </c>
    </row>
    <row r="180" spans="1:24" s="808" customFormat="1" ht="29.25" customHeight="1">
      <c r="A180" s="813">
        <v>2</v>
      </c>
      <c r="B180" s="800">
        <v>40142</v>
      </c>
      <c r="C180" s="753" t="s">
        <v>753</v>
      </c>
      <c r="D180" s="752" t="s">
        <v>522</v>
      </c>
      <c r="E180" s="813" t="s">
        <v>204</v>
      </c>
      <c r="F180" s="798" t="s">
        <v>381</v>
      </c>
      <c r="G180" s="752" t="s">
        <v>735</v>
      </c>
      <c r="H180" s="629">
        <v>2222222222.2199998</v>
      </c>
      <c r="I180" s="804" t="s">
        <v>383</v>
      </c>
      <c r="J180" s="828">
        <v>40259</v>
      </c>
      <c r="K180" s="813">
        <v>6</v>
      </c>
      <c r="L180" s="451">
        <v>2488875000</v>
      </c>
      <c r="M180" s="450">
        <v>40375</v>
      </c>
      <c r="N180" s="751"/>
      <c r="O180" s="451">
        <v>949100000</v>
      </c>
      <c r="P180" s="796"/>
      <c r="Q180" s="473">
        <v>949000000</v>
      </c>
      <c r="R180" s="750">
        <v>41169</v>
      </c>
      <c r="S180" s="717">
        <v>149000000</v>
      </c>
      <c r="T180" s="749">
        <f>Q180-S180</f>
        <v>800000000</v>
      </c>
      <c r="U180" s="643" t="s">
        <v>735</v>
      </c>
      <c r="V180" s="748"/>
      <c r="W180" s="868"/>
      <c r="X180" s="348"/>
    </row>
    <row r="181" spans="1:24" s="808" customFormat="1" ht="29.25" customHeight="1">
      <c r="A181" s="814"/>
      <c r="B181" s="801"/>
      <c r="C181" s="479"/>
      <c r="D181" s="446"/>
      <c r="E181" s="814"/>
      <c r="F181" s="799"/>
      <c r="G181" s="446"/>
      <c r="H181" s="447"/>
      <c r="I181" s="805"/>
      <c r="J181" s="829"/>
      <c r="K181" s="814"/>
      <c r="L181" s="443"/>
      <c r="M181" s="444"/>
      <c r="N181" s="445"/>
      <c r="O181" s="443"/>
      <c r="P181" s="803"/>
      <c r="Q181" s="443"/>
      <c r="R181" s="466">
        <v>41228</v>
      </c>
      <c r="S181" s="717">
        <v>119575515.52</v>
      </c>
      <c r="T181" s="749">
        <f>T180-S181</f>
        <v>680424484.48000002</v>
      </c>
      <c r="U181" s="643" t="s">
        <v>735</v>
      </c>
      <c r="V181" s="748"/>
      <c r="W181" s="868"/>
      <c r="X181" s="348"/>
    </row>
    <row r="182" spans="1:24" s="808" customFormat="1" ht="29.25" customHeight="1">
      <c r="A182" s="814"/>
      <c r="B182" s="801"/>
      <c r="C182" s="479"/>
      <c r="D182" s="446"/>
      <c r="E182" s="814"/>
      <c r="F182" s="799"/>
      <c r="G182" s="446"/>
      <c r="H182" s="447"/>
      <c r="I182" s="805"/>
      <c r="J182" s="829"/>
      <c r="K182" s="814"/>
      <c r="L182" s="443"/>
      <c r="M182" s="444"/>
      <c r="N182" s="445"/>
      <c r="O182" s="443"/>
      <c r="P182" s="803"/>
      <c r="Q182" s="443"/>
      <c r="R182" s="466">
        <v>41233</v>
      </c>
      <c r="S182" s="717">
        <v>195000000</v>
      </c>
      <c r="T182" s="749">
        <f>T181-S182</f>
        <v>485424484.48000002</v>
      </c>
      <c r="U182" s="643" t="s">
        <v>735</v>
      </c>
      <c r="V182" s="748"/>
      <c r="W182" s="868"/>
      <c r="X182" s="348"/>
    </row>
    <row r="183" spans="1:24" s="808" customFormat="1" ht="29.25" customHeight="1">
      <c r="A183" s="814"/>
      <c r="B183" s="801"/>
      <c r="C183" s="479"/>
      <c r="D183" s="446"/>
      <c r="E183" s="814"/>
      <c r="F183" s="799"/>
      <c r="G183" s="446"/>
      <c r="H183" s="447"/>
      <c r="I183" s="805"/>
      <c r="J183" s="829"/>
      <c r="K183" s="814"/>
      <c r="L183" s="443"/>
      <c r="M183" s="444"/>
      <c r="N183" s="445"/>
      <c r="O183" s="443"/>
      <c r="P183" s="803"/>
      <c r="Q183" s="443"/>
      <c r="R183" s="466">
        <v>41257</v>
      </c>
      <c r="S183" s="717">
        <v>47755767.210000001</v>
      </c>
      <c r="T183" s="749">
        <f>T182-S183</f>
        <v>437668717.27000004</v>
      </c>
      <c r="U183" s="643" t="s">
        <v>735</v>
      </c>
      <c r="V183" s="748"/>
      <c r="W183" s="868"/>
      <c r="X183" s="348"/>
    </row>
    <row r="184" spans="1:24" s="808" customFormat="1" ht="29.25" customHeight="1">
      <c r="A184" s="814"/>
      <c r="B184" s="801"/>
      <c r="C184" s="479"/>
      <c r="D184" s="446"/>
      <c r="E184" s="814"/>
      <c r="F184" s="799"/>
      <c r="G184" s="446"/>
      <c r="H184" s="447"/>
      <c r="I184" s="805"/>
      <c r="J184" s="829"/>
      <c r="K184" s="814"/>
      <c r="L184" s="443"/>
      <c r="M184" s="444"/>
      <c r="N184" s="445"/>
      <c r="O184" s="443"/>
      <c r="P184" s="803"/>
      <c r="Q184" s="443"/>
      <c r="R184" s="466">
        <v>41289</v>
      </c>
      <c r="S184" s="717">
        <v>62456214.060000002</v>
      </c>
      <c r="T184" s="749">
        <f>T183-S184</f>
        <v>375212503.21000004</v>
      </c>
      <c r="U184" s="643" t="s">
        <v>735</v>
      </c>
      <c r="V184" s="748"/>
      <c r="W184" s="868"/>
      <c r="X184" s="348"/>
    </row>
    <row r="185" spans="1:24" s="808" customFormat="1" ht="29.25" customHeight="1">
      <c r="A185" s="468"/>
      <c r="B185" s="807"/>
      <c r="C185" s="480"/>
      <c r="D185" s="420"/>
      <c r="E185" s="468"/>
      <c r="F185" s="802"/>
      <c r="G185" s="420"/>
      <c r="H185" s="66"/>
      <c r="I185" s="806"/>
      <c r="J185" s="830"/>
      <c r="K185" s="468"/>
      <c r="L185" s="469"/>
      <c r="M185" s="421"/>
      <c r="N185" s="472"/>
      <c r="O185" s="469"/>
      <c r="P185" s="797"/>
      <c r="Q185" s="469"/>
      <c r="R185" s="869"/>
      <c r="S185" s="869"/>
      <c r="T185" s="869"/>
      <c r="U185" s="869"/>
      <c r="V185" s="676">
        <v>41380</v>
      </c>
      <c r="W185" s="470" t="s">
        <v>742</v>
      </c>
      <c r="X185" s="348">
        <v>7143339.7199999997</v>
      </c>
    </row>
    <row r="186" spans="1:24" s="808" customFormat="1" ht="28.65" customHeight="1">
      <c r="A186" s="814"/>
      <c r="B186" s="801"/>
      <c r="C186" s="479"/>
      <c r="D186" s="446"/>
      <c r="E186" s="814"/>
      <c r="F186" s="799"/>
      <c r="G186" s="446"/>
      <c r="H186" s="447"/>
      <c r="I186" s="805"/>
      <c r="J186" s="829"/>
      <c r="K186" s="814"/>
      <c r="L186" s="443"/>
      <c r="M186" s="444"/>
      <c r="N186" s="445"/>
      <c r="O186" s="443"/>
      <c r="P186" s="803"/>
      <c r="Q186" s="443"/>
      <c r="R186" s="1780">
        <v>41298</v>
      </c>
      <c r="S186" s="1783">
        <v>375212503.20999998</v>
      </c>
      <c r="T186" s="1792">
        <f>T184-S186</f>
        <v>0</v>
      </c>
      <c r="U186" s="1806" t="s">
        <v>736</v>
      </c>
      <c r="V186" s="417">
        <v>41410</v>
      </c>
      <c r="W186" s="470" t="s">
        <v>742</v>
      </c>
      <c r="X186" s="348">
        <v>963411.44202934124</v>
      </c>
    </row>
    <row r="187" spans="1:24" s="808" customFormat="1" ht="28.65" customHeight="1">
      <c r="A187" s="814"/>
      <c r="B187" s="801"/>
      <c r="C187" s="479"/>
      <c r="D187" s="446"/>
      <c r="E187" s="814"/>
      <c r="F187" s="799"/>
      <c r="G187" s="446"/>
      <c r="H187" s="447"/>
      <c r="I187" s="805"/>
      <c r="J187" s="829"/>
      <c r="K187" s="814"/>
      <c r="L187" s="443"/>
      <c r="M187" s="444"/>
      <c r="N187" s="445"/>
      <c r="O187" s="443"/>
      <c r="P187" s="803"/>
      <c r="Q187" s="443"/>
      <c r="R187" s="1780"/>
      <c r="S187" s="1783"/>
      <c r="T187" s="1792"/>
      <c r="U187" s="1806"/>
      <c r="V187" s="676">
        <v>41466</v>
      </c>
      <c r="W187" s="470" t="s">
        <v>742</v>
      </c>
      <c r="X187" s="348">
        <v>750003.75</v>
      </c>
    </row>
    <row r="188" spans="1:24" s="808" customFormat="1" ht="28.65" customHeight="1">
      <c r="A188" s="814"/>
      <c r="B188" s="801"/>
      <c r="C188" s="479"/>
      <c r="D188" s="446"/>
      <c r="E188" s="814"/>
      <c r="F188" s="799"/>
      <c r="G188" s="446"/>
      <c r="H188" s="447"/>
      <c r="I188" s="805"/>
      <c r="J188" s="829"/>
      <c r="K188" s="814"/>
      <c r="L188" s="443"/>
      <c r="M188" s="444"/>
      <c r="N188" s="445"/>
      <c r="O188" s="443"/>
      <c r="P188" s="803"/>
      <c r="Q188" s="443"/>
      <c r="R188" s="1780"/>
      <c r="S188" s="1783"/>
      <c r="T188" s="1792"/>
      <c r="U188" s="1806"/>
      <c r="V188" s="676">
        <v>41522</v>
      </c>
      <c r="W188" s="470" t="s">
        <v>742</v>
      </c>
      <c r="X188" s="348">
        <v>100000.5</v>
      </c>
    </row>
    <row r="189" spans="1:24" s="808" customFormat="1" ht="28.65" customHeight="1">
      <c r="A189" s="468"/>
      <c r="B189" s="807"/>
      <c r="C189" s="480"/>
      <c r="D189" s="420"/>
      <c r="E189" s="468"/>
      <c r="F189" s="802"/>
      <c r="G189" s="420"/>
      <c r="H189" s="66"/>
      <c r="I189" s="806"/>
      <c r="J189" s="830"/>
      <c r="K189" s="468"/>
      <c r="L189" s="469"/>
      <c r="M189" s="421"/>
      <c r="N189" s="472"/>
      <c r="O189" s="469"/>
      <c r="P189" s="797"/>
      <c r="Q189" s="469"/>
      <c r="R189" s="1781"/>
      <c r="S189" s="1354"/>
      <c r="T189" s="1793"/>
      <c r="U189" s="1807"/>
      <c r="V189" s="676">
        <v>41635</v>
      </c>
      <c r="W189" s="470" t="s">
        <v>742</v>
      </c>
      <c r="X189" s="348">
        <v>142168.42000000001</v>
      </c>
    </row>
    <row r="190" spans="1:24" s="808" customFormat="1" ht="28.65" customHeight="1">
      <c r="A190" s="814">
        <v>1</v>
      </c>
      <c r="B190" s="801">
        <v>40165</v>
      </c>
      <c r="C190" s="479" t="s">
        <v>754</v>
      </c>
      <c r="D190" s="446" t="s">
        <v>522</v>
      </c>
      <c r="E190" s="814" t="s">
        <v>204</v>
      </c>
      <c r="F190" s="799" t="s">
        <v>381</v>
      </c>
      <c r="G190" s="446" t="s">
        <v>732</v>
      </c>
      <c r="H190" s="447">
        <v>1111111111.1099999</v>
      </c>
      <c r="I190" s="805" t="s">
        <v>383</v>
      </c>
      <c r="J190" s="829">
        <v>40259</v>
      </c>
      <c r="K190" s="814">
        <v>6</v>
      </c>
      <c r="L190" s="443">
        <v>1244437500</v>
      </c>
      <c r="M190" s="444">
        <v>40375</v>
      </c>
      <c r="N190" s="445"/>
      <c r="O190" s="443">
        <v>1160784100</v>
      </c>
      <c r="P190" s="803"/>
      <c r="Q190" s="157">
        <v>555904632.70000005</v>
      </c>
      <c r="R190" s="466">
        <v>40739</v>
      </c>
      <c r="S190" s="717">
        <v>39499802.5</v>
      </c>
      <c r="T190" s="755">
        <f>Q190-S190</f>
        <v>516404830.20000005</v>
      </c>
      <c r="U190" s="754" t="s">
        <v>738</v>
      </c>
      <c r="V190" s="748"/>
      <c r="W190" s="868"/>
      <c r="X190" s="348"/>
    </row>
    <row r="191" spans="1:24" s="808" customFormat="1" ht="28.65" customHeight="1">
      <c r="A191" s="814"/>
      <c r="B191" s="801"/>
      <c r="C191" s="479"/>
      <c r="D191" s="446"/>
      <c r="E191" s="814"/>
      <c r="F191" s="799"/>
      <c r="G191" s="446"/>
      <c r="H191" s="447"/>
      <c r="I191" s="805"/>
      <c r="J191" s="829"/>
      <c r="K191" s="814"/>
      <c r="L191" s="443"/>
      <c r="M191" s="444"/>
      <c r="N191" s="445"/>
      <c r="O191" s="443"/>
      <c r="P191" s="803"/>
      <c r="Q191" s="157"/>
      <c r="R191" s="466">
        <v>40982</v>
      </c>
      <c r="S191" s="717">
        <v>39387753.479999997</v>
      </c>
      <c r="T191" s="755">
        <f t="shared" ref="T191:T200" si="10">T190-S191</f>
        <v>477017076.72000003</v>
      </c>
      <c r="U191" s="754" t="s">
        <v>738</v>
      </c>
      <c r="V191" s="748"/>
      <c r="W191" s="868"/>
      <c r="X191" s="348"/>
    </row>
    <row r="192" spans="1:24" s="808" customFormat="1" ht="28.65" customHeight="1">
      <c r="A192" s="814"/>
      <c r="B192" s="801"/>
      <c r="C192" s="479"/>
      <c r="D192" s="446"/>
      <c r="E192" s="814"/>
      <c r="F192" s="799"/>
      <c r="G192" s="446"/>
      <c r="H192" s="447"/>
      <c r="I192" s="805"/>
      <c r="J192" s="829"/>
      <c r="K192" s="814"/>
      <c r="L192" s="443"/>
      <c r="M192" s="444"/>
      <c r="N192" s="445"/>
      <c r="O192" s="443"/>
      <c r="P192" s="803"/>
      <c r="Q192" s="157"/>
      <c r="R192" s="750">
        <v>41169</v>
      </c>
      <c r="S192" s="717">
        <v>22111961.190000001</v>
      </c>
      <c r="T192" s="755">
        <f t="shared" si="10"/>
        <v>454905115.53000003</v>
      </c>
      <c r="U192" s="754" t="s">
        <v>738</v>
      </c>
      <c r="V192" s="748"/>
      <c r="W192" s="868"/>
      <c r="X192" s="348"/>
    </row>
    <row r="193" spans="1:24" s="808" customFormat="1" ht="28.65" customHeight="1">
      <c r="A193" s="814"/>
      <c r="B193" s="801"/>
      <c r="C193" s="479"/>
      <c r="D193" s="446"/>
      <c r="E193" s="814"/>
      <c r="F193" s="799"/>
      <c r="G193" s="446"/>
      <c r="H193" s="447"/>
      <c r="I193" s="805"/>
      <c r="J193" s="829"/>
      <c r="K193" s="814"/>
      <c r="L193" s="443"/>
      <c r="M193" s="444"/>
      <c r="N193" s="445"/>
      <c r="O193" s="443"/>
      <c r="P193" s="803"/>
      <c r="Q193" s="157"/>
      <c r="R193" s="750">
        <v>41197</v>
      </c>
      <c r="S193" s="717">
        <v>32496971.82</v>
      </c>
      <c r="T193" s="755">
        <f t="shared" si="10"/>
        <v>422408143.71000004</v>
      </c>
      <c r="U193" s="754" t="s">
        <v>746</v>
      </c>
      <c r="V193" s="748"/>
      <c r="W193" s="868"/>
      <c r="X193" s="348"/>
    </row>
    <row r="194" spans="1:24" s="808" customFormat="1" ht="28.65" customHeight="1">
      <c r="A194" s="468"/>
      <c r="B194" s="1135"/>
      <c r="C194" s="480"/>
      <c r="D194" s="420"/>
      <c r="E194" s="468"/>
      <c r="F194" s="1128"/>
      <c r="G194" s="420"/>
      <c r="H194" s="66"/>
      <c r="I194" s="1130"/>
      <c r="J194" s="1143"/>
      <c r="K194" s="468"/>
      <c r="L194" s="469"/>
      <c r="M194" s="421"/>
      <c r="N194" s="472"/>
      <c r="O194" s="469"/>
      <c r="P194" s="1134"/>
      <c r="Q194" s="475"/>
      <c r="R194" s="750">
        <v>41228</v>
      </c>
      <c r="S194" s="717">
        <v>111539535.92</v>
      </c>
      <c r="T194" s="755">
        <f t="shared" si="10"/>
        <v>310868607.79000002</v>
      </c>
      <c r="U194" s="1147" t="s">
        <v>746</v>
      </c>
      <c r="V194" s="748"/>
      <c r="W194" s="1148"/>
      <c r="X194" s="348"/>
    </row>
    <row r="195" spans="1:24" s="808" customFormat="1" ht="28.65" customHeight="1">
      <c r="A195" s="1139"/>
      <c r="B195" s="1131"/>
      <c r="C195" s="753"/>
      <c r="D195" s="752"/>
      <c r="E195" s="1139"/>
      <c r="F195" s="1126"/>
      <c r="G195" s="752"/>
      <c r="H195" s="629"/>
      <c r="I195" s="1129"/>
      <c r="J195" s="1141"/>
      <c r="K195" s="1139"/>
      <c r="L195" s="451"/>
      <c r="M195" s="450"/>
      <c r="N195" s="751"/>
      <c r="O195" s="451"/>
      <c r="P195" s="1133"/>
      <c r="Q195" s="473"/>
      <c r="R195" s="750">
        <v>41257</v>
      </c>
      <c r="S195" s="717">
        <v>55540026.450000003</v>
      </c>
      <c r="T195" s="755">
        <f t="shared" si="10"/>
        <v>255328581.34000003</v>
      </c>
      <c r="U195" s="1147" t="s">
        <v>738</v>
      </c>
      <c r="V195" s="748"/>
      <c r="W195" s="1148"/>
      <c r="X195" s="717"/>
    </row>
    <row r="196" spans="1:24" s="808" customFormat="1" ht="28.65" customHeight="1">
      <c r="A196" s="814"/>
      <c r="B196" s="801"/>
      <c r="C196" s="479"/>
      <c r="D196" s="446"/>
      <c r="E196" s="814"/>
      <c r="F196" s="799"/>
      <c r="G196" s="446"/>
      <c r="H196" s="447"/>
      <c r="I196" s="805"/>
      <c r="J196" s="829"/>
      <c r="K196" s="814"/>
      <c r="L196" s="443"/>
      <c r="M196" s="444"/>
      <c r="N196" s="445"/>
      <c r="O196" s="443"/>
      <c r="P196" s="803"/>
      <c r="Q196" s="157"/>
      <c r="R196" s="750">
        <v>41289</v>
      </c>
      <c r="S196" s="717">
        <v>14849910.119999999</v>
      </c>
      <c r="T196" s="755">
        <f t="shared" si="10"/>
        <v>240478671.22000003</v>
      </c>
      <c r="U196" s="754" t="s">
        <v>738</v>
      </c>
      <c r="V196" s="748"/>
      <c r="W196" s="868"/>
      <c r="X196" s="348"/>
    </row>
    <row r="197" spans="1:24" s="808" customFormat="1" ht="28.65" customHeight="1">
      <c r="A197" s="814"/>
      <c r="B197" s="801"/>
      <c r="C197" s="479"/>
      <c r="D197" s="446"/>
      <c r="E197" s="814"/>
      <c r="F197" s="799"/>
      <c r="G197" s="446"/>
      <c r="H197" s="447"/>
      <c r="I197" s="805"/>
      <c r="J197" s="829"/>
      <c r="K197" s="814"/>
      <c r="L197" s="443"/>
      <c r="M197" s="444"/>
      <c r="N197" s="445"/>
      <c r="O197" s="443"/>
      <c r="P197" s="803"/>
      <c r="Q197" s="157"/>
      <c r="R197" s="750">
        <v>41376</v>
      </c>
      <c r="S197" s="717">
        <v>18268328.07</v>
      </c>
      <c r="T197" s="755">
        <f t="shared" si="10"/>
        <v>222210343.15000004</v>
      </c>
      <c r="U197" s="754" t="s">
        <v>738</v>
      </c>
      <c r="V197" s="748"/>
      <c r="W197" s="868"/>
      <c r="X197" s="348"/>
    </row>
    <row r="198" spans="1:24" s="808" customFormat="1" ht="28.65" customHeight="1">
      <c r="A198" s="814"/>
      <c r="B198" s="801"/>
      <c r="C198" s="479"/>
      <c r="D198" s="446"/>
      <c r="E198" s="814"/>
      <c r="F198" s="799"/>
      <c r="G198" s="446"/>
      <c r="H198" s="447"/>
      <c r="I198" s="805"/>
      <c r="J198" s="829"/>
      <c r="K198" s="814"/>
      <c r="L198" s="443"/>
      <c r="M198" s="444"/>
      <c r="N198" s="445"/>
      <c r="O198" s="443"/>
      <c r="P198" s="803"/>
      <c r="Q198" s="157"/>
      <c r="R198" s="750">
        <v>41408</v>
      </c>
      <c r="S198" s="717">
        <v>70605972.790000007</v>
      </c>
      <c r="T198" s="755">
        <f t="shared" si="10"/>
        <v>151604370.36000001</v>
      </c>
      <c r="U198" s="754" t="s">
        <v>738</v>
      </c>
      <c r="V198" s="748"/>
      <c r="W198" s="868"/>
      <c r="X198" s="348"/>
    </row>
    <row r="199" spans="1:24" s="808" customFormat="1" ht="28.65" customHeight="1">
      <c r="A199" s="814"/>
      <c r="B199" s="801"/>
      <c r="C199" s="479"/>
      <c r="D199" s="446"/>
      <c r="E199" s="814"/>
      <c r="F199" s="799"/>
      <c r="G199" s="446"/>
      <c r="H199" s="447"/>
      <c r="I199" s="805"/>
      <c r="J199" s="829"/>
      <c r="K199" s="814"/>
      <c r="L199" s="443"/>
      <c r="M199" s="444"/>
      <c r="N199" s="445"/>
      <c r="O199" s="443"/>
      <c r="P199" s="803"/>
      <c r="Q199" s="157"/>
      <c r="R199" s="750">
        <v>41422</v>
      </c>
      <c r="S199" s="717">
        <v>119769362.41</v>
      </c>
      <c r="T199" s="755">
        <f t="shared" si="10"/>
        <v>31835007.950000018</v>
      </c>
      <c r="U199" s="754" t="s">
        <v>738</v>
      </c>
      <c r="V199" s="748"/>
      <c r="W199" s="868"/>
      <c r="X199" s="348"/>
    </row>
    <row r="200" spans="1:24" s="808" customFormat="1" ht="28.65" customHeight="1">
      <c r="A200" s="814"/>
      <c r="B200" s="801"/>
      <c r="C200" s="479"/>
      <c r="D200" s="446"/>
      <c r="E200" s="814"/>
      <c r="F200" s="799"/>
      <c r="G200" s="446"/>
      <c r="H200" s="447"/>
      <c r="I200" s="805"/>
      <c r="J200" s="829"/>
      <c r="K200" s="814"/>
      <c r="L200" s="443"/>
      <c r="M200" s="444"/>
      <c r="N200" s="445"/>
      <c r="O200" s="443"/>
      <c r="P200" s="803"/>
      <c r="Q200" s="157"/>
      <c r="R200" s="1779">
        <v>41428</v>
      </c>
      <c r="S200" s="1782">
        <v>31835007.949999999</v>
      </c>
      <c r="T200" s="1784">
        <f t="shared" si="10"/>
        <v>0</v>
      </c>
      <c r="U200" s="1787" t="s">
        <v>738</v>
      </c>
      <c r="V200" s="676">
        <v>41428</v>
      </c>
      <c r="W200" s="470" t="s">
        <v>742</v>
      </c>
      <c r="X200" s="348">
        <v>46575749.990000002</v>
      </c>
    </row>
    <row r="201" spans="1:24" s="808" customFormat="1" ht="28.65" customHeight="1">
      <c r="A201" s="814"/>
      <c r="B201" s="801"/>
      <c r="C201" s="479"/>
      <c r="D201" s="446"/>
      <c r="E201" s="814"/>
      <c r="F201" s="799"/>
      <c r="G201" s="446"/>
      <c r="H201" s="447"/>
      <c r="I201" s="805"/>
      <c r="J201" s="829"/>
      <c r="K201" s="814"/>
      <c r="L201" s="443"/>
      <c r="M201" s="444"/>
      <c r="N201" s="445"/>
      <c r="O201" s="443"/>
      <c r="P201" s="803"/>
      <c r="Q201" s="157"/>
      <c r="R201" s="1780"/>
      <c r="S201" s="1783"/>
      <c r="T201" s="1785"/>
      <c r="U201" s="1788"/>
      <c r="V201" s="676">
        <v>41439</v>
      </c>
      <c r="W201" s="470" t="s">
        <v>742</v>
      </c>
      <c r="X201" s="348">
        <v>54999725</v>
      </c>
    </row>
    <row r="202" spans="1:24" s="808" customFormat="1" ht="28.65" customHeight="1">
      <c r="A202" s="814"/>
      <c r="B202" s="801"/>
      <c r="C202" s="479"/>
      <c r="D202" s="446"/>
      <c r="E202" s="814"/>
      <c r="F202" s="799"/>
      <c r="G202" s="446"/>
      <c r="H202" s="447"/>
      <c r="I202" s="805"/>
      <c r="J202" s="829"/>
      <c r="K202" s="814"/>
      <c r="L202" s="443"/>
      <c r="M202" s="444"/>
      <c r="N202" s="445"/>
      <c r="O202" s="443"/>
      <c r="P202" s="803"/>
      <c r="Q202" s="157"/>
      <c r="R202" s="1780"/>
      <c r="S202" s="1783"/>
      <c r="T202" s="1785"/>
      <c r="U202" s="1788"/>
      <c r="V202" s="676">
        <v>41449</v>
      </c>
      <c r="W202" s="470" t="s">
        <v>742</v>
      </c>
      <c r="X202" s="348">
        <v>27999859.99783726</v>
      </c>
    </row>
    <row r="203" spans="1:24" s="808" customFormat="1" ht="28.65" customHeight="1">
      <c r="A203" s="814"/>
      <c r="B203" s="801"/>
      <c r="C203" s="479"/>
      <c r="D203" s="446"/>
      <c r="E203" s="814"/>
      <c r="F203" s="799"/>
      <c r="G203" s="446"/>
      <c r="H203" s="447"/>
      <c r="I203" s="805"/>
      <c r="J203" s="829"/>
      <c r="K203" s="814"/>
      <c r="L203" s="443"/>
      <c r="M203" s="444"/>
      <c r="N203" s="445"/>
      <c r="O203" s="443"/>
      <c r="P203" s="803"/>
      <c r="Q203" s="157"/>
      <c r="R203" s="1780"/>
      <c r="S203" s="1783"/>
      <c r="T203" s="1785"/>
      <c r="U203" s="1788"/>
      <c r="V203" s="676">
        <v>41451</v>
      </c>
      <c r="W203" s="470" t="s">
        <v>742</v>
      </c>
      <c r="X203" s="348">
        <v>11749941.25</v>
      </c>
    </row>
    <row r="204" spans="1:24" s="808" customFormat="1" ht="28.65" customHeight="1">
      <c r="A204" s="814"/>
      <c r="B204" s="801"/>
      <c r="C204" s="479"/>
      <c r="D204" s="446"/>
      <c r="E204" s="814"/>
      <c r="F204" s="799"/>
      <c r="G204" s="446"/>
      <c r="H204" s="447"/>
      <c r="I204" s="805"/>
      <c r="J204" s="829"/>
      <c r="K204" s="814"/>
      <c r="L204" s="443"/>
      <c r="M204" s="444"/>
      <c r="N204" s="445"/>
      <c r="O204" s="443"/>
      <c r="P204" s="803"/>
      <c r="Q204" s="157"/>
      <c r="R204" s="1780"/>
      <c r="S204" s="1783"/>
      <c r="T204" s="1785"/>
      <c r="U204" s="1788"/>
      <c r="V204" s="676">
        <v>41464</v>
      </c>
      <c r="W204" s="470" t="s">
        <v>747</v>
      </c>
      <c r="X204" s="348">
        <v>40974795.119999997</v>
      </c>
    </row>
    <row r="205" spans="1:24" s="808" customFormat="1" ht="28.65" customHeight="1">
      <c r="A205" s="814"/>
      <c r="B205" s="801"/>
      <c r="C205" s="479"/>
      <c r="D205" s="446"/>
      <c r="E205" s="814"/>
      <c r="F205" s="799"/>
      <c r="G205" s="446"/>
      <c r="H205" s="447"/>
      <c r="I205" s="805"/>
      <c r="J205" s="829"/>
      <c r="K205" s="814"/>
      <c r="L205" s="443"/>
      <c r="M205" s="444"/>
      <c r="N205" s="445"/>
      <c r="O205" s="443"/>
      <c r="P205" s="803"/>
      <c r="Q205" s="157"/>
      <c r="R205" s="1781"/>
      <c r="S205" s="1354"/>
      <c r="T205" s="1786"/>
      <c r="U205" s="1789"/>
      <c r="V205" s="676">
        <v>41620</v>
      </c>
      <c r="W205" s="470" t="s">
        <v>749</v>
      </c>
      <c r="X205" s="348">
        <v>539008.5</v>
      </c>
    </row>
    <row r="206" spans="1:24" s="808" customFormat="1" ht="28.65" customHeight="1">
      <c r="A206" s="813">
        <v>2</v>
      </c>
      <c r="B206" s="800">
        <v>40165</v>
      </c>
      <c r="C206" s="753" t="s">
        <v>754</v>
      </c>
      <c r="D206" s="752" t="s">
        <v>522</v>
      </c>
      <c r="E206" s="813" t="s">
        <v>204</v>
      </c>
      <c r="F206" s="798" t="s">
        <v>381</v>
      </c>
      <c r="G206" s="752" t="s">
        <v>735</v>
      </c>
      <c r="H206" s="629">
        <v>2222222222.2199998</v>
      </c>
      <c r="I206" s="804" t="s">
        <v>383</v>
      </c>
      <c r="J206" s="828">
        <v>40259</v>
      </c>
      <c r="K206" s="813">
        <v>6</v>
      </c>
      <c r="L206" s="832">
        <v>2488875000</v>
      </c>
      <c r="M206" s="450">
        <v>40375</v>
      </c>
      <c r="N206" s="751"/>
      <c r="O206" s="451">
        <v>2321568200</v>
      </c>
      <c r="P206" s="796"/>
      <c r="Q206" s="473">
        <v>1111000000</v>
      </c>
      <c r="R206" s="750">
        <v>40739</v>
      </c>
      <c r="S206" s="717">
        <v>79000000</v>
      </c>
      <c r="T206" s="749">
        <f>Q206-S206</f>
        <v>1032000000</v>
      </c>
      <c r="U206" s="643" t="s">
        <v>735</v>
      </c>
      <c r="V206" s="748"/>
      <c r="W206" s="868"/>
      <c r="X206" s="348"/>
    </row>
    <row r="207" spans="1:24" s="808" customFormat="1" ht="28.65" customHeight="1">
      <c r="A207" s="814"/>
      <c r="B207" s="801"/>
      <c r="C207" s="479"/>
      <c r="D207" s="446"/>
      <c r="E207" s="814"/>
      <c r="F207" s="799"/>
      <c r="G207" s="446"/>
      <c r="H207" s="447"/>
      <c r="I207" s="805"/>
      <c r="J207" s="829"/>
      <c r="K207" s="814"/>
      <c r="L207" s="471"/>
      <c r="M207" s="444"/>
      <c r="N207" s="445"/>
      <c r="O207" s="443"/>
      <c r="P207" s="803"/>
      <c r="Q207" s="443"/>
      <c r="R207" s="750">
        <v>40982</v>
      </c>
      <c r="S207" s="717">
        <v>78775900.840000004</v>
      </c>
      <c r="T207" s="749">
        <f t="shared" ref="T207:T214" si="11">T206-S207</f>
        <v>953224099.15999997</v>
      </c>
      <c r="U207" s="643" t="s">
        <v>735</v>
      </c>
      <c r="V207" s="748"/>
      <c r="W207" s="868"/>
      <c r="X207" s="348"/>
    </row>
    <row r="208" spans="1:24" s="808" customFormat="1" ht="28.65" customHeight="1">
      <c r="A208" s="814"/>
      <c r="B208" s="801"/>
      <c r="C208" s="479"/>
      <c r="D208" s="446"/>
      <c r="E208" s="814"/>
      <c r="F208" s="799"/>
      <c r="G208" s="446"/>
      <c r="H208" s="447"/>
      <c r="I208" s="805"/>
      <c r="J208" s="829"/>
      <c r="K208" s="814"/>
      <c r="L208" s="471"/>
      <c r="M208" s="444"/>
      <c r="N208" s="445"/>
      <c r="O208" s="443"/>
      <c r="P208" s="803"/>
      <c r="Q208" s="443"/>
      <c r="R208" s="466">
        <v>41169</v>
      </c>
      <c r="S208" s="348">
        <v>44224143.5</v>
      </c>
      <c r="T208" s="476">
        <f t="shared" si="11"/>
        <v>908999955.65999997</v>
      </c>
      <c r="U208" s="481" t="s">
        <v>735</v>
      </c>
      <c r="V208" s="482"/>
      <c r="W208" s="418"/>
      <c r="X208" s="348"/>
    </row>
    <row r="209" spans="1:24" s="808" customFormat="1" ht="28.65" customHeight="1">
      <c r="A209" s="814"/>
      <c r="B209" s="801"/>
      <c r="C209" s="479"/>
      <c r="D209" s="446"/>
      <c r="E209" s="814"/>
      <c r="F209" s="799"/>
      <c r="G209" s="446"/>
      <c r="H209" s="447"/>
      <c r="I209" s="805"/>
      <c r="J209" s="829"/>
      <c r="K209" s="814"/>
      <c r="L209" s="471"/>
      <c r="M209" s="444"/>
      <c r="N209" s="445"/>
      <c r="O209" s="443"/>
      <c r="P209" s="803"/>
      <c r="Q209" s="157"/>
      <c r="R209" s="483">
        <v>41197</v>
      </c>
      <c r="S209" s="484">
        <v>64994268.609999999</v>
      </c>
      <c r="T209" s="485">
        <f t="shared" si="11"/>
        <v>844005687.04999995</v>
      </c>
      <c r="U209" s="486" t="s">
        <v>735</v>
      </c>
      <c r="V209" s="462"/>
      <c r="W209" s="487"/>
      <c r="X209" s="348"/>
    </row>
    <row r="210" spans="1:24" s="808" customFormat="1" ht="28.65" customHeight="1">
      <c r="A210" s="814"/>
      <c r="B210" s="801"/>
      <c r="C210" s="479"/>
      <c r="D210" s="446"/>
      <c r="E210" s="814"/>
      <c r="F210" s="799"/>
      <c r="G210" s="446"/>
      <c r="H210" s="447"/>
      <c r="I210" s="805"/>
      <c r="J210" s="829"/>
      <c r="K210" s="814"/>
      <c r="L210" s="471"/>
      <c r="M210" s="444"/>
      <c r="N210" s="445"/>
      <c r="O210" s="443"/>
      <c r="P210" s="803"/>
      <c r="Q210" s="443"/>
      <c r="R210" s="488">
        <v>41228</v>
      </c>
      <c r="S210" s="489">
        <v>223080187.22999999</v>
      </c>
      <c r="T210" s="485">
        <f t="shared" si="11"/>
        <v>620925499.81999993</v>
      </c>
      <c r="U210" s="486" t="s">
        <v>735</v>
      </c>
      <c r="V210" s="423"/>
      <c r="W210" s="745"/>
      <c r="X210" s="348"/>
    </row>
    <row r="211" spans="1:24" s="808" customFormat="1" ht="28.65" customHeight="1">
      <c r="A211" s="814"/>
      <c r="B211" s="801"/>
      <c r="C211" s="479"/>
      <c r="D211" s="446"/>
      <c r="E211" s="814"/>
      <c r="F211" s="799"/>
      <c r="G211" s="446"/>
      <c r="H211" s="803"/>
      <c r="I211" s="448"/>
      <c r="J211" s="829"/>
      <c r="K211" s="814"/>
      <c r="L211" s="471"/>
      <c r="M211" s="444"/>
      <c r="N211" s="803"/>
      <c r="O211" s="471"/>
      <c r="P211" s="490"/>
      <c r="Q211" s="471"/>
      <c r="R211" s="425">
        <v>41257</v>
      </c>
      <c r="S211" s="489">
        <v>111080608.3</v>
      </c>
      <c r="T211" s="485">
        <f t="shared" si="11"/>
        <v>509844891.51999992</v>
      </c>
      <c r="U211" s="486" t="s">
        <v>735</v>
      </c>
      <c r="V211" s="423"/>
      <c r="W211" s="745"/>
      <c r="X211" s="348"/>
    </row>
    <row r="212" spans="1:24" s="808" customFormat="1" ht="28.65" customHeight="1">
      <c r="A212" s="814"/>
      <c r="B212" s="801"/>
      <c r="C212" s="479"/>
      <c r="D212" s="446"/>
      <c r="E212" s="814"/>
      <c r="F212" s="799"/>
      <c r="G212" s="446"/>
      <c r="H212" s="803"/>
      <c r="I212" s="805"/>
      <c r="J212" s="829"/>
      <c r="K212" s="814"/>
      <c r="L212" s="471"/>
      <c r="M212" s="444"/>
      <c r="N212" s="803"/>
      <c r="O212" s="471"/>
      <c r="P212" s="445"/>
      <c r="Q212" s="471"/>
      <c r="R212" s="743">
        <v>41289</v>
      </c>
      <c r="S212" s="747">
        <v>89099906.219999999</v>
      </c>
      <c r="T212" s="485">
        <f t="shared" si="11"/>
        <v>420744985.29999995</v>
      </c>
      <c r="U212" s="486" t="s">
        <v>735</v>
      </c>
      <c r="V212" s="746"/>
      <c r="W212" s="745"/>
      <c r="X212" s="348"/>
    </row>
    <row r="213" spans="1:24" s="808" customFormat="1" ht="28.65" customHeight="1">
      <c r="A213" s="814"/>
      <c r="B213" s="801"/>
      <c r="C213" s="479"/>
      <c r="D213" s="446"/>
      <c r="E213" s="814"/>
      <c r="F213" s="799"/>
      <c r="G213" s="446"/>
      <c r="H213" s="803"/>
      <c r="I213" s="448"/>
      <c r="J213" s="822"/>
      <c r="K213" s="814"/>
      <c r="L213" s="471"/>
      <c r="M213" s="491"/>
      <c r="N213" s="803"/>
      <c r="O213" s="471"/>
      <c r="P213" s="445"/>
      <c r="Q213" s="471"/>
      <c r="R213" s="743">
        <v>41376</v>
      </c>
      <c r="S213" s="747">
        <v>109610516.45</v>
      </c>
      <c r="T213" s="485">
        <f t="shared" si="11"/>
        <v>311134468.84999996</v>
      </c>
      <c r="U213" s="486" t="s">
        <v>735</v>
      </c>
      <c r="V213" s="746"/>
      <c r="W213" s="745"/>
      <c r="X213" s="492"/>
    </row>
    <row r="214" spans="1:24" s="808" customFormat="1" ht="28.65" customHeight="1">
      <c r="A214" s="814"/>
      <c r="B214" s="801"/>
      <c r="C214" s="479"/>
      <c r="D214" s="446"/>
      <c r="E214" s="814"/>
      <c r="F214" s="799"/>
      <c r="G214" s="446"/>
      <c r="H214" s="803"/>
      <c r="I214" s="448"/>
      <c r="J214" s="822"/>
      <c r="K214" s="814"/>
      <c r="L214" s="471"/>
      <c r="M214" s="491"/>
      <c r="N214" s="803"/>
      <c r="O214" s="471"/>
      <c r="P214" s="445"/>
      <c r="Q214" s="471"/>
      <c r="R214" s="1779">
        <v>41408</v>
      </c>
      <c r="S214" s="1782">
        <v>311134468.85000002</v>
      </c>
      <c r="T214" s="1791">
        <f t="shared" si="11"/>
        <v>0</v>
      </c>
      <c r="U214" s="1776" t="s">
        <v>736</v>
      </c>
      <c r="V214" s="744">
        <v>41422</v>
      </c>
      <c r="W214" s="867" t="s">
        <v>742</v>
      </c>
      <c r="X214" s="741">
        <v>444393.06</v>
      </c>
    </row>
    <row r="215" spans="1:24" s="808" customFormat="1" ht="28.65" customHeight="1">
      <c r="A215" s="814"/>
      <c r="B215" s="801"/>
      <c r="C215" s="479"/>
      <c r="D215" s="446"/>
      <c r="E215" s="814"/>
      <c r="F215" s="799"/>
      <c r="G215" s="446"/>
      <c r="H215" s="803"/>
      <c r="I215" s="448"/>
      <c r="J215" s="822"/>
      <c r="K215" s="814"/>
      <c r="L215" s="471"/>
      <c r="M215" s="491"/>
      <c r="N215" s="803"/>
      <c r="O215" s="471"/>
      <c r="P215" s="445"/>
      <c r="Q215" s="471"/>
      <c r="R215" s="1780"/>
      <c r="S215" s="1783"/>
      <c r="T215" s="1792"/>
      <c r="U215" s="1777"/>
      <c r="V215" s="743">
        <v>41428</v>
      </c>
      <c r="W215" s="742" t="s">
        <v>742</v>
      </c>
      <c r="X215" s="741">
        <v>1960288.55</v>
      </c>
    </row>
    <row r="216" spans="1:24" s="808" customFormat="1" ht="28.65" customHeight="1">
      <c r="A216" s="814"/>
      <c r="B216" s="801"/>
      <c r="C216" s="479"/>
      <c r="D216" s="446"/>
      <c r="E216" s="814"/>
      <c r="F216" s="799"/>
      <c r="G216" s="446"/>
      <c r="H216" s="803"/>
      <c r="I216" s="448"/>
      <c r="J216" s="822"/>
      <c r="K216" s="814"/>
      <c r="L216" s="471"/>
      <c r="M216" s="491"/>
      <c r="N216" s="803"/>
      <c r="O216" s="471"/>
      <c r="P216" s="445"/>
      <c r="Q216" s="471"/>
      <c r="R216" s="1780"/>
      <c r="S216" s="1783"/>
      <c r="T216" s="1792"/>
      <c r="U216" s="1777"/>
      <c r="V216" s="676">
        <v>41439</v>
      </c>
      <c r="W216" s="867" t="s">
        <v>742</v>
      </c>
      <c r="X216" s="741">
        <v>1375006.88</v>
      </c>
    </row>
    <row r="217" spans="1:24" s="808" customFormat="1" ht="28.65" customHeight="1">
      <c r="A217" s="814"/>
      <c r="B217" s="801"/>
      <c r="C217" s="479"/>
      <c r="D217" s="446"/>
      <c r="E217" s="814"/>
      <c r="F217" s="799"/>
      <c r="G217" s="446"/>
      <c r="H217" s="803"/>
      <c r="I217" s="448"/>
      <c r="J217" s="822"/>
      <c r="K217" s="814"/>
      <c r="L217" s="471"/>
      <c r="M217" s="491"/>
      <c r="N217" s="803"/>
      <c r="O217" s="471"/>
      <c r="P217" s="445"/>
      <c r="Q217" s="471"/>
      <c r="R217" s="1780"/>
      <c r="S217" s="1783"/>
      <c r="T217" s="1792"/>
      <c r="U217" s="1777"/>
      <c r="V217" s="676">
        <v>41449</v>
      </c>
      <c r="W217" s="867" t="s">
        <v>742</v>
      </c>
      <c r="X217" s="741">
        <v>700003.5000540684</v>
      </c>
    </row>
    <row r="218" spans="1:24" s="808" customFormat="1" ht="28.65" customHeight="1">
      <c r="A218" s="814"/>
      <c r="B218" s="801"/>
      <c r="C218" s="479"/>
      <c r="D218" s="446"/>
      <c r="E218" s="814"/>
      <c r="F218" s="799"/>
      <c r="G218" s="446"/>
      <c r="H218" s="803"/>
      <c r="I218" s="448"/>
      <c r="J218" s="822"/>
      <c r="K218" s="814"/>
      <c r="L218" s="471"/>
      <c r="M218" s="491"/>
      <c r="N218" s="803"/>
      <c r="O218" s="471"/>
      <c r="P218" s="445"/>
      <c r="Q218" s="471"/>
      <c r="R218" s="1780"/>
      <c r="S218" s="1783"/>
      <c r="T218" s="1792"/>
      <c r="U218" s="1777"/>
      <c r="V218" s="676">
        <v>41451</v>
      </c>
      <c r="W218" s="867" t="s">
        <v>742</v>
      </c>
      <c r="X218" s="741">
        <v>293751.46999999997</v>
      </c>
    </row>
    <row r="219" spans="1:24" s="808" customFormat="1" ht="28.65" customHeight="1">
      <c r="A219" s="814"/>
      <c r="B219" s="801"/>
      <c r="C219" s="479"/>
      <c r="D219" s="446"/>
      <c r="E219" s="814"/>
      <c r="F219" s="799"/>
      <c r="G219" s="446"/>
      <c r="H219" s="803"/>
      <c r="I219" s="448"/>
      <c r="J219" s="822"/>
      <c r="K219" s="814"/>
      <c r="L219" s="471"/>
      <c r="M219" s="491"/>
      <c r="N219" s="803"/>
      <c r="O219" s="471"/>
      <c r="P219" s="445"/>
      <c r="Q219" s="471"/>
      <c r="R219" s="1780"/>
      <c r="S219" s="1783"/>
      <c r="T219" s="1792"/>
      <c r="U219" s="1777"/>
      <c r="V219" s="676">
        <v>41464</v>
      </c>
      <c r="W219" s="867" t="s">
        <v>747</v>
      </c>
      <c r="X219" s="741">
        <v>1024380.12</v>
      </c>
    </row>
    <row r="220" spans="1:24" s="808" customFormat="1" ht="28.65" customHeight="1" thickBot="1">
      <c r="A220" s="815"/>
      <c r="B220" s="827"/>
      <c r="C220" s="493"/>
      <c r="D220" s="494"/>
      <c r="E220" s="815"/>
      <c r="F220" s="825"/>
      <c r="G220" s="494"/>
      <c r="H220" s="148"/>
      <c r="I220" s="824"/>
      <c r="J220" s="823"/>
      <c r="K220" s="815"/>
      <c r="L220" s="495"/>
      <c r="M220" s="496"/>
      <c r="N220" s="148"/>
      <c r="O220" s="495"/>
      <c r="P220" s="497"/>
      <c r="Q220" s="495"/>
      <c r="R220" s="1794"/>
      <c r="S220" s="1795"/>
      <c r="T220" s="1796"/>
      <c r="U220" s="1778"/>
      <c r="V220" s="498">
        <v>41620</v>
      </c>
      <c r="W220" s="740" t="s">
        <v>749</v>
      </c>
      <c r="X220" s="499">
        <v>13475.35</v>
      </c>
    </row>
    <row r="221" spans="1:24" s="808" customFormat="1" ht="13.8">
      <c r="A221" s="863"/>
      <c r="B221" s="863"/>
      <c r="C221" s="863"/>
      <c r="D221" s="863"/>
      <c r="E221" s="863"/>
      <c r="F221" s="866"/>
      <c r="G221" s="863"/>
      <c r="H221" s="864"/>
      <c r="I221" s="865"/>
      <c r="J221" s="865"/>
      <c r="K221" s="865"/>
      <c r="L221" s="864"/>
      <c r="M221" s="864"/>
      <c r="N221" s="864"/>
      <c r="O221" s="864"/>
      <c r="P221" s="864"/>
      <c r="Q221" s="864"/>
      <c r="R221" s="863"/>
      <c r="S221" s="864"/>
      <c r="T221" s="863"/>
      <c r="U221" s="863"/>
      <c r="V221" s="863"/>
      <c r="W221" s="863"/>
      <c r="X221" s="863"/>
    </row>
    <row r="222" spans="1:24" s="808" customFormat="1" ht="16.8" thickBot="1">
      <c r="A222" s="810"/>
      <c r="B222" s="810"/>
      <c r="C222" s="810"/>
      <c r="D222" s="810"/>
      <c r="E222" s="810"/>
      <c r="F222" s="1474" t="s">
        <v>755</v>
      </c>
      <c r="G222" s="1474"/>
      <c r="H222" s="500">
        <f>SUM(H6:H213)</f>
        <v>29999999999.640007</v>
      </c>
      <c r="I222" s="41"/>
      <c r="J222" s="1474" t="s">
        <v>756</v>
      </c>
      <c r="K222" s="1474"/>
      <c r="L222" s="1474"/>
      <c r="M222" s="1474"/>
      <c r="N222" s="1474"/>
      <c r="O222" s="500">
        <f>SUM(O6:O215)</f>
        <v>21856403573.580002</v>
      </c>
      <c r="P222" s="370"/>
      <c r="Q222" s="370"/>
      <c r="R222" s="810"/>
      <c r="S222" s="810"/>
      <c r="T222" s="810"/>
      <c r="U222" s="810"/>
      <c r="V222" s="1474" t="s">
        <v>757</v>
      </c>
      <c r="W222" s="1474"/>
      <c r="X222" s="500">
        <f>SUM(X6:X220)</f>
        <v>2645693294.4791346</v>
      </c>
    </row>
    <row r="223" spans="1:24" s="808" customFormat="1" ht="14.4" thickTop="1">
      <c r="A223" s="810"/>
      <c r="B223" s="810"/>
      <c r="C223" s="810"/>
      <c r="D223" s="810"/>
      <c r="E223" s="810"/>
      <c r="F223" s="169"/>
      <c r="G223" s="810"/>
      <c r="H223" s="200"/>
      <c r="I223" s="41"/>
      <c r="J223" s="41"/>
      <c r="K223" s="41"/>
      <c r="L223" s="810"/>
      <c r="M223" s="862"/>
      <c r="N223" s="862"/>
      <c r="O223" s="862"/>
      <c r="P223" s="862"/>
      <c r="Q223" s="810"/>
      <c r="R223" s="810"/>
      <c r="S223" s="810"/>
      <c r="T223" s="810"/>
      <c r="U223" s="810"/>
      <c r="V223" s="810"/>
      <c r="W223" s="810"/>
      <c r="X223" s="810"/>
    </row>
    <row r="224" spans="1:24" s="808" customFormat="1" ht="14.4" thickBot="1">
      <c r="A224" s="810"/>
      <c r="B224" s="810"/>
      <c r="C224" s="810"/>
      <c r="D224" s="810"/>
      <c r="E224" s="810"/>
      <c r="F224" s="169"/>
      <c r="G224" s="810"/>
      <c r="H224" s="200"/>
      <c r="I224" s="41"/>
      <c r="J224" s="41"/>
      <c r="K224" s="41"/>
      <c r="L224" s="810"/>
      <c r="M224" s="862"/>
      <c r="N224" s="862"/>
      <c r="O224" s="862"/>
      <c r="P224" s="170"/>
      <c r="Q224" s="170"/>
      <c r="R224" s="170" t="s">
        <v>578</v>
      </c>
      <c r="S224" s="500">
        <f>SUM(S6:S215)</f>
        <v>18625147938.060001</v>
      </c>
      <c r="T224" s="370"/>
      <c r="U224" s="810"/>
      <c r="V224" s="810"/>
      <c r="W224" s="810"/>
      <c r="X224" s="1157"/>
    </row>
    <row r="225" spans="1:25" s="808" customFormat="1" ht="14.4" thickTop="1">
      <c r="A225" s="810"/>
      <c r="B225" s="810"/>
      <c r="C225" s="810"/>
      <c r="D225" s="810"/>
      <c r="E225" s="810"/>
      <c r="F225" s="169"/>
      <c r="G225" s="810"/>
      <c r="H225" s="200"/>
      <c r="I225" s="41"/>
      <c r="J225" s="41"/>
      <c r="K225" s="41"/>
      <c r="L225" s="810"/>
      <c r="M225" s="862"/>
      <c r="N225" s="862"/>
      <c r="O225" s="862"/>
      <c r="P225" s="862"/>
      <c r="Q225" s="862"/>
      <c r="R225" s="862"/>
      <c r="S225" s="862"/>
      <c r="T225" s="810"/>
      <c r="U225" s="810"/>
      <c r="V225" s="810"/>
      <c r="W225" s="810"/>
      <c r="X225" s="810"/>
    </row>
    <row r="226" spans="1:25" ht="13.8">
      <c r="A226" s="1802" t="s">
        <v>758</v>
      </c>
      <c r="B226" s="1802"/>
      <c r="C226" s="1802"/>
      <c r="D226" s="1802"/>
      <c r="E226" s="1802"/>
      <c r="F226" s="1802"/>
      <c r="G226" s="1802"/>
      <c r="H226" s="1802"/>
      <c r="I226" s="1802"/>
      <c r="J226" s="1802"/>
      <c r="K226" s="1802"/>
      <c r="L226" s="1802"/>
      <c r="M226" s="1802"/>
      <c r="N226" s="1802"/>
      <c r="O226" s="1802"/>
      <c r="P226" s="1802"/>
      <c r="Q226" s="1802"/>
      <c r="R226" s="1802"/>
      <c r="S226" s="1802"/>
      <c r="T226" s="1802"/>
      <c r="U226" s="1802"/>
      <c r="V226" s="861"/>
      <c r="W226" s="861"/>
      <c r="X226" s="1158"/>
      <c r="Y226" s="835"/>
    </row>
    <row r="227" spans="1:25" ht="14.25" customHeight="1">
      <c r="A227" s="1773" t="s">
        <v>759</v>
      </c>
      <c r="B227" s="1773"/>
      <c r="C227" s="1773"/>
      <c r="D227" s="1773"/>
      <c r="E227" s="1773"/>
      <c r="F227" s="1773"/>
      <c r="G227" s="1773"/>
      <c r="H227" s="1773"/>
      <c r="I227" s="1773"/>
      <c r="J227" s="1773"/>
      <c r="K227" s="1773"/>
      <c r="L227" s="1773"/>
      <c r="M227" s="1773"/>
      <c r="N227" s="1773"/>
      <c r="O227" s="1773"/>
      <c r="P227" s="1773"/>
      <c r="Q227" s="1773"/>
      <c r="R227" s="1773"/>
      <c r="S227" s="1773"/>
      <c r="T227" s="1773"/>
      <c r="U227" s="1773"/>
      <c r="V227" s="860"/>
      <c r="W227" s="860"/>
      <c r="X227" s="817"/>
    </row>
    <row r="228" spans="1:25" ht="13.8">
      <c r="A228" s="1775" t="s">
        <v>760</v>
      </c>
      <c r="B228" s="1775"/>
      <c r="C228" s="1775"/>
      <c r="D228" s="1775"/>
      <c r="E228" s="1775"/>
      <c r="F228" s="1775"/>
      <c r="G228" s="1775"/>
      <c r="H228" s="1775"/>
      <c r="I228" s="1775"/>
      <c r="J228" s="1775"/>
      <c r="K228" s="1775"/>
      <c r="L228" s="1775"/>
      <c r="M228" s="1775"/>
      <c r="N228" s="1775"/>
      <c r="O228" s="1775"/>
      <c r="P228" s="1775"/>
      <c r="Q228" s="1775"/>
      <c r="R228" s="1775"/>
      <c r="S228" s="1775"/>
      <c r="T228" s="1775"/>
      <c r="U228" s="1775"/>
      <c r="V228" s="817"/>
      <c r="W228" s="817"/>
      <c r="X228" s="817"/>
    </row>
    <row r="229" spans="1:25" ht="13.8">
      <c r="A229" s="1775" t="s">
        <v>761</v>
      </c>
      <c r="B229" s="1775"/>
      <c r="C229" s="1775"/>
      <c r="D229" s="1775"/>
      <c r="E229" s="1775"/>
      <c r="F229" s="1775"/>
      <c r="G229" s="1775"/>
      <c r="H229" s="1775"/>
      <c r="I229" s="1775"/>
      <c r="J229" s="1775"/>
      <c r="K229" s="1775"/>
      <c r="L229" s="1775"/>
      <c r="M229" s="1775"/>
      <c r="N229" s="1775"/>
      <c r="O229" s="1775"/>
      <c r="P229" s="1775"/>
      <c r="Q229" s="1775"/>
      <c r="R229" s="1775"/>
      <c r="S229" s="1775"/>
      <c r="T229" s="1775"/>
      <c r="U229" s="1775"/>
      <c r="V229" s="817"/>
      <c r="W229" s="817"/>
      <c r="X229" s="817"/>
    </row>
    <row r="230" spans="1:25" ht="13.8">
      <c r="A230" s="1774" t="s">
        <v>762</v>
      </c>
      <c r="B230" s="1774"/>
      <c r="C230" s="1774"/>
      <c r="D230" s="1774"/>
      <c r="E230" s="1774"/>
      <c r="F230" s="1774"/>
      <c r="G230" s="1774"/>
      <c r="H230" s="1774"/>
      <c r="I230" s="1774"/>
      <c r="J230" s="1774"/>
      <c r="K230" s="1774"/>
      <c r="L230" s="1774"/>
      <c r="M230" s="1774"/>
      <c r="N230" s="1774"/>
      <c r="O230" s="1774"/>
      <c r="P230" s="1774"/>
      <c r="Q230" s="1774"/>
      <c r="R230" s="1774"/>
      <c r="S230" s="1774"/>
      <c r="T230" s="1774"/>
      <c r="U230" s="1774"/>
      <c r="V230" s="1774"/>
      <c r="W230" s="1774"/>
      <c r="X230" s="1774"/>
    </row>
    <row r="231" spans="1:25" ht="12.75" customHeight="1">
      <c r="A231" s="1773" t="s">
        <v>763</v>
      </c>
      <c r="B231" s="1773"/>
      <c r="C231" s="1773"/>
      <c r="D231" s="1773"/>
      <c r="E231" s="1773"/>
      <c r="F231" s="1773"/>
      <c r="G231" s="1773"/>
      <c r="H231" s="1773"/>
      <c r="I231" s="1773"/>
      <c r="J231" s="1773"/>
      <c r="K231" s="1773"/>
      <c r="L231" s="1773"/>
      <c r="M231" s="1773"/>
      <c r="N231" s="1773"/>
      <c r="O231" s="1773"/>
      <c r="P231" s="1773"/>
      <c r="Q231" s="1773"/>
      <c r="R231" s="1773"/>
      <c r="S231" s="1773"/>
      <c r="T231" s="1773"/>
      <c r="U231" s="1773"/>
      <c r="V231" s="1773"/>
      <c r="W231" s="1773"/>
      <c r="X231" s="1773"/>
    </row>
    <row r="232" spans="1:25" ht="18" customHeight="1">
      <c r="A232" s="1773"/>
      <c r="B232" s="1773"/>
      <c r="C232" s="1773"/>
      <c r="D232" s="1773"/>
      <c r="E232" s="1773"/>
      <c r="F232" s="1773"/>
      <c r="G232" s="1773"/>
      <c r="H232" s="1773"/>
      <c r="I232" s="1773"/>
      <c r="J232" s="1773"/>
      <c r="K232" s="1773"/>
      <c r="L232" s="1773"/>
      <c r="M232" s="1773"/>
      <c r="N232" s="1773"/>
      <c r="O232" s="1773"/>
      <c r="P232" s="1773"/>
      <c r="Q232" s="1773"/>
      <c r="R232" s="1773"/>
      <c r="S232" s="1773"/>
      <c r="T232" s="1773"/>
      <c r="U232" s="1773"/>
      <c r="V232" s="1773"/>
      <c r="W232" s="1773"/>
      <c r="X232" s="1773"/>
    </row>
    <row r="233" spans="1:25" ht="14.25" customHeight="1">
      <c r="A233" s="1773" t="s">
        <v>764</v>
      </c>
      <c r="B233" s="1773"/>
      <c r="C233" s="1773"/>
      <c r="D233" s="1773"/>
      <c r="E233" s="1773"/>
      <c r="F233" s="1773"/>
      <c r="G233" s="1773"/>
      <c r="H233" s="1773"/>
      <c r="I233" s="1773"/>
      <c r="J233" s="1773"/>
      <c r="K233" s="1773"/>
      <c r="L233" s="1773"/>
      <c r="M233" s="1773"/>
      <c r="N233" s="1773"/>
      <c r="O233" s="1773"/>
      <c r="P233" s="1773"/>
      <c r="Q233" s="1773"/>
      <c r="R233" s="1773"/>
      <c r="S233" s="1773"/>
      <c r="T233" s="1773"/>
      <c r="U233" s="1773"/>
      <c r="V233" s="1773"/>
      <c r="W233" s="1773"/>
      <c r="X233" s="1773"/>
    </row>
    <row r="234" spans="1:25" ht="14.25" customHeight="1">
      <c r="A234" s="1773" t="s">
        <v>765</v>
      </c>
      <c r="B234" s="1773"/>
      <c r="C234" s="1773"/>
      <c r="D234" s="1773"/>
      <c r="E234" s="1773"/>
      <c r="F234" s="1773"/>
      <c r="G234" s="1773"/>
      <c r="H234" s="1773"/>
      <c r="I234" s="1773"/>
      <c r="J234" s="1773"/>
      <c r="K234" s="1773"/>
      <c r="L234" s="1773"/>
      <c r="M234" s="1773"/>
      <c r="N234" s="1773"/>
      <c r="O234" s="1773"/>
      <c r="P234" s="1773"/>
      <c r="Q234" s="1773"/>
      <c r="R234" s="1773"/>
      <c r="S234" s="1773"/>
      <c r="T234" s="1773"/>
      <c r="U234" s="1773"/>
      <c r="V234" s="1773"/>
      <c r="W234" s="1773"/>
      <c r="X234" s="1773"/>
    </row>
    <row r="235" spans="1:25" ht="14.25" customHeight="1">
      <c r="A235" s="1773" t="s">
        <v>766</v>
      </c>
      <c r="B235" s="1773"/>
      <c r="C235" s="1773"/>
      <c r="D235" s="1773"/>
      <c r="E235" s="1773"/>
      <c r="F235" s="1773"/>
      <c r="G235" s="1773"/>
      <c r="H235" s="1773"/>
      <c r="I235" s="1773"/>
      <c r="J235" s="1773"/>
      <c r="K235" s="1773"/>
      <c r="L235" s="1773"/>
      <c r="M235" s="1773"/>
      <c r="N235" s="1773"/>
      <c r="O235" s="1773"/>
      <c r="P235" s="1773"/>
      <c r="Q235" s="1773"/>
      <c r="R235" s="1773"/>
      <c r="S235" s="1773"/>
      <c r="T235" s="1773"/>
      <c r="U235" s="1773"/>
      <c r="V235" s="1773"/>
      <c r="W235" s="1773"/>
      <c r="X235" s="1773"/>
    </row>
    <row r="236" spans="1:25" ht="14.25" customHeight="1">
      <c r="A236" s="1773" t="s">
        <v>767</v>
      </c>
      <c r="B236" s="1773"/>
      <c r="C236" s="1773"/>
      <c r="D236" s="1773"/>
      <c r="E236" s="1773"/>
      <c r="F236" s="1773"/>
      <c r="G236" s="1773"/>
      <c r="H236" s="1773"/>
      <c r="I236" s="1773"/>
      <c r="J236" s="1773"/>
      <c r="K236" s="1773"/>
      <c r="L236" s="1773"/>
      <c r="M236" s="1773"/>
      <c r="N236" s="1773"/>
      <c r="O236" s="1773"/>
      <c r="P236" s="1773"/>
      <c r="Q236" s="1773"/>
      <c r="R236" s="1773"/>
      <c r="S236" s="1773"/>
      <c r="T236" s="1773"/>
      <c r="U236" s="1773"/>
      <c r="V236" s="1773"/>
      <c r="W236" s="1773"/>
      <c r="X236" s="1773"/>
    </row>
    <row r="237" spans="1:25" ht="14.25" customHeight="1">
      <c r="A237" s="1773" t="s">
        <v>768</v>
      </c>
      <c r="B237" s="1773"/>
      <c r="C237" s="1773"/>
      <c r="D237" s="1773"/>
      <c r="E237" s="1773"/>
      <c r="F237" s="1773"/>
      <c r="G237" s="1773"/>
      <c r="H237" s="1773"/>
      <c r="I237" s="1773"/>
      <c r="J237" s="1773"/>
      <c r="K237" s="1773"/>
      <c r="L237" s="1773"/>
      <c r="M237" s="1773"/>
      <c r="N237" s="1773"/>
      <c r="O237" s="1773"/>
      <c r="P237" s="1773"/>
      <c r="Q237" s="1773"/>
      <c r="R237" s="1773"/>
      <c r="S237" s="1773"/>
      <c r="T237" s="1773"/>
      <c r="U237" s="1773"/>
      <c r="V237" s="1773"/>
      <c r="W237" s="1773"/>
      <c r="X237" s="1773"/>
    </row>
    <row r="238" spans="1:25" ht="14.25" customHeight="1">
      <c r="A238" s="1773" t="s">
        <v>769</v>
      </c>
      <c r="B238" s="1773"/>
      <c r="C238" s="1773"/>
      <c r="D238" s="1773"/>
      <c r="E238" s="1773"/>
      <c r="F238" s="1773"/>
      <c r="G238" s="1773"/>
      <c r="H238" s="1773"/>
      <c r="I238" s="1773"/>
      <c r="J238" s="1773"/>
      <c r="K238" s="1773"/>
      <c r="L238" s="1773"/>
      <c r="M238" s="1773"/>
      <c r="N238" s="1773"/>
      <c r="O238" s="1773"/>
      <c r="P238" s="1773"/>
      <c r="Q238" s="1773"/>
      <c r="R238" s="1773"/>
      <c r="S238" s="1773"/>
      <c r="T238" s="1773"/>
      <c r="U238" s="1773"/>
      <c r="V238" s="1773"/>
      <c r="W238" s="1773"/>
      <c r="X238" s="1773"/>
    </row>
    <row r="239" spans="1:25" ht="14.25" customHeight="1">
      <c r="A239" s="1773" t="s">
        <v>770</v>
      </c>
      <c r="B239" s="1773"/>
      <c r="C239" s="1773"/>
      <c r="D239" s="1773"/>
      <c r="E239" s="1773"/>
      <c r="F239" s="1773"/>
      <c r="G239" s="1773"/>
      <c r="H239" s="1773"/>
      <c r="I239" s="1773"/>
      <c r="J239" s="1773"/>
      <c r="K239" s="1773"/>
      <c r="L239" s="1773"/>
      <c r="M239" s="1773"/>
      <c r="N239" s="1773"/>
      <c r="O239" s="1773"/>
      <c r="P239" s="1773"/>
      <c r="Q239" s="1773"/>
      <c r="R239" s="1773"/>
      <c r="S239" s="1773"/>
      <c r="T239" s="1773"/>
      <c r="U239" s="1773"/>
      <c r="V239" s="1773"/>
      <c r="W239" s="1773"/>
      <c r="X239" s="1773"/>
    </row>
    <row r="240" spans="1:25" ht="14.25" customHeight="1">
      <c r="A240" s="1773" t="s">
        <v>771</v>
      </c>
      <c r="B240" s="1773"/>
      <c r="C240" s="1773"/>
      <c r="D240" s="1773"/>
      <c r="E240" s="1773"/>
      <c r="F240" s="1773"/>
      <c r="G240" s="1773"/>
      <c r="H240" s="1773"/>
      <c r="I240" s="1773"/>
      <c r="J240" s="1773"/>
      <c r="K240" s="1773"/>
      <c r="L240" s="1773"/>
      <c r="M240" s="1773"/>
      <c r="N240" s="1773"/>
      <c r="O240" s="1773"/>
      <c r="P240" s="1773"/>
      <c r="Q240" s="1773"/>
      <c r="R240" s="1773"/>
      <c r="S240" s="1773"/>
      <c r="T240" s="1773"/>
      <c r="U240" s="1773"/>
      <c r="V240" s="1773"/>
      <c r="W240" s="1773"/>
      <c r="X240" s="1773"/>
    </row>
    <row r="241" spans="1:24" ht="14.25" customHeight="1">
      <c r="A241" s="1773" t="s">
        <v>772</v>
      </c>
      <c r="B241" s="1773"/>
      <c r="C241" s="1773"/>
      <c r="D241" s="1773"/>
      <c r="E241" s="1773"/>
      <c r="F241" s="1773"/>
      <c r="G241" s="1773"/>
      <c r="H241" s="1773"/>
      <c r="I241" s="1773"/>
      <c r="J241" s="1773"/>
      <c r="K241" s="1773"/>
      <c r="L241" s="1773"/>
      <c r="M241" s="1773"/>
      <c r="N241" s="1773"/>
      <c r="O241" s="1773"/>
      <c r="P241" s="1773"/>
      <c r="Q241" s="1773"/>
      <c r="R241" s="1773"/>
      <c r="S241" s="1773"/>
      <c r="T241" s="1773"/>
      <c r="U241" s="1773"/>
      <c r="V241" s="1773"/>
      <c r="W241" s="1773"/>
      <c r="X241" s="1773"/>
    </row>
    <row r="242" spans="1:24" ht="14.25" customHeight="1">
      <c r="A242" s="1773" t="s">
        <v>2298</v>
      </c>
      <c r="B242" s="1773"/>
      <c r="C242" s="1773"/>
      <c r="D242" s="1773"/>
      <c r="E242" s="1773"/>
      <c r="F242" s="1773"/>
      <c r="G242" s="1773"/>
      <c r="H242" s="1773"/>
      <c r="I242" s="1773"/>
      <c r="J242" s="1773"/>
      <c r="K242" s="1773"/>
      <c r="L242" s="1773"/>
      <c r="M242" s="1773"/>
      <c r="N242" s="1773"/>
      <c r="O242" s="1773"/>
      <c r="P242" s="1773"/>
      <c r="Q242" s="1773"/>
      <c r="R242" s="1773"/>
      <c r="S242" s="1773"/>
      <c r="T242" s="1773"/>
      <c r="U242" s="1773"/>
      <c r="V242" s="1773"/>
      <c r="W242" s="1773"/>
      <c r="X242" s="1773"/>
    </row>
  </sheetData>
  <protectedRanges>
    <protectedRange sqref="T6:T10" name="Range1_2_1"/>
  </protectedRanges>
  <mergeCells count="106">
    <mergeCell ref="R108:R110"/>
    <mergeCell ref="S108:S110"/>
    <mergeCell ref="U51:U55"/>
    <mergeCell ref="R67:R68"/>
    <mergeCell ref="S67:S68"/>
    <mergeCell ref="J4:L4"/>
    <mergeCell ref="M4:O4"/>
    <mergeCell ref="P4:Q4"/>
    <mergeCell ref="R4:S4"/>
    <mergeCell ref="T4:U4"/>
    <mergeCell ref="U94:U95"/>
    <mergeCell ref="T94:T95"/>
    <mergeCell ref="R94:R95"/>
    <mergeCell ref="S94:S95"/>
    <mergeCell ref="R51:R55"/>
    <mergeCell ref="U6:U7"/>
    <mergeCell ref="U29:U33"/>
    <mergeCell ref="U60:U61"/>
    <mergeCell ref="U9:U10"/>
    <mergeCell ref="T6:T7"/>
    <mergeCell ref="T29:T33"/>
    <mergeCell ref="T60:T61"/>
    <mergeCell ref="R9:R10"/>
    <mergeCell ref="S9:S10"/>
    <mergeCell ref="T9:T10"/>
    <mergeCell ref="R29:R33"/>
    <mergeCell ref="S29:S33"/>
    <mergeCell ref="S51:S55"/>
    <mergeCell ref="T51:T55"/>
    <mergeCell ref="V4:X4"/>
    <mergeCell ref="T99:T101"/>
    <mergeCell ref="U99:U101"/>
    <mergeCell ref="A1:X1"/>
    <mergeCell ref="A2:X2"/>
    <mergeCell ref="A4:A5"/>
    <mergeCell ref="B4:B5"/>
    <mergeCell ref="C4:E4"/>
    <mergeCell ref="R60:R61"/>
    <mergeCell ref="S60:S61"/>
    <mergeCell ref="T67:T68"/>
    <mergeCell ref="U67:U68"/>
    <mergeCell ref="R77:R82"/>
    <mergeCell ref="S77:S82"/>
    <mergeCell ref="R99:R101"/>
    <mergeCell ref="S99:S101"/>
    <mergeCell ref="U77:U82"/>
    <mergeCell ref="F4:F5"/>
    <mergeCell ref="G4:G5"/>
    <mergeCell ref="H4:H5"/>
    <mergeCell ref="T77:T82"/>
    <mergeCell ref="I4:I5"/>
    <mergeCell ref="R6:R7"/>
    <mergeCell ref="S6:S7"/>
    <mergeCell ref="V222:W222"/>
    <mergeCell ref="A226:U226"/>
    <mergeCell ref="T108:T110"/>
    <mergeCell ref="U108:U110"/>
    <mergeCell ref="S151:S155"/>
    <mergeCell ref="T151:T155"/>
    <mergeCell ref="U151:U155"/>
    <mergeCell ref="T122:T129"/>
    <mergeCell ref="U122:U129"/>
    <mergeCell ref="R186:R189"/>
    <mergeCell ref="S186:S189"/>
    <mergeCell ref="T186:T189"/>
    <mergeCell ref="U186:U189"/>
    <mergeCell ref="R140:R144"/>
    <mergeCell ref="S140:S144"/>
    <mergeCell ref="T140:T144"/>
    <mergeCell ref="U140:U144"/>
    <mergeCell ref="R151:R155"/>
    <mergeCell ref="U163:U167"/>
    <mergeCell ref="R163:R167"/>
    <mergeCell ref="S163:S167"/>
    <mergeCell ref="T163:T167"/>
    <mergeCell ref="R122:R129"/>
    <mergeCell ref="S122:S129"/>
    <mergeCell ref="A227:U227"/>
    <mergeCell ref="R174:R179"/>
    <mergeCell ref="S174:S179"/>
    <mergeCell ref="T174:T179"/>
    <mergeCell ref="U174:U179"/>
    <mergeCell ref="R214:R220"/>
    <mergeCell ref="S214:S220"/>
    <mergeCell ref="T214:T220"/>
    <mergeCell ref="A228:U228"/>
    <mergeCell ref="U214:U220"/>
    <mergeCell ref="F222:G222"/>
    <mergeCell ref="J222:N222"/>
    <mergeCell ref="R200:R205"/>
    <mergeCell ref="S200:S205"/>
    <mergeCell ref="T200:T205"/>
    <mergeCell ref="U200:U205"/>
    <mergeCell ref="A229:U229"/>
    <mergeCell ref="A242:X242"/>
    <mergeCell ref="A230:X230"/>
    <mergeCell ref="A238:X238"/>
    <mergeCell ref="A239:X239"/>
    <mergeCell ref="A240:X240"/>
    <mergeCell ref="A241:X241"/>
    <mergeCell ref="A231:X232"/>
    <mergeCell ref="A233:X233"/>
    <mergeCell ref="A234:X234"/>
    <mergeCell ref="A235:X235"/>
    <mergeCell ref="A236:X236"/>
    <mergeCell ref="A237:X237"/>
  </mergeCells>
  <pageMargins left="0.7" right="0.7" top="0.75" bottom="0.75" header="0.3" footer="0.3"/>
  <pageSetup paperSize="5" scale="34" fitToHeight="5" orientation="landscape" r:id="rId1"/>
  <rowBreaks count="1" manualBreakCount="1">
    <brk id="185"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R2121"/>
  <sheetViews>
    <sheetView tabSelected="1" view="pageBreakPreview" zoomScale="80" zoomScaleNormal="90" zoomScaleSheetLayoutView="80" workbookViewId="0">
      <pane ySplit="16" topLeftCell="A17" activePane="bottomLeft" state="frozenSplit"/>
      <selection activeCell="N1" sqref="N1"/>
      <selection pane="bottomLeft" activeCell="J9" sqref="J8:J9"/>
    </sheetView>
  </sheetViews>
  <sheetFormatPr defaultColWidth="9.109375" defaultRowHeight="13.8"/>
  <cols>
    <col min="1" max="1" width="28.109375" style="784" bestFit="1" customWidth="1"/>
    <col min="2" max="2" width="113" style="784" bestFit="1" customWidth="1"/>
    <col min="3" max="3" width="29.21875" style="784" bestFit="1" customWidth="1"/>
    <col min="4" max="4" width="10.44140625" style="784" bestFit="1" customWidth="1"/>
    <col min="5" max="5" width="11" style="785" bestFit="1" customWidth="1"/>
    <col min="6" max="6" width="45.109375" style="784" bestFit="1" customWidth="1"/>
    <col min="7" max="7" width="33.21875" style="786" bestFit="1" customWidth="1"/>
    <col min="8" max="8" width="29.109375" style="786" bestFit="1" customWidth="1"/>
    <col min="9" max="9" width="28.6640625" style="786" bestFit="1" customWidth="1"/>
    <col min="10" max="10" width="49.21875" style="784" bestFit="1" customWidth="1"/>
    <col min="11" max="11" width="24.77734375" style="786" bestFit="1" customWidth="1"/>
    <col min="12" max="12" width="19.88671875" style="786" bestFit="1" customWidth="1"/>
    <col min="13" max="13" width="13.88671875" style="787" bestFit="1" customWidth="1"/>
    <col min="14" max="14" width="15.44140625" style="786" bestFit="1" customWidth="1"/>
    <col min="15" max="15" width="32.109375" style="786" bestFit="1" customWidth="1"/>
    <col min="16" max="16" width="21.5546875" style="786" bestFit="1" customWidth="1"/>
    <col min="17" max="17" width="22.6640625" style="786" bestFit="1" customWidth="1"/>
    <col min="18" max="18" width="15.33203125" style="787" bestFit="1" customWidth="1"/>
    <col min="19" max="20" width="12" style="784" customWidth="1"/>
    <col min="21" max="21" width="12.33203125" style="784" customWidth="1"/>
    <col min="22" max="16384" width="9.109375" style="784"/>
  </cols>
  <sheetData>
    <row r="1" spans="1:18" ht="14.4" thickBot="1">
      <c r="A1" s="1826" t="s">
        <v>2300</v>
      </c>
      <c r="B1" s="1826"/>
      <c r="C1" s="1826"/>
      <c r="D1" s="1826"/>
      <c r="E1" s="1826"/>
      <c r="F1" s="1826"/>
      <c r="G1" s="1826"/>
      <c r="H1" s="1826"/>
      <c r="I1" s="1826"/>
      <c r="J1" s="1826"/>
      <c r="K1" s="1826"/>
      <c r="L1" s="1826"/>
      <c r="M1" s="1826"/>
      <c r="N1" s="1826"/>
      <c r="O1" s="1826"/>
      <c r="P1" s="1826"/>
      <c r="Q1" s="1826"/>
      <c r="R1" s="1826"/>
    </row>
    <row r="2" spans="1:18" ht="15.6">
      <c r="A2" s="1" t="s">
        <v>190</v>
      </c>
      <c r="B2" s="2"/>
      <c r="C2" s="3"/>
      <c r="H2" s="1174"/>
      <c r="I2" s="1174"/>
    </row>
    <row r="3" spans="1:18">
      <c r="A3" s="1049" t="s">
        <v>191</v>
      </c>
      <c r="B3" s="4"/>
      <c r="C3" s="5"/>
      <c r="H3" s="1174"/>
      <c r="I3" s="1174"/>
    </row>
    <row r="4" spans="1:18">
      <c r="A4" s="1049" t="s">
        <v>192</v>
      </c>
      <c r="B4" s="6"/>
      <c r="C4" s="7"/>
      <c r="H4" s="11"/>
      <c r="I4" s="11"/>
    </row>
    <row r="5" spans="1:18">
      <c r="A5" s="1049" t="s">
        <v>193</v>
      </c>
      <c r="B5" s="4"/>
      <c r="C5" s="5"/>
      <c r="H5" s="1174" t="s">
        <v>207</v>
      </c>
      <c r="I5" s="1174"/>
    </row>
    <row r="6" spans="1:18" ht="14.4">
      <c r="A6" s="8" t="s">
        <v>194</v>
      </c>
      <c r="B6" s="9"/>
      <c r="C6" s="10"/>
      <c r="H6" s="12"/>
      <c r="I6" s="12"/>
    </row>
    <row r="7" spans="1:18">
      <c r="A7" s="1177" t="s">
        <v>195</v>
      </c>
      <c r="B7" s="1178"/>
      <c r="C7" s="1179"/>
      <c r="H7" s="1175" t="s">
        <v>208</v>
      </c>
      <c r="I7" s="1175"/>
    </row>
    <row r="8" spans="1:18">
      <c r="A8" s="1180" t="s">
        <v>196</v>
      </c>
      <c r="B8" s="1181"/>
      <c r="C8" s="1182"/>
      <c r="H8" s="1176" t="str">
        <f>"For Period Ending "&amp; TEXT(Keys!$C$20, "MMMMMMMMM D, YYYY")</f>
        <v>For Period Ending December 8, 2017</v>
      </c>
      <c r="I8" s="1176"/>
    </row>
    <row r="9" spans="1:18">
      <c r="A9" s="1180" t="s">
        <v>197</v>
      </c>
      <c r="B9" s="1181"/>
      <c r="C9" s="1182"/>
      <c r="H9" s="12"/>
      <c r="I9" s="12"/>
    </row>
    <row r="10" spans="1:18" ht="17.399999999999999">
      <c r="A10" s="1183" t="s">
        <v>198</v>
      </c>
      <c r="B10" s="1184"/>
      <c r="C10" s="1185"/>
      <c r="H10" s="1190" t="s">
        <v>209</v>
      </c>
      <c r="I10" s="1190"/>
    </row>
    <row r="11" spans="1:18" ht="30" customHeight="1" thickBot="1">
      <c r="A11" s="1186" t="s">
        <v>2171</v>
      </c>
      <c r="B11" s="1187"/>
      <c r="C11" s="1188"/>
    </row>
    <row r="15" spans="1:18" ht="16.2">
      <c r="A15" s="1088"/>
      <c r="B15" s="1088"/>
      <c r="C15" s="1088"/>
      <c r="D15" s="1088"/>
      <c r="E15" s="1089"/>
      <c r="F15" s="1088"/>
      <c r="G15" s="1090"/>
      <c r="H15" s="1090"/>
      <c r="I15" s="1090"/>
      <c r="J15" s="1088"/>
      <c r="K15" s="1191" t="s">
        <v>2178</v>
      </c>
      <c r="L15" s="1192"/>
      <c r="M15" s="1192"/>
      <c r="N15" s="1192"/>
      <c r="O15" s="1090"/>
      <c r="P15" s="1090"/>
      <c r="Q15" s="1193" t="s">
        <v>220</v>
      </c>
      <c r="R15" s="1192"/>
    </row>
    <row r="16" spans="1:18" ht="16.2">
      <c r="A16" s="1103" t="s">
        <v>0</v>
      </c>
      <c r="B16" s="1103" t="s">
        <v>210</v>
      </c>
      <c r="C16" s="1103" t="s">
        <v>211</v>
      </c>
      <c r="D16" s="1103" t="s">
        <v>212</v>
      </c>
      <c r="E16" s="1104" t="s">
        <v>1</v>
      </c>
      <c r="F16" s="1103" t="s">
        <v>2235</v>
      </c>
      <c r="G16" s="1093" t="s">
        <v>213</v>
      </c>
      <c r="H16" s="1093" t="s">
        <v>214</v>
      </c>
      <c r="I16" s="1093" t="s">
        <v>2236</v>
      </c>
      <c r="J16" s="1103" t="s">
        <v>215</v>
      </c>
      <c r="K16" s="1093" t="s">
        <v>216</v>
      </c>
      <c r="L16" s="1093" t="s">
        <v>2237</v>
      </c>
      <c r="M16" s="1094" t="s">
        <v>217</v>
      </c>
      <c r="N16" s="1093" t="s">
        <v>218</v>
      </c>
      <c r="O16" s="1093" t="s">
        <v>219</v>
      </c>
      <c r="P16" s="1093" t="s">
        <v>2238</v>
      </c>
      <c r="Q16" s="1093" t="s">
        <v>780</v>
      </c>
      <c r="R16" s="1094" t="s">
        <v>781</v>
      </c>
    </row>
    <row r="17" spans="1:18">
      <c r="A17" s="1095" t="s">
        <v>773</v>
      </c>
      <c r="B17" s="1095" t="s">
        <v>790</v>
      </c>
      <c r="C17" s="1095" t="s">
        <v>791</v>
      </c>
      <c r="D17" s="1095" t="s">
        <v>61</v>
      </c>
      <c r="E17" s="1096">
        <v>39805</v>
      </c>
      <c r="F17" s="1095" t="s">
        <v>200</v>
      </c>
      <c r="G17" s="1091">
        <v>12000000</v>
      </c>
      <c r="H17" s="1091">
        <v>0</v>
      </c>
      <c r="I17" s="1091">
        <v>13433242.67</v>
      </c>
      <c r="J17" s="1095" t="s">
        <v>1020</v>
      </c>
      <c r="K17" s="1091"/>
      <c r="L17" s="1091"/>
      <c r="M17" s="1092"/>
      <c r="N17" s="1091"/>
      <c r="O17" s="1091"/>
      <c r="P17" s="1091"/>
      <c r="Q17" s="1091"/>
      <c r="R17" s="1092"/>
    </row>
    <row r="18" spans="1:18">
      <c r="A18" s="1095" t="s">
        <v>199</v>
      </c>
      <c r="B18" s="1095" t="s">
        <v>790</v>
      </c>
      <c r="C18" s="1095" t="s">
        <v>791</v>
      </c>
      <c r="D18" s="1095" t="s">
        <v>61</v>
      </c>
      <c r="E18" s="1096">
        <v>40478</v>
      </c>
      <c r="F18" s="1095" t="s">
        <v>199</v>
      </c>
      <c r="G18" s="1091"/>
      <c r="H18" s="1091"/>
      <c r="I18" s="1091"/>
      <c r="J18" s="1095" t="s">
        <v>199</v>
      </c>
      <c r="K18" s="1091">
        <v>12000000</v>
      </c>
      <c r="L18" s="1091"/>
      <c r="M18" s="1092">
        <v>12000</v>
      </c>
      <c r="N18" s="1091">
        <v>1000</v>
      </c>
      <c r="O18" s="1091"/>
      <c r="P18" s="1091"/>
      <c r="Q18" s="1091"/>
      <c r="R18" s="1092"/>
    </row>
    <row r="19" spans="1:18">
      <c r="A19" s="1095" t="s">
        <v>199</v>
      </c>
      <c r="B19" s="1095" t="s">
        <v>790</v>
      </c>
      <c r="C19" s="1095" t="s">
        <v>791</v>
      </c>
      <c r="D19" s="1095" t="s">
        <v>61</v>
      </c>
      <c r="E19" s="1096">
        <v>40869</v>
      </c>
      <c r="F19" s="1095" t="s">
        <v>199</v>
      </c>
      <c r="G19" s="1091"/>
      <c r="H19" s="1091"/>
      <c r="I19" s="1091"/>
      <c r="J19" s="1095" t="s">
        <v>199</v>
      </c>
      <c r="K19" s="1091"/>
      <c r="L19" s="1091"/>
      <c r="M19" s="1092"/>
      <c r="N19" s="1091"/>
      <c r="O19" s="1091"/>
      <c r="P19" s="1091"/>
      <c r="Q19" s="1091">
        <v>326576</v>
      </c>
      <c r="R19" s="1092">
        <v>231782</v>
      </c>
    </row>
    <row r="20" spans="1:18">
      <c r="A20" s="1095" t="s">
        <v>793</v>
      </c>
      <c r="B20" s="1095" t="s">
        <v>794</v>
      </c>
      <c r="C20" s="1095" t="s">
        <v>795</v>
      </c>
      <c r="D20" s="1095" t="s">
        <v>5</v>
      </c>
      <c r="E20" s="1096">
        <v>39857</v>
      </c>
      <c r="F20" s="1095" t="s">
        <v>200</v>
      </c>
      <c r="G20" s="1091">
        <v>4400000</v>
      </c>
      <c r="H20" s="1091">
        <v>0</v>
      </c>
      <c r="I20" s="1091">
        <v>11748156.439999999</v>
      </c>
      <c r="J20" s="1095" t="s">
        <v>1020</v>
      </c>
      <c r="K20" s="1091"/>
      <c r="L20" s="1091"/>
      <c r="M20" s="1092"/>
      <c r="N20" s="1091"/>
      <c r="O20" s="1091"/>
      <c r="P20" s="1091"/>
      <c r="Q20" s="1091"/>
      <c r="R20" s="1092"/>
    </row>
    <row r="21" spans="1:18">
      <c r="A21" s="1095" t="s">
        <v>199</v>
      </c>
      <c r="B21" s="1095" t="s">
        <v>794</v>
      </c>
      <c r="C21" s="1095" t="s">
        <v>795</v>
      </c>
      <c r="D21" s="1095" t="s">
        <v>5</v>
      </c>
      <c r="E21" s="1096">
        <v>40158</v>
      </c>
      <c r="F21" s="1095" t="s">
        <v>199</v>
      </c>
      <c r="G21" s="1091">
        <v>6000000</v>
      </c>
      <c r="H21" s="1091"/>
      <c r="I21" s="1091"/>
      <c r="J21" s="1095" t="s">
        <v>199</v>
      </c>
      <c r="K21" s="1091"/>
      <c r="L21" s="1091"/>
      <c r="M21" s="1092"/>
      <c r="N21" s="1091"/>
      <c r="O21" s="1091"/>
      <c r="P21" s="1091"/>
      <c r="Q21" s="1091"/>
      <c r="R21" s="1092"/>
    </row>
    <row r="22" spans="1:18">
      <c r="A22" s="1095" t="s">
        <v>199</v>
      </c>
      <c r="B22" s="1095" t="s">
        <v>794</v>
      </c>
      <c r="C22" s="1095" t="s">
        <v>795</v>
      </c>
      <c r="D22" s="1095" t="s">
        <v>5</v>
      </c>
      <c r="E22" s="1096">
        <v>40787</v>
      </c>
      <c r="F22" s="1095" t="s">
        <v>199</v>
      </c>
      <c r="G22" s="1091"/>
      <c r="H22" s="1091"/>
      <c r="I22" s="1091"/>
      <c r="J22" s="1095" t="s">
        <v>199</v>
      </c>
      <c r="K22" s="1091">
        <v>10400000</v>
      </c>
      <c r="L22" s="1091"/>
      <c r="M22" s="1092">
        <v>10400</v>
      </c>
      <c r="N22" s="1091">
        <v>1000</v>
      </c>
      <c r="O22" s="1091"/>
      <c r="P22" s="1091"/>
      <c r="Q22" s="1091">
        <v>220000</v>
      </c>
      <c r="R22" s="1092">
        <v>220</v>
      </c>
    </row>
    <row r="23" spans="1:18">
      <c r="A23" s="1095" t="s">
        <v>796</v>
      </c>
      <c r="B23" s="1095" t="s">
        <v>797</v>
      </c>
      <c r="C23" s="1095" t="s">
        <v>798</v>
      </c>
      <c r="D23" s="1095" t="s">
        <v>76</v>
      </c>
      <c r="E23" s="1096">
        <v>39766</v>
      </c>
      <c r="F23" s="1095" t="s">
        <v>200</v>
      </c>
      <c r="G23" s="1091">
        <v>16369000</v>
      </c>
      <c r="H23" s="1091">
        <v>0</v>
      </c>
      <c r="I23" s="1091">
        <v>9229948.9700000007</v>
      </c>
      <c r="J23" s="1095" t="s">
        <v>808</v>
      </c>
      <c r="K23" s="1091"/>
      <c r="L23" s="1091"/>
      <c r="M23" s="1092"/>
      <c r="N23" s="1091"/>
      <c r="O23" s="1091"/>
      <c r="P23" s="1091"/>
      <c r="Q23" s="1091"/>
      <c r="R23" s="1092"/>
    </row>
    <row r="24" spans="1:18">
      <c r="A24" s="1095" t="s">
        <v>199</v>
      </c>
      <c r="B24" s="1095" t="s">
        <v>797</v>
      </c>
      <c r="C24" s="1095" t="s">
        <v>798</v>
      </c>
      <c r="D24" s="1095" t="s">
        <v>76</v>
      </c>
      <c r="E24" s="1096">
        <v>41639</v>
      </c>
      <c r="F24" s="1095" t="s">
        <v>199</v>
      </c>
      <c r="G24" s="1091"/>
      <c r="H24" s="1091"/>
      <c r="I24" s="1091"/>
      <c r="J24" s="1095" t="s">
        <v>199</v>
      </c>
      <c r="K24" s="1091">
        <v>8000000</v>
      </c>
      <c r="L24" s="1091"/>
      <c r="M24" s="1092">
        <v>16369</v>
      </c>
      <c r="N24" s="1091">
        <v>488.72869400000002</v>
      </c>
      <c r="O24" s="1091">
        <v>-8369000</v>
      </c>
      <c r="P24" s="1091"/>
      <c r="Q24" s="1091"/>
      <c r="R24" s="1092"/>
    </row>
    <row r="25" spans="1:18">
      <c r="A25" s="1095" t="s">
        <v>773</v>
      </c>
      <c r="B25" s="1095" t="s">
        <v>800</v>
      </c>
      <c r="C25" s="1095" t="s">
        <v>801</v>
      </c>
      <c r="D25" s="1095" t="s">
        <v>108</v>
      </c>
      <c r="E25" s="1096">
        <v>39836</v>
      </c>
      <c r="F25" s="1095" t="s">
        <v>200</v>
      </c>
      <c r="G25" s="1091">
        <v>111000000</v>
      </c>
      <c r="H25" s="1091">
        <v>0</v>
      </c>
      <c r="I25" s="1091">
        <v>125480000</v>
      </c>
      <c r="J25" s="1095" t="s">
        <v>1020</v>
      </c>
      <c r="K25" s="1091"/>
      <c r="L25" s="1091"/>
      <c r="M25" s="1092"/>
      <c r="N25" s="1091"/>
      <c r="O25" s="1091"/>
      <c r="P25" s="1091"/>
      <c r="Q25" s="1091"/>
      <c r="R25" s="1092"/>
    </row>
    <row r="26" spans="1:18">
      <c r="A26" s="1095" t="s">
        <v>199</v>
      </c>
      <c r="B26" s="1095" t="s">
        <v>800</v>
      </c>
      <c r="C26" s="1095" t="s">
        <v>801</v>
      </c>
      <c r="D26" s="1095" t="s">
        <v>108</v>
      </c>
      <c r="E26" s="1096">
        <v>40541</v>
      </c>
      <c r="F26" s="1095" t="s">
        <v>199</v>
      </c>
      <c r="G26" s="1091"/>
      <c r="H26" s="1091"/>
      <c r="I26" s="1091"/>
      <c r="J26" s="1095" t="s">
        <v>199</v>
      </c>
      <c r="K26" s="1091">
        <v>111000000</v>
      </c>
      <c r="L26" s="1091"/>
      <c r="M26" s="1092">
        <v>111000</v>
      </c>
      <c r="N26" s="1091">
        <v>1000</v>
      </c>
      <c r="O26" s="1091"/>
      <c r="P26" s="1091"/>
      <c r="Q26" s="1091"/>
      <c r="R26" s="1092"/>
    </row>
    <row r="27" spans="1:18">
      <c r="A27" s="1095" t="s">
        <v>199</v>
      </c>
      <c r="B27" s="1095" t="s">
        <v>800</v>
      </c>
      <c r="C27" s="1095" t="s">
        <v>801</v>
      </c>
      <c r="D27" s="1095" t="s">
        <v>108</v>
      </c>
      <c r="E27" s="1096">
        <v>40611</v>
      </c>
      <c r="F27" s="1095" t="s">
        <v>199</v>
      </c>
      <c r="G27" s="1091"/>
      <c r="H27" s="1091"/>
      <c r="I27" s="1091"/>
      <c r="J27" s="1095" t="s">
        <v>199</v>
      </c>
      <c r="K27" s="1091"/>
      <c r="L27" s="1091"/>
      <c r="M27" s="1092"/>
      <c r="N27" s="1091"/>
      <c r="O27" s="1091"/>
      <c r="P27" s="1091"/>
      <c r="Q27" s="1091">
        <v>3750000</v>
      </c>
      <c r="R27" s="1092">
        <v>837947</v>
      </c>
    </row>
    <row r="28" spans="1:18">
      <c r="A28" s="1095" t="s">
        <v>802</v>
      </c>
      <c r="B28" s="1095" t="s">
        <v>803</v>
      </c>
      <c r="C28" s="1095" t="s">
        <v>804</v>
      </c>
      <c r="D28" s="1095" t="s">
        <v>805</v>
      </c>
      <c r="E28" s="1096">
        <v>39885</v>
      </c>
      <c r="F28" s="1095" t="s">
        <v>201</v>
      </c>
      <c r="G28" s="1091">
        <v>10000000</v>
      </c>
      <c r="H28" s="1091">
        <v>0</v>
      </c>
      <c r="I28" s="1091">
        <v>10870902.67</v>
      </c>
      <c r="J28" s="1095" t="s">
        <v>1020</v>
      </c>
      <c r="K28" s="1091"/>
      <c r="L28" s="1091"/>
      <c r="M28" s="1092"/>
      <c r="N28" s="1091"/>
      <c r="O28" s="1091"/>
      <c r="P28" s="1091"/>
      <c r="Q28" s="1091"/>
      <c r="R28" s="1092"/>
    </row>
    <row r="29" spans="1:18">
      <c r="A29" s="1095" t="s">
        <v>199</v>
      </c>
      <c r="B29" s="1095" t="s">
        <v>803</v>
      </c>
      <c r="C29" s="1095" t="s">
        <v>804</v>
      </c>
      <c r="D29" s="1095" t="s">
        <v>805</v>
      </c>
      <c r="E29" s="1096">
        <v>40135</v>
      </c>
      <c r="F29" s="1095" t="s">
        <v>199</v>
      </c>
      <c r="G29" s="1091"/>
      <c r="H29" s="1091"/>
      <c r="I29" s="1091"/>
      <c r="J29" s="1095" t="s">
        <v>199</v>
      </c>
      <c r="K29" s="1091">
        <v>10000000</v>
      </c>
      <c r="L29" s="1091"/>
      <c r="M29" s="1092">
        <v>10000</v>
      </c>
      <c r="N29" s="1091">
        <v>1000</v>
      </c>
      <c r="O29" s="1091"/>
      <c r="P29" s="1091"/>
      <c r="Q29" s="1091">
        <v>500000</v>
      </c>
      <c r="R29" s="1092">
        <v>500</v>
      </c>
    </row>
    <row r="30" spans="1:18">
      <c r="A30" s="1095"/>
      <c r="B30" s="1095" t="s">
        <v>806</v>
      </c>
      <c r="C30" s="1095" t="s">
        <v>807</v>
      </c>
      <c r="D30" s="1095" t="s">
        <v>76</v>
      </c>
      <c r="E30" s="1096">
        <v>39836</v>
      </c>
      <c r="F30" s="1095" t="s">
        <v>200</v>
      </c>
      <c r="G30" s="1091">
        <v>3500000</v>
      </c>
      <c r="H30" s="1091">
        <v>0</v>
      </c>
      <c r="I30" s="1091">
        <v>1274909.5900000001</v>
      </c>
      <c r="J30" s="1095" t="s">
        <v>799</v>
      </c>
      <c r="K30" s="1091"/>
      <c r="L30" s="1091"/>
      <c r="M30" s="1092"/>
      <c r="N30" s="1091"/>
      <c r="O30" s="1091"/>
      <c r="P30" s="1091"/>
      <c r="Q30" s="1091"/>
      <c r="R30" s="1092"/>
    </row>
    <row r="31" spans="1:18">
      <c r="A31" s="1095" t="s">
        <v>199</v>
      </c>
      <c r="B31" s="1095" t="s">
        <v>806</v>
      </c>
      <c r="C31" s="1095" t="s">
        <v>807</v>
      </c>
      <c r="D31" s="1095" t="s">
        <v>76</v>
      </c>
      <c r="E31" s="1096">
        <v>41597</v>
      </c>
      <c r="F31" s="1095" t="s">
        <v>199</v>
      </c>
      <c r="G31" s="1091"/>
      <c r="H31" s="1091"/>
      <c r="I31" s="1091"/>
      <c r="J31" s="1095" t="s">
        <v>199</v>
      </c>
      <c r="K31" s="1091">
        <v>815100</v>
      </c>
      <c r="L31" s="1091"/>
      <c r="M31" s="1092">
        <v>2964</v>
      </c>
      <c r="N31" s="1091">
        <v>275</v>
      </c>
      <c r="O31" s="1091">
        <v>-2148900</v>
      </c>
      <c r="P31" s="1091"/>
      <c r="Q31" s="1091"/>
      <c r="R31" s="1092"/>
    </row>
    <row r="32" spans="1:18">
      <c r="A32" s="1095" t="s">
        <v>199</v>
      </c>
      <c r="B32" s="1095" t="s">
        <v>806</v>
      </c>
      <c r="C32" s="1095" t="s">
        <v>807</v>
      </c>
      <c r="D32" s="1095" t="s">
        <v>76</v>
      </c>
      <c r="E32" s="1096">
        <v>41645</v>
      </c>
      <c r="F32" s="1095" t="s">
        <v>199</v>
      </c>
      <c r="G32" s="1091"/>
      <c r="H32" s="1091"/>
      <c r="I32" s="1091"/>
      <c r="J32" s="1095" t="s">
        <v>199</v>
      </c>
      <c r="K32" s="1091"/>
      <c r="L32" s="1091">
        <v>-50000</v>
      </c>
      <c r="M32" s="1092"/>
      <c r="N32" s="1091"/>
      <c r="O32" s="1091"/>
      <c r="P32" s="1091"/>
      <c r="Q32" s="1091"/>
      <c r="R32" s="1092"/>
    </row>
    <row r="33" spans="1:18">
      <c r="A33" s="1095" t="s">
        <v>199</v>
      </c>
      <c r="B33" s="1095" t="s">
        <v>806</v>
      </c>
      <c r="C33" s="1095" t="s">
        <v>807</v>
      </c>
      <c r="D33" s="1095" t="s">
        <v>76</v>
      </c>
      <c r="E33" s="1096">
        <v>41680</v>
      </c>
      <c r="F33" s="1095" t="s">
        <v>199</v>
      </c>
      <c r="G33" s="1091"/>
      <c r="H33" s="1091"/>
      <c r="I33" s="1091"/>
      <c r="J33" s="1095" t="s">
        <v>199</v>
      </c>
      <c r="K33" s="1091">
        <v>150621.35999999999</v>
      </c>
      <c r="L33" s="1091"/>
      <c r="M33" s="1092">
        <v>536</v>
      </c>
      <c r="N33" s="1091">
        <v>281.01</v>
      </c>
      <c r="O33" s="1091">
        <v>-385378.64</v>
      </c>
      <c r="P33" s="1091"/>
      <c r="Q33" s="1091"/>
      <c r="R33" s="1092"/>
    </row>
    <row r="34" spans="1:18">
      <c r="A34" s="1095" t="s">
        <v>199</v>
      </c>
      <c r="B34" s="1095" t="s">
        <v>806</v>
      </c>
      <c r="C34" s="1095" t="s">
        <v>807</v>
      </c>
      <c r="D34" s="1095" t="s">
        <v>76</v>
      </c>
      <c r="E34" s="1096">
        <v>41717</v>
      </c>
      <c r="F34" s="1095" t="s">
        <v>199</v>
      </c>
      <c r="G34" s="1091"/>
      <c r="H34" s="1091"/>
      <c r="I34" s="1091"/>
      <c r="J34" s="1095" t="s">
        <v>199</v>
      </c>
      <c r="K34" s="1091"/>
      <c r="L34" s="1091">
        <v>-1506.21</v>
      </c>
      <c r="M34" s="1092"/>
      <c r="N34" s="1091"/>
      <c r="O34" s="1091"/>
      <c r="P34" s="1091"/>
      <c r="Q34" s="1091"/>
      <c r="R34" s="1092"/>
    </row>
    <row r="35" spans="1:18">
      <c r="A35" s="1095" t="s">
        <v>809</v>
      </c>
      <c r="B35" s="1095" t="s">
        <v>810</v>
      </c>
      <c r="C35" s="1095" t="s">
        <v>811</v>
      </c>
      <c r="D35" s="1095" t="s">
        <v>812</v>
      </c>
      <c r="E35" s="1096">
        <v>39843</v>
      </c>
      <c r="F35" s="1095" t="s">
        <v>201</v>
      </c>
      <c r="G35" s="1091">
        <v>12720000</v>
      </c>
      <c r="H35" s="1091">
        <v>0</v>
      </c>
      <c r="I35" s="1091">
        <v>15071769</v>
      </c>
      <c r="J35" s="1095" t="s">
        <v>1020</v>
      </c>
      <c r="K35" s="1091"/>
      <c r="L35" s="1091"/>
      <c r="M35" s="1092"/>
      <c r="N35" s="1091"/>
      <c r="O35" s="1091"/>
      <c r="P35" s="1091"/>
      <c r="Q35" s="1091"/>
      <c r="R35" s="1092"/>
    </row>
    <row r="36" spans="1:18">
      <c r="A36" s="1095" t="s">
        <v>199</v>
      </c>
      <c r="B36" s="1095" t="s">
        <v>810</v>
      </c>
      <c r="C36" s="1095" t="s">
        <v>811</v>
      </c>
      <c r="D36" s="1095" t="s">
        <v>812</v>
      </c>
      <c r="E36" s="1096">
        <v>40745</v>
      </c>
      <c r="F36" s="1095" t="s">
        <v>199</v>
      </c>
      <c r="G36" s="1091"/>
      <c r="H36" s="1091"/>
      <c r="I36" s="1091"/>
      <c r="J36" s="1095" t="s">
        <v>199</v>
      </c>
      <c r="K36" s="1091">
        <v>12720000</v>
      </c>
      <c r="L36" s="1091"/>
      <c r="M36" s="1092">
        <v>12720</v>
      </c>
      <c r="N36" s="1091">
        <v>1000</v>
      </c>
      <c r="O36" s="1091"/>
      <c r="P36" s="1091"/>
      <c r="Q36" s="1091">
        <v>636000</v>
      </c>
      <c r="R36" s="1092">
        <v>636</v>
      </c>
    </row>
    <row r="37" spans="1:18">
      <c r="A37" s="1095" t="s">
        <v>813</v>
      </c>
      <c r="B37" s="1095" t="s">
        <v>814</v>
      </c>
      <c r="C37" s="1095" t="s">
        <v>815</v>
      </c>
      <c r="D37" s="1095" t="s">
        <v>805</v>
      </c>
      <c r="E37" s="1096">
        <v>39836</v>
      </c>
      <c r="F37" s="1095" t="s">
        <v>201</v>
      </c>
      <c r="G37" s="1091">
        <v>6514000</v>
      </c>
      <c r="H37" s="1091">
        <v>0</v>
      </c>
      <c r="I37" s="1091">
        <v>7674004.7300000004</v>
      </c>
      <c r="J37" s="1095" t="s">
        <v>808</v>
      </c>
      <c r="K37" s="1091"/>
      <c r="L37" s="1091"/>
      <c r="M37" s="1092"/>
      <c r="N37" s="1091"/>
      <c r="O37" s="1091"/>
      <c r="P37" s="1091"/>
      <c r="Q37" s="1091"/>
      <c r="R37" s="1092"/>
    </row>
    <row r="38" spans="1:18">
      <c r="A38" s="1095" t="s">
        <v>199</v>
      </c>
      <c r="B38" s="1095" t="s">
        <v>814</v>
      </c>
      <c r="C38" s="1095" t="s">
        <v>815</v>
      </c>
      <c r="D38" s="1095" t="s">
        <v>805</v>
      </c>
      <c r="E38" s="1096">
        <v>41474</v>
      </c>
      <c r="F38" s="1095" t="s">
        <v>199</v>
      </c>
      <c r="G38" s="1091"/>
      <c r="H38" s="1091"/>
      <c r="I38" s="1091"/>
      <c r="J38" s="1095" t="s">
        <v>199</v>
      </c>
      <c r="K38" s="1091">
        <v>877729.7</v>
      </c>
      <c r="L38" s="1091"/>
      <c r="M38" s="1092">
        <v>893</v>
      </c>
      <c r="N38" s="1091">
        <v>982.9</v>
      </c>
      <c r="O38" s="1091">
        <v>-15270.3</v>
      </c>
      <c r="P38" s="1091"/>
      <c r="Q38" s="1091"/>
      <c r="R38" s="1092"/>
    </row>
    <row r="39" spans="1:18">
      <c r="A39" s="1095" t="s">
        <v>199</v>
      </c>
      <c r="B39" s="1095" t="s">
        <v>814</v>
      </c>
      <c r="C39" s="1095" t="s">
        <v>815</v>
      </c>
      <c r="D39" s="1095" t="s">
        <v>805</v>
      </c>
      <c r="E39" s="1096">
        <v>41477</v>
      </c>
      <c r="F39" s="1095" t="s">
        <v>199</v>
      </c>
      <c r="G39" s="1091"/>
      <c r="H39" s="1091"/>
      <c r="I39" s="1091"/>
      <c r="J39" s="1095" t="s">
        <v>199</v>
      </c>
      <c r="K39" s="1091">
        <v>5524880.9000000004</v>
      </c>
      <c r="L39" s="1091"/>
      <c r="M39" s="1092">
        <v>5621</v>
      </c>
      <c r="N39" s="1091">
        <v>982.9</v>
      </c>
      <c r="O39" s="1091">
        <v>-96119.1</v>
      </c>
      <c r="P39" s="1091"/>
      <c r="Q39" s="1091">
        <v>337363.35</v>
      </c>
      <c r="R39" s="1092">
        <v>326</v>
      </c>
    </row>
    <row r="40" spans="1:18">
      <c r="A40" s="1095" t="s">
        <v>199</v>
      </c>
      <c r="B40" s="1095" t="s">
        <v>814</v>
      </c>
      <c r="C40" s="1095" t="s">
        <v>815</v>
      </c>
      <c r="D40" s="1095" t="s">
        <v>805</v>
      </c>
      <c r="E40" s="1096">
        <v>41529</v>
      </c>
      <c r="F40" s="1095" t="s">
        <v>199</v>
      </c>
      <c r="G40" s="1091"/>
      <c r="H40" s="1091"/>
      <c r="I40" s="1091"/>
      <c r="J40" s="1095" t="s">
        <v>199</v>
      </c>
      <c r="K40" s="1091"/>
      <c r="L40" s="1091">
        <v>-64026.11</v>
      </c>
      <c r="M40" s="1092"/>
      <c r="N40" s="1091"/>
      <c r="O40" s="1091"/>
      <c r="P40" s="1091"/>
      <c r="Q40" s="1091"/>
      <c r="R40" s="1092"/>
    </row>
    <row r="41" spans="1:18">
      <c r="A41" s="1095" t="s">
        <v>816</v>
      </c>
      <c r="B41" s="1095" t="s">
        <v>817</v>
      </c>
      <c r="C41" s="1095" t="s">
        <v>818</v>
      </c>
      <c r="D41" s="1095" t="s">
        <v>161</v>
      </c>
      <c r="E41" s="1096">
        <v>39850</v>
      </c>
      <c r="F41" s="1095" t="s">
        <v>200</v>
      </c>
      <c r="G41" s="1091">
        <v>4781000</v>
      </c>
      <c r="H41" s="1091">
        <v>0</v>
      </c>
      <c r="I41" s="1091">
        <v>7501881.7000000002</v>
      </c>
      <c r="J41" s="1095" t="s">
        <v>808</v>
      </c>
      <c r="K41" s="1091"/>
      <c r="L41" s="1091"/>
      <c r="M41" s="1092"/>
      <c r="N41" s="1091"/>
      <c r="O41" s="1091"/>
      <c r="P41" s="1091"/>
      <c r="Q41" s="1091"/>
      <c r="R41" s="1092"/>
    </row>
    <row r="42" spans="1:18">
      <c r="A42" s="1095" t="s">
        <v>199</v>
      </c>
      <c r="B42" s="1095" t="s">
        <v>817</v>
      </c>
      <c r="C42" s="1095" t="s">
        <v>818</v>
      </c>
      <c r="D42" s="1095" t="s">
        <v>161</v>
      </c>
      <c r="E42" s="1096">
        <v>41241</v>
      </c>
      <c r="F42" s="1095" t="s">
        <v>199</v>
      </c>
      <c r="G42" s="1091"/>
      <c r="H42" s="1091"/>
      <c r="I42" s="1091"/>
      <c r="J42" s="1095" t="s">
        <v>199</v>
      </c>
      <c r="K42" s="1091">
        <v>208870.74</v>
      </c>
      <c r="L42" s="1091"/>
      <c r="M42" s="1092">
        <v>234</v>
      </c>
      <c r="N42" s="1091">
        <v>892.61</v>
      </c>
      <c r="O42" s="1091">
        <v>-25129.26</v>
      </c>
      <c r="P42" s="1091"/>
      <c r="Q42" s="1091"/>
      <c r="R42" s="1092"/>
    </row>
    <row r="43" spans="1:18">
      <c r="A43" s="1095" t="s">
        <v>199</v>
      </c>
      <c r="B43" s="1095" t="s">
        <v>817</v>
      </c>
      <c r="C43" s="1095" t="s">
        <v>818</v>
      </c>
      <c r="D43" s="1095" t="s">
        <v>161</v>
      </c>
      <c r="E43" s="1096">
        <v>41242</v>
      </c>
      <c r="F43" s="1095" t="s">
        <v>199</v>
      </c>
      <c r="G43" s="1091"/>
      <c r="H43" s="1091"/>
      <c r="I43" s="1091"/>
      <c r="J43" s="1095" t="s">
        <v>199</v>
      </c>
      <c r="K43" s="1091">
        <v>4058697.67</v>
      </c>
      <c r="L43" s="1091"/>
      <c r="M43" s="1092">
        <v>4547</v>
      </c>
      <c r="N43" s="1091">
        <v>892.61</v>
      </c>
      <c r="O43" s="1091">
        <v>-488302.33</v>
      </c>
      <c r="P43" s="1091"/>
      <c r="Q43" s="1091"/>
      <c r="R43" s="1092"/>
    </row>
    <row r="44" spans="1:18">
      <c r="A44" s="1095" t="s">
        <v>199</v>
      </c>
      <c r="B44" s="1095" t="s">
        <v>817</v>
      </c>
      <c r="C44" s="1095" t="s">
        <v>818</v>
      </c>
      <c r="D44" s="1095" t="s">
        <v>161</v>
      </c>
      <c r="E44" s="1096">
        <v>41285</v>
      </c>
      <c r="F44" s="1095" t="s">
        <v>199</v>
      </c>
      <c r="G44" s="1091"/>
      <c r="H44" s="1091"/>
      <c r="I44" s="1091"/>
      <c r="J44" s="1095" t="s">
        <v>199</v>
      </c>
      <c r="K44" s="1091"/>
      <c r="L44" s="1091">
        <v>-42675.67</v>
      </c>
      <c r="M44" s="1092"/>
      <c r="N44" s="1091"/>
      <c r="O44" s="1091"/>
      <c r="P44" s="1091"/>
      <c r="Q44" s="1091"/>
      <c r="R44" s="1092"/>
    </row>
    <row r="45" spans="1:18">
      <c r="A45" s="1095" t="s">
        <v>199</v>
      </c>
      <c r="B45" s="1095" t="s">
        <v>817</v>
      </c>
      <c r="C45" s="1095" t="s">
        <v>818</v>
      </c>
      <c r="D45" s="1095" t="s">
        <v>161</v>
      </c>
      <c r="E45" s="1096">
        <v>41359</v>
      </c>
      <c r="F45" s="1095" t="s">
        <v>199</v>
      </c>
      <c r="G45" s="1091"/>
      <c r="H45" s="1091"/>
      <c r="I45" s="1091"/>
      <c r="J45" s="1095" t="s">
        <v>199</v>
      </c>
      <c r="K45" s="1091"/>
      <c r="L45" s="1091">
        <v>-7324.33</v>
      </c>
      <c r="M45" s="1092"/>
      <c r="N45" s="1091"/>
      <c r="O45" s="1091"/>
      <c r="P45" s="1091"/>
      <c r="Q45" s="1091"/>
      <c r="R45" s="1092"/>
    </row>
    <row r="46" spans="1:18">
      <c r="A46" s="1095" t="s">
        <v>199</v>
      </c>
      <c r="B46" s="1095" t="s">
        <v>817</v>
      </c>
      <c r="C46" s="1095" t="s">
        <v>818</v>
      </c>
      <c r="D46" s="1095" t="s">
        <v>161</v>
      </c>
      <c r="E46" s="1096">
        <v>41730</v>
      </c>
      <c r="F46" s="1095" t="s">
        <v>199</v>
      </c>
      <c r="G46" s="1091"/>
      <c r="H46" s="1091"/>
      <c r="I46" s="1091"/>
      <c r="J46" s="1095" t="s">
        <v>199</v>
      </c>
      <c r="K46" s="1091"/>
      <c r="L46" s="1091"/>
      <c r="M46" s="1092"/>
      <c r="N46" s="1091"/>
      <c r="O46" s="1091"/>
      <c r="P46" s="1091"/>
      <c r="Q46" s="1091">
        <v>2370908.2599999998</v>
      </c>
      <c r="R46" s="1092">
        <v>175772</v>
      </c>
    </row>
    <row r="47" spans="1:18">
      <c r="A47" s="1095"/>
      <c r="B47" s="1095" t="s">
        <v>819</v>
      </c>
      <c r="C47" s="1095" t="s">
        <v>820</v>
      </c>
      <c r="D47" s="1095" t="s">
        <v>15</v>
      </c>
      <c r="E47" s="1096">
        <v>39990</v>
      </c>
      <c r="F47" s="1095" t="s">
        <v>201</v>
      </c>
      <c r="G47" s="1091">
        <v>2986000</v>
      </c>
      <c r="H47" s="1091">
        <v>0</v>
      </c>
      <c r="I47" s="1091">
        <v>3581397.27</v>
      </c>
      <c r="J47" s="1095" t="s">
        <v>808</v>
      </c>
      <c r="K47" s="1091"/>
      <c r="L47" s="1091"/>
      <c r="M47" s="1092"/>
      <c r="N47" s="1091"/>
      <c r="O47" s="1091"/>
      <c r="P47" s="1091"/>
      <c r="Q47" s="1091"/>
      <c r="R47" s="1092"/>
    </row>
    <row r="48" spans="1:18">
      <c r="A48" s="1095" t="s">
        <v>199</v>
      </c>
      <c r="B48" s="1095" t="s">
        <v>819</v>
      </c>
      <c r="C48" s="1095" t="s">
        <v>820</v>
      </c>
      <c r="D48" s="1095" t="s">
        <v>15</v>
      </c>
      <c r="E48" s="1096">
        <v>41360</v>
      </c>
      <c r="F48" s="1095" t="s">
        <v>199</v>
      </c>
      <c r="G48" s="1091"/>
      <c r="H48" s="1091"/>
      <c r="I48" s="1091"/>
      <c r="J48" s="1095" t="s">
        <v>199</v>
      </c>
      <c r="K48" s="1091"/>
      <c r="L48" s="1091"/>
      <c r="M48" s="1092"/>
      <c r="N48" s="1091"/>
      <c r="O48" s="1091"/>
      <c r="P48" s="1091"/>
      <c r="Q48" s="1091">
        <v>94153.69</v>
      </c>
      <c r="R48" s="1092">
        <v>101</v>
      </c>
    </row>
    <row r="49" spans="1:18">
      <c r="A49" s="1095" t="s">
        <v>199</v>
      </c>
      <c r="B49" s="1095" t="s">
        <v>819</v>
      </c>
      <c r="C49" s="1095" t="s">
        <v>820</v>
      </c>
      <c r="D49" s="1095" t="s">
        <v>15</v>
      </c>
      <c r="E49" s="1096">
        <v>41361</v>
      </c>
      <c r="F49" s="1095" t="s">
        <v>199</v>
      </c>
      <c r="G49" s="1091"/>
      <c r="H49" s="1091"/>
      <c r="I49" s="1091"/>
      <c r="J49" s="1095" t="s">
        <v>199</v>
      </c>
      <c r="K49" s="1091">
        <v>2856437.46</v>
      </c>
      <c r="L49" s="1091"/>
      <c r="M49" s="1092">
        <v>2986</v>
      </c>
      <c r="N49" s="1091">
        <v>956.61</v>
      </c>
      <c r="O49" s="1091">
        <v>-129562.54</v>
      </c>
      <c r="P49" s="1091"/>
      <c r="Q49" s="1091">
        <v>44746.31</v>
      </c>
      <c r="R49" s="1092">
        <v>48</v>
      </c>
    </row>
    <row r="50" spans="1:18">
      <c r="A50" s="1095" t="s">
        <v>199</v>
      </c>
      <c r="B50" s="1095" t="s">
        <v>819</v>
      </c>
      <c r="C50" s="1095" t="s">
        <v>820</v>
      </c>
      <c r="D50" s="1095" t="s">
        <v>15</v>
      </c>
      <c r="E50" s="1096">
        <v>41373</v>
      </c>
      <c r="F50" s="1095" t="s">
        <v>199</v>
      </c>
      <c r="G50" s="1091"/>
      <c r="H50" s="1091"/>
      <c r="I50" s="1091"/>
      <c r="J50" s="1095" t="s">
        <v>199</v>
      </c>
      <c r="K50" s="1091"/>
      <c r="L50" s="1091">
        <v>-25000</v>
      </c>
      <c r="M50" s="1092"/>
      <c r="N50" s="1091"/>
      <c r="O50" s="1091"/>
      <c r="P50" s="1091"/>
      <c r="Q50" s="1091"/>
      <c r="R50" s="1092"/>
    </row>
    <row r="51" spans="1:18">
      <c r="A51" s="1095" t="s">
        <v>773</v>
      </c>
      <c r="B51" s="1095" t="s">
        <v>821</v>
      </c>
      <c r="C51" s="1095" t="s">
        <v>822</v>
      </c>
      <c r="D51" s="1095" t="s">
        <v>42</v>
      </c>
      <c r="E51" s="1096">
        <v>39801</v>
      </c>
      <c r="F51" s="1095" t="s">
        <v>200</v>
      </c>
      <c r="G51" s="1091">
        <v>26918000</v>
      </c>
      <c r="H51" s="1091">
        <v>0</v>
      </c>
      <c r="I51" s="1091">
        <v>28356360</v>
      </c>
      <c r="J51" s="1095" t="s">
        <v>1020</v>
      </c>
      <c r="K51" s="1091"/>
      <c r="L51" s="1091"/>
      <c r="M51" s="1092"/>
      <c r="N51" s="1091"/>
      <c r="O51" s="1091"/>
      <c r="P51" s="1091"/>
      <c r="Q51" s="1091"/>
      <c r="R51" s="1092"/>
    </row>
    <row r="52" spans="1:18">
      <c r="A52" s="1095" t="s">
        <v>199</v>
      </c>
      <c r="B52" s="1095" t="s">
        <v>821</v>
      </c>
      <c r="C52" s="1095" t="s">
        <v>822</v>
      </c>
      <c r="D52" s="1095" t="s">
        <v>42</v>
      </c>
      <c r="E52" s="1096">
        <v>39946</v>
      </c>
      <c r="F52" s="1095" t="s">
        <v>199</v>
      </c>
      <c r="G52" s="1091"/>
      <c r="H52" s="1091"/>
      <c r="I52" s="1091"/>
      <c r="J52" s="1095" t="s">
        <v>199</v>
      </c>
      <c r="K52" s="1091">
        <v>26918000</v>
      </c>
      <c r="L52" s="1091"/>
      <c r="M52" s="1092">
        <v>26918</v>
      </c>
      <c r="N52" s="1091">
        <v>1000</v>
      </c>
      <c r="O52" s="1091"/>
      <c r="P52" s="1091"/>
      <c r="Q52" s="1091"/>
      <c r="R52" s="1092"/>
    </row>
    <row r="53" spans="1:18">
      <c r="A53" s="1095" t="s">
        <v>199</v>
      </c>
      <c r="B53" s="1095" t="s">
        <v>821</v>
      </c>
      <c r="C53" s="1095" t="s">
        <v>822</v>
      </c>
      <c r="D53" s="1095" t="s">
        <v>42</v>
      </c>
      <c r="E53" s="1096">
        <v>39981</v>
      </c>
      <c r="F53" s="1095" t="s">
        <v>199</v>
      </c>
      <c r="G53" s="1091"/>
      <c r="H53" s="1091"/>
      <c r="I53" s="1091"/>
      <c r="J53" s="1095" t="s">
        <v>199</v>
      </c>
      <c r="K53" s="1091"/>
      <c r="L53" s="1091"/>
      <c r="M53" s="1092"/>
      <c r="N53" s="1091"/>
      <c r="O53" s="1091"/>
      <c r="P53" s="1091"/>
      <c r="Q53" s="1091">
        <v>900000</v>
      </c>
      <c r="R53" s="1092">
        <v>173069</v>
      </c>
    </row>
    <row r="54" spans="1:18">
      <c r="A54" s="1095" t="s">
        <v>823</v>
      </c>
      <c r="B54" s="1095" t="s">
        <v>824</v>
      </c>
      <c r="C54" s="1095" t="s">
        <v>825</v>
      </c>
      <c r="D54" s="1095" t="s">
        <v>79</v>
      </c>
      <c r="E54" s="1096">
        <v>39990</v>
      </c>
      <c r="F54" s="1095" t="s">
        <v>826</v>
      </c>
      <c r="G54" s="1091">
        <v>12000000</v>
      </c>
      <c r="H54" s="1091">
        <v>0</v>
      </c>
      <c r="I54" s="1091">
        <v>9806136.5999999996</v>
      </c>
      <c r="J54" s="1095" t="s">
        <v>808</v>
      </c>
      <c r="K54" s="1091"/>
      <c r="L54" s="1091"/>
      <c r="M54" s="1092"/>
      <c r="N54" s="1091"/>
      <c r="O54" s="1091"/>
      <c r="P54" s="1091"/>
      <c r="Q54" s="1091"/>
      <c r="R54" s="1092"/>
    </row>
    <row r="55" spans="1:18">
      <c r="A55" s="1095" t="s">
        <v>199</v>
      </c>
      <c r="B55" s="1095" t="s">
        <v>824</v>
      </c>
      <c r="C55" s="1095" t="s">
        <v>825</v>
      </c>
      <c r="D55" s="1095" t="s">
        <v>79</v>
      </c>
      <c r="E55" s="1096">
        <v>41311</v>
      </c>
      <c r="F55" s="1095" t="s">
        <v>199</v>
      </c>
      <c r="G55" s="1091"/>
      <c r="H55" s="1091"/>
      <c r="I55" s="1091"/>
      <c r="J55" s="1095" t="s">
        <v>199</v>
      </c>
      <c r="K55" s="1091">
        <v>3375945</v>
      </c>
      <c r="L55" s="1091"/>
      <c r="M55" s="1092">
        <v>4500000</v>
      </c>
      <c r="N55" s="1091">
        <v>0.75021000000000004</v>
      </c>
      <c r="O55" s="1091">
        <v>-1124055</v>
      </c>
      <c r="P55" s="1091"/>
      <c r="Q55" s="1091"/>
      <c r="R55" s="1092"/>
    </row>
    <row r="56" spans="1:18">
      <c r="A56" s="1095" t="s">
        <v>199</v>
      </c>
      <c r="B56" s="1095" t="s">
        <v>824</v>
      </c>
      <c r="C56" s="1095" t="s">
        <v>825</v>
      </c>
      <c r="D56" s="1095" t="s">
        <v>79</v>
      </c>
      <c r="E56" s="1096">
        <v>41312</v>
      </c>
      <c r="F56" s="1095" t="s">
        <v>199</v>
      </c>
      <c r="G56" s="1091"/>
      <c r="H56" s="1091"/>
      <c r="I56" s="1091"/>
      <c r="J56" s="1095" t="s">
        <v>199</v>
      </c>
      <c r="K56" s="1091">
        <v>5626575</v>
      </c>
      <c r="L56" s="1091"/>
      <c r="M56" s="1092">
        <v>7500000</v>
      </c>
      <c r="N56" s="1091">
        <v>0.75021000000000004</v>
      </c>
      <c r="O56" s="1091">
        <v>-1873425</v>
      </c>
      <c r="P56" s="1091"/>
      <c r="Q56" s="1091">
        <v>504900</v>
      </c>
      <c r="R56" s="1092">
        <v>600000</v>
      </c>
    </row>
    <row r="57" spans="1:18">
      <c r="A57" s="1095" t="s">
        <v>199</v>
      </c>
      <c r="B57" s="1095" t="s">
        <v>824</v>
      </c>
      <c r="C57" s="1095" t="s">
        <v>825</v>
      </c>
      <c r="D57" s="1095" t="s">
        <v>79</v>
      </c>
      <c r="E57" s="1096">
        <v>41359</v>
      </c>
      <c r="F57" s="1095" t="s">
        <v>199</v>
      </c>
      <c r="G57" s="1091"/>
      <c r="H57" s="1091"/>
      <c r="I57" s="1091"/>
      <c r="J57" s="1095" t="s">
        <v>199</v>
      </c>
      <c r="K57" s="1091"/>
      <c r="L57" s="1091">
        <v>-90025.2</v>
      </c>
      <c r="M57" s="1092"/>
      <c r="N57" s="1091"/>
      <c r="O57" s="1091"/>
      <c r="P57" s="1091"/>
      <c r="Q57" s="1091"/>
      <c r="R57" s="1092"/>
    </row>
    <row r="58" spans="1:18">
      <c r="A58" s="1095" t="s">
        <v>2212</v>
      </c>
      <c r="B58" s="1095" t="s">
        <v>828</v>
      </c>
      <c r="C58" s="1095" t="s">
        <v>829</v>
      </c>
      <c r="D58" s="1095" t="s">
        <v>65</v>
      </c>
      <c r="E58" s="1096">
        <v>39927</v>
      </c>
      <c r="F58" s="1095" t="s">
        <v>201</v>
      </c>
      <c r="G58" s="1091">
        <v>3652000</v>
      </c>
      <c r="H58" s="1091">
        <v>0</v>
      </c>
      <c r="I58" s="1091">
        <v>1453753</v>
      </c>
      <c r="J58" s="1095" t="s">
        <v>808</v>
      </c>
      <c r="K58" s="1091"/>
      <c r="L58" s="1091"/>
      <c r="M58" s="1092"/>
      <c r="N58" s="1091"/>
      <c r="O58" s="1091"/>
      <c r="P58" s="1091"/>
      <c r="Q58" s="1091"/>
      <c r="R58" s="1092"/>
    </row>
    <row r="59" spans="1:18">
      <c r="A59" s="1095" t="s">
        <v>199</v>
      </c>
      <c r="B59" s="1095" t="s">
        <v>828</v>
      </c>
      <c r="C59" s="1095" t="s">
        <v>829</v>
      </c>
      <c r="D59" s="1095" t="s">
        <v>65</v>
      </c>
      <c r="E59" s="1096">
        <v>42732</v>
      </c>
      <c r="F59" s="1095" t="s">
        <v>199</v>
      </c>
      <c r="G59" s="1091"/>
      <c r="H59" s="1091"/>
      <c r="I59" s="1091"/>
      <c r="J59" s="1095" t="s">
        <v>199</v>
      </c>
      <c r="K59" s="1091">
        <v>1044000</v>
      </c>
      <c r="L59" s="1091"/>
      <c r="M59" s="1092">
        <v>3652</v>
      </c>
      <c r="N59" s="1091">
        <v>285.87075499999997</v>
      </c>
      <c r="O59" s="1091">
        <v>-2608000</v>
      </c>
      <c r="P59" s="1091"/>
      <c r="Q59" s="1091"/>
      <c r="R59" s="1092"/>
    </row>
    <row r="60" spans="1:18">
      <c r="A60" s="1095" t="s">
        <v>813</v>
      </c>
      <c r="B60" s="1095" t="s">
        <v>831</v>
      </c>
      <c r="C60" s="1095" t="s">
        <v>832</v>
      </c>
      <c r="D60" s="1095" t="s">
        <v>833</v>
      </c>
      <c r="E60" s="1096">
        <v>39899</v>
      </c>
      <c r="F60" s="1095" t="s">
        <v>201</v>
      </c>
      <c r="G60" s="1091">
        <v>70000000</v>
      </c>
      <c r="H60" s="1091">
        <v>0</v>
      </c>
      <c r="I60" s="1091">
        <v>73129160.689999998</v>
      </c>
      <c r="J60" s="1095" t="s">
        <v>808</v>
      </c>
      <c r="K60" s="1091"/>
      <c r="L60" s="1091"/>
      <c r="M60" s="1092"/>
      <c r="N60" s="1091"/>
      <c r="O60" s="1091"/>
      <c r="P60" s="1091"/>
      <c r="Q60" s="1091"/>
      <c r="R60" s="1092"/>
    </row>
    <row r="61" spans="1:18">
      <c r="A61" s="1095" t="s">
        <v>199</v>
      </c>
      <c r="B61" s="1095" t="s">
        <v>831</v>
      </c>
      <c r="C61" s="1095" t="s">
        <v>832</v>
      </c>
      <c r="D61" s="1095" t="s">
        <v>833</v>
      </c>
      <c r="E61" s="1096">
        <v>41170</v>
      </c>
      <c r="F61" s="1095" t="s">
        <v>199</v>
      </c>
      <c r="G61" s="1091"/>
      <c r="H61" s="1091"/>
      <c r="I61" s="1091"/>
      <c r="J61" s="1095" t="s">
        <v>199</v>
      </c>
      <c r="K61" s="1091">
        <v>280115.76</v>
      </c>
      <c r="L61" s="1091"/>
      <c r="M61" s="1092">
        <v>344</v>
      </c>
      <c r="N61" s="1091">
        <v>814.29</v>
      </c>
      <c r="O61" s="1091">
        <v>-63884.24</v>
      </c>
      <c r="P61" s="1091"/>
      <c r="Q61" s="1091"/>
      <c r="R61" s="1092"/>
    </row>
    <row r="62" spans="1:18">
      <c r="A62" s="1095" t="s">
        <v>199</v>
      </c>
      <c r="B62" s="1095" t="s">
        <v>831</v>
      </c>
      <c r="C62" s="1095" t="s">
        <v>832</v>
      </c>
      <c r="D62" s="1095" t="s">
        <v>833</v>
      </c>
      <c r="E62" s="1096">
        <v>41171</v>
      </c>
      <c r="F62" s="1095" t="s">
        <v>199</v>
      </c>
      <c r="G62" s="1091"/>
      <c r="H62" s="1091"/>
      <c r="I62" s="1091"/>
      <c r="J62" s="1095" t="s">
        <v>199</v>
      </c>
      <c r="K62" s="1091">
        <v>6559920.2400000002</v>
      </c>
      <c r="L62" s="1091"/>
      <c r="M62" s="1092">
        <v>8056</v>
      </c>
      <c r="N62" s="1091">
        <v>814.29</v>
      </c>
      <c r="O62" s="1091">
        <v>-1496079.76</v>
      </c>
      <c r="P62" s="1091"/>
      <c r="Q62" s="1091"/>
      <c r="R62" s="1092"/>
    </row>
    <row r="63" spans="1:18">
      <c r="A63" s="1095" t="s">
        <v>199</v>
      </c>
      <c r="B63" s="1095" t="s">
        <v>831</v>
      </c>
      <c r="C63" s="1095" t="s">
        <v>832</v>
      </c>
      <c r="D63" s="1095" t="s">
        <v>833</v>
      </c>
      <c r="E63" s="1096">
        <v>41172</v>
      </c>
      <c r="F63" s="1095" t="s">
        <v>199</v>
      </c>
      <c r="G63" s="1091"/>
      <c r="H63" s="1091"/>
      <c r="I63" s="1091"/>
      <c r="J63" s="1095" t="s">
        <v>199</v>
      </c>
      <c r="K63" s="1091">
        <v>50160264</v>
      </c>
      <c r="L63" s="1091"/>
      <c r="M63" s="1092">
        <v>61600</v>
      </c>
      <c r="N63" s="1091">
        <v>814.29</v>
      </c>
      <c r="O63" s="1091">
        <v>-11439736</v>
      </c>
      <c r="P63" s="1091"/>
      <c r="Q63" s="1091">
        <v>3291750</v>
      </c>
      <c r="R63" s="1092">
        <v>3500</v>
      </c>
    </row>
    <row r="64" spans="1:18">
      <c r="A64" s="1095" t="s">
        <v>199</v>
      </c>
      <c r="B64" s="1095" t="s">
        <v>831</v>
      </c>
      <c r="C64" s="1095" t="s">
        <v>832</v>
      </c>
      <c r="D64" s="1095" t="s">
        <v>833</v>
      </c>
      <c r="E64" s="1096">
        <v>41229</v>
      </c>
      <c r="F64" s="1095" t="s">
        <v>199</v>
      </c>
      <c r="G64" s="1091"/>
      <c r="H64" s="1091"/>
      <c r="I64" s="1091"/>
      <c r="J64" s="1095" t="s">
        <v>199</v>
      </c>
      <c r="K64" s="1091"/>
      <c r="L64" s="1091">
        <v>-570003</v>
      </c>
      <c r="M64" s="1092"/>
      <c r="N64" s="1091"/>
      <c r="O64" s="1091"/>
      <c r="P64" s="1091"/>
      <c r="Q64" s="1091"/>
      <c r="R64" s="1092"/>
    </row>
    <row r="65" spans="1:18">
      <c r="A65" s="1095" t="s">
        <v>834</v>
      </c>
      <c r="B65" s="1095" t="s">
        <v>835</v>
      </c>
      <c r="C65" s="1095" t="s">
        <v>836</v>
      </c>
      <c r="D65" s="1095" t="s">
        <v>108</v>
      </c>
      <c r="E65" s="1096">
        <v>39843</v>
      </c>
      <c r="F65" s="1095" t="s">
        <v>201</v>
      </c>
      <c r="G65" s="1091">
        <v>3674000</v>
      </c>
      <c r="H65" s="1091">
        <v>0</v>
      </c>
      <c r="I65" s="1091">
        <v>4387576.45</v>
      </c>
      <c r="J65" s="1095" t="s">
        <v>1020</v>
      </c>
      <c r="K65" s="1091"/>
      <c r="L65" s="1091"/>
      <c r="M65" s="1092"/>
      <c r="N65" s="1091"/>
      <c r="O65" s="1091"/>
      <c r="P65" s="1091"/>
      <c r="Q65" s="1091"/>
      <c r="R65" s="1092"/>
    </row>
    <row r="66" spans="1:18">
      <c r="A66" s="1095" t="s">
        <v>199</v>
      </c>
      <c r="B66" s="1095" t="s">
        <v>835</v>
      </c>
      <c r="C66" s="1095" t="s">
        <v>836</v>
      </c>
      <c r="D66" s="1095" t="s">
        <v>108</v>
      </c>
      <c r="E66" s="1096">
        <v>40808</v>
      </c>
      <c r="F66" s="1095" t="s">
        <v>199</v>
      </c>
      <c r="G66" s="1091"/>
      <c r="H66" s="1091"/>
      <c r="I66" s="1091"/>
      <c r="J66" s="1095" t="s">
        <v>199</v>
      </c>
      <c r="K66" s="1091">
        <v>3674000</v>
      </c>
      <c r="L66" s="1091"/>
      <c r="M66" s="1092">
        <v>3674</v>
      </c>
      <c r="N66" s="1091">
        <v>1000</v>
      </c>
      <c r="O66" s="1091"/>
      <c r="P66" s="1091"/>
      <c r="Q66" s="1091">
        <v>184000</v>
      </c>
      <c r="R66" s="1092">
        <v>184</v>
      </c>
    </row>
    <row r="67" spans="1:18">
      <c r="A67" s="1095" t="s">
        <v>809</v>
      </c>
      <c r="B67" s="1095" t="s">
        <v>837</v>
      </c>
      <c r="C67" s="1095" t="s">
        <v>838</v>
      </c>
      <c r="D67" s="1095" t="s">
        <v>839</v>
      </c>
      <c r="E67" s="1096">
        <v>39878</v>
      </c>
      <c r="F67" s="1095" t="s">
        <v>201</v>
      </c>
      <c r="G67" s="1091">
        <v>2492000</v>
      </c>
      <c r="H67" s="1091">
        <v>0</v>
      </c>
      <c r="I67" s="1091">
        <v>2960021.33</v>
      </c>
      <c r="J67" s="1095" t="s">
        <v>1020</v>
      </c>
      <c r="K67" s="1091"/>
      <c r="L67" s="1091"/>
      <c r="M67" s="1092"/>
      <c r="N67" s="1091"/>
      <c r="O67" s="1091"/>
      <c r="P67" s="1091"/>
      <c r="Q67" s="1091"/>
      <c r="R67" s="1092"/>
    </row>
    <row r="68" spans="1:18">
      <c r="A68" s="1095" t="s">
        <v>199</v>
      </c>
      <c r="B68" s="1095" t="s">
        <v>837</v>
      </c>
      <c r="C68" s="1095" t="s">
        <v>838</v>
      </c>
      <c r="D68" s="1095" t="s">
        <v>839</v>
      </c>
      <c r="E68" s="1096">
        <v>40801</v>
      </c>
      <c r="F68" s="1095" t="s">
        <v>199</v>
      </c>
      <c r="G68" s="1091"/>
      <c r="H68" s="1091"/>
      <c r="I68" s="1091"/>
      <c r="J68" s="1095" t="s">
        <v>199</v>
      </c>
      <c r="K68" s="1091">
        <v>2492000</v>
      </c>
      <c r="L68" s="1091"/>
      <c r="M68" s="1092">
        <v>2492</v>
      </c>
      <c r="N68" s="1091">
        <v>1000</v>
      </c>
      <c r="O68" s="1091"/>
      <c r="P68" s="1091"/>
      <c r="Q68" s="1091">
        <v>125000</v>
      </c>
      <c r="R68" s="1092">
        <v>125</v>
      </c>
    </row>
    <row r="69" spans="1:18">
      <c r="A69" s="1095" t="s">
        <v>773</v>
      </c>
      <c r="B69" s="1095" t="s">
        <v>840</v>
      </c>
      <c r="C69" s="1095" t="s">
        <v>202</v>
      </c>
      <c r="D69" s="1095" t="s">
        <v>42</v>
      </c>
      <c r="E69" s="1096">
        <v>39822</v>
      </c>
      <c r="F69" s="1095" t="s">
        <v>200</v>
      </c>
      <c r="G69" s="1091">
        <v>3388890000</v>
      </c>
      <c r="H69" s="1091">
        <v>0</v>
      </c>
      <c r="I69" s="1091">
        <v>3803257308.3299999</v>
      </c>
      <c r="J69" s="1095" t="s">
        <v>1020</v>
      </c>
      <c r="K69" s="1091"/>
      <c r="L69" s="1091"/>
      <c r="M69" s="1092"/>
      <c r="N69" s="1091"/>
      <c r="O69" s="1091"/>
      <c r="P69" s="1091"/>
      <c r="Q69" s="1091"/>
      <c r="R69" s="1092"/>
    </row>
    <row r="70" spans="1:18">
      <c r="A70" s="1095" t="s">
        <v>199</v>
      </c>
      <c r="B70" s="1095" t="s">
        <v>840</v>
      </c>
      <c r="C70" s="1095" t="s">
        <v>202</v>
      </c>
      <c r="D70" s="1095" t="s">
        <v>42</v>
      </c>
      <c r="E70" s="1096">
        <v>39981</v>
      </c>
      <c r="F70" s="1095" t="s">
        <v>199</v>
      </c>
      <c r="G70" s="1091"/>
      <c r="H70" s="1091"/>
      <c r="I70" s="1091"/>
      <c r="J70" s="1095" t="s">
        <v>199</v>
      </c>
      <c r="K70" s="1091">
        <v>3388890000</v>
      </c>
      <c r="L70" s="1091"/>
      <c r="M70" s="1092">
        <v>3388890</v>
      </c>
      <c r="N70" s="1091">
        <v>1000</v>
      </c>
      <c r="O70" s="1091"/>
      <c r="P70" s="1091"/>
      <c r="Q70" s="1091"/>
      <c r="R70" s="1092"/>
    </row>
    <row r="71" spans="1:18">
      <c r="A71" s="1095" t="s">
        <v>199</v>
      </c>
      <c r="B71" s="1095" t="s">
        <v>840</v>
      </c>
      <c r="C71" s="1095" t="s">
        <v>202</v>
      </c>
      <c r="D71" s="1095" t="s">
        <v>42</v>
      </c>
      <c r="E71" s="1096">
        <v>40023</v>
      </c>
      <c r="F71" s="1095" t="s">
        <v>199</v>
      </c>
      <c r="G71" s="1091"/>
      <c r="H71" s="1091"/>
      <c r="I71" s="1091"/>
      <c r="J71" s="1095" t="s">
        <v>199</v>
      </c>
      <c r="K71" s="1091"/>
      <c r="L71" s="1091"/>
      <c r="M71" s="1092"/>
      <c r="N71" s="1091"/>
      <c r="O71" s="1091"/>
      <c r="P71" s="1091"/>
      <c r="Q71" s="1091">
        <v>340000000</v>
      </c>
      <c r="R71" s="1092">
        <v>24264129</v>
      </c>
    </row>
    <row r="72" spans="1:18">
      <c r="A72" s="1095" t="s">
        <v>802</v>
      </c>
      <c r="B72" s="1095" t="s">
        <v>841</v>
      </c>
      <c r="C72" s="1095" t="s">
        <v>842</v>
      </c>
      <c r="D72" s="1095" t="s">
        <v>5</v>
      </c>
      <c r="E72" s="1096">
        <v>39962</v>
      </c>
      <c r="F72" s="1095" t="s">
        <v>201</v>
      </c>
      <c r="G72" s="1091">
        <v>1800000</v>
      </c>
      <c r="H72" s="1091">
        <v>0</v>
      </c>
      <c r="I72" s="1091">
        <v>2052682.49</v>
      </c>
      <c r="J72" s="1095" t="s">
        <v>1020</v>
      </c>
      <c r="K72" s="1091"/>
      <c r="L72" s="1091"/>
      <c r="M72" s="1092"/>
      <c r="N72" s="1091"/>
      <c r="O72" s="1091"/>
      <c r="P72" s="1091"/>
      <c r="Q72" s="1091"/>
      <c r="R72" s="1092"/>
    </row>
    <row r="73" spans="1:18">
      <c r="A73" s="1095" t="s">
        <v>199</v>
      </c>
      <c r="B73" s="1095" t="s">
        <v>841</v>
      </c>
      <c r="C73" s="1095" t="s">
        <v>842</v>
      </c>
      <c r="D73" s="1095" t="s">
        <v>5</v>
      </c>
      <c r="E73" s="1096">
        <v>40569</v>
      </c>
      <c r="F73" s="1095" t="s">
        <v>199</v>
      </c>
      <c r="G73" s="1091"/>
      <c r="H73" s="1091"/>
      <c r="I73" s="1091"/>
      <c r="J73" s="1095" t="s">
        <v>199</v>
      </c>
      <c r="K73" s="1091">
        <v>1800000</v>
      </c>
      <c r="L73" s="1091"/>
      <c r="M73" s="1092">
        <v>1800</v>
      </c>
      <c r="N73" s="1091">
        <v>1000</v>
      </c>
      <c r="O73" s="1091"/>
      <c r="P73" s="1091"/>
      <c r="Q73" s="1091">
        <v>90000</v>
      </c>
      <c r="R73" s="1092">
        <v>90</v>
      </c>
    </row>
    <row r="74" spans="1:18">
      <c r="A74" s="1095" t="s">
        <v>802</v>
      </c>
      <c r="B74" s="1095" t="s">
        <v>843</v>
      </c>
      <c r="C74" s="1095" t="s">
        <v>844</v>
      </c>
      <c r="D74" s="1095" t="s">
        <v>845</v>
      </c>
      <c r="E74" s="1096">
        <v>39822</v>
      </c>
      <c r="F74" s="1095" t="s">
        <v>201</v>
      </c>
      <c r="G74" s="1091">
        <v>6000000</v>
      </c>
      <c r="H74" s="1091">
        <v>0</v>
      </c>
      <c r="I74" s="1091">
        <v>7220141.6699999999</v>
      </c>
      <c r="J74" s="1095" t="s">
        <v>1020</v>
      </c>
      <c r="K74" s="1091"/>
      <c r="L74" s="1091"/>
      <c r="M74" s="1092"/>
      <c r="N74" s="1091"/>
      <c r="O74" s="1091"/>
      <c r="P74" s="1091"/>
      <c r="Q74" s="1091"/>
      <c r="R74" s="1092"/>
    </row>
    <row r="75" spans="1:18">
      <c r="A75" s="1095" t="s">
        <v>199</v>
      </c>
      <c r="B75" s="1095" t="s">
        <v>843</v>
      </c>
      <c r="C75" s="1095" t="s">
        <v>844</v>
      </c>
      <c r="D75" s="1095" t="s">
        <v>845</v>
      </c>
      <c r="E75" s="1096">
        <v>40849</v>
      </c>
      <c r="F75" s="1095" t="s">
        <v>199</v>
      </c>
      <c r="G75" s="1091"/>
      <c r="H75" s="1091"/>
      <c r="I75" s="1091"/>
      <c r="J75" s="1095" t="s">
        <v>199</v>
      </c>
      <c r="K75" s="1091">
        <v>6000000</v>
      </c>
      <c r="L75" s="1091"/>
      <c r="M75" s="1092">
        <v>6000</v>
      </c>
      <c r="N75" s="1091">
        <v>1000</v>
      </c>
      <c r="O75" s="1091"/>
      <c r="P75" s="1091"/>
      <c r="Q75" s="1091">
        <v>300000</v>
      </c>
      <c r="R75" s="1092">
        <v>300</v>
      </c>
    </row>
    <row r="76" spans="1:18">
      <c r="A76" s="1095"/>
      <c r="B76" s="1095" t="s">
        <v>846</v>
      </c>
      <c r="C76" s="1095" t="s">
        <v>847</v>
      </c>
      <c r="D76" s="1095" t="s">
        <v>15</v>
      </c>
      <c r="E76" s="1096">
        <v>39773</v>
      </c>
      <c r="F76" s="1095" t="s">
        <v>200</v>
      </c>
      <c r="G76" s="1091">
        <v>52000000</v>
      </c>
      <c r="H76" s="1091">
        <v>0</v>
      </c>
      <c r="I76" s="1091">
        <v>59637438.670000002</v>
      </c>
      <c r="J76" s="1095" t="s">
        <v>808</v>
      </c>
      <c r="K76" s="1091"/>
      <c r="L76" s="1091"/>
      <c r="M76" s="1092"/>
      <c r="N76" s="1091"/>
      <c r="O76" s="1091"/>
      <c r="P76" s="1091"/>
      <c r="Q76" s="1091"/>
      <c r="R76" s="1092"/>
    </row>
    <row r="77" spans="1:18">
      <c r="A77" s="1095" t="s">
        <v>199</v>
      </c>
      <c r="B77" s="1095" t="s">
        <v>846</v>
      </c>
      <c r="C77" s="1095" t="s">
        <v>847</v>
      </c>
      <c r="D77" s="1095" t="s">
        <v>15</v>
      </c>
      <c r="E77" s="1096">
        <v>41079</v>
      </c>
      <c r="F77" s="1095" t="s">
        <v>199</v>
      </c>
      <c r="G77" s="1091"/>
      <c r="H77" s="1091"/>
      <c r="I77" s="1091"/>
      <c r="J77" s="1095" t="s">
        <v>199</v>
      </c>
      <c r="K77" s="1091">
        <v>48391200</v>
      </c>
      <c r="L77" s="1091">
        <v>-725868</v>
      </c>
      <c r="M77" s="1092">
        <v>52000</v>
      </c>
      <c r="N77" s="1091">
        <v>930.6</v>
      </c>
      <c r="O77" s="1091">
        <v>-3608800</v>
      </c>
      <c r="P77" s="1091"/>
      <c r="Q77" s="1091"/>
      <c r="R77" s="1092"/>
    </row>
    <row r="78" spans="1:18">
      <c r="A78" s="1095" t="s">
        <v>199</v>
      </c>
      <c r="B78" s="1095" t="s">
        <v>846</v>
      </c>
      <c r="C78" s="1095" t="s">
        <v>847</v>
      </c>
      <c r="D78" s="1095" t="s">
        <v>15</v>
      </c>
      <c r="E78" s="1096">
        <v>41143</v>
      </c>
      <c r="F78" s="1095" t="s">
        <v>199</v>
      </c>
      <c r="G78" s="1091"/>
      <c r="H78" s="1091"/>
      <c r="I78" s="1091"/>
      <c r="J78" s="1095" t="s">
        <v>199</v>
      </c>
      <c r="K78" s="1091"/>
      <c r="L78" s="1091"/>
      <c r="M78" s="1092"/>
      <c r="N78" s="1091"/>
      <c r="O78" s="1091"/>
      <c r="P78" s="1091"/>
      <c r="Q78" s="1091">
        <v>2670000</v>
      </c>
      <c r="R78" s="1092">
        <v>698554.05</v>
      </c>
    </row>
    <row r="79" spans="1:18">
      <c r="A79" s="1095" t="s">
        <v>848</v>
      </c>
      <c r="B79" s="1095" t="s">
        <v>849</v>
      </c>
      <c r="C79" s="1095" t="s">
        <v>850</v>
      </c>
      <c r="D79" s="1095" t="s">
        <v>166</v>
      </c>
      <c r="E79" s="1096">
        <v>39801</v>
      </c>
      <c r="F79" s="1095" t="s">
        <v>200</v>
      </c>
      <c r="G79" s="1091">
        <v>21000000</v>
      </c>
      <c r="H79" s="1091">
        <v>0</v>
      </c>
      <c r="I79" s="1091">
        <v>24601666.66</v>
      </c>
      <c r="J79" s="1095" t="s">
        <v>1020</v>
      </c>
      <c r="K79" s="1091"/>
      <c r="L79" s="1091"/>
      <c r="M79" s="1092"/>
      <c r="N79" s="1091"/>
      <c r="O79" s="1091"/>
      <c r="P79" s="1091"/>
      <c r="Q79" s="1091"/>
      <c r="R79" s="1092"/>
    </row>
    <row r="80" spans="1:18">
      <c r="A80" s="1095" t="s">
        <v>199</v>
      </c>
      <c r="B80" s="1095" t="s">
        <v>849</v>
      </c>
      <c r="C80" s="1095" t="s">
        <v>850</v>
      </c>
      <c r="D80" s="1095" t="s">
        <v>166</v>
      </c>
      <c r="E80" s="1096">
        <v>40766</v>
      </c>
      <c r="F80" s="1095" t="s">
        <v>199</v>
      </c>
      <c r="G80" s="1091"/>
      <c r="H80" s="1091"/>
      <c r="I80" s="1091"/>
      <c r="J80" s="1095" t="s">
        <v>199</v>
      </c>
      <c r="K80" s="1091">
        <v>21000000</v>
      </c>
      <c r="L80" s="1091"/>
      <c r="M80" s="1092">
        <v>21000</v>
      </c>
      <c r="N80" s="1091">
        <v>1000</v>
      </c>
      <c r="O80" s="1091"/>
      <c r="P80" s="1091"/>
      <c r="Q80" s="1091"/>
      <c r="R80" s="1092"/>
    </row>
    <row r="81" spans="1:18">
      <c r="A81" s="1095" t="s">
        <v>199</v>
      </c>
      <c r="B81" s="1095" t="s">
        <v>849</v>
      </c>
      <c r="C81" s="1095" t="s">
        <v>850</v>
      </c>
      <c r="D81" s="1095" t="s">
        <v>166</v>
      </c>
      <c r="E81" s="1096">
        <v>40849</v>
      </c>
      <c r="F81" s="1095" t="s">
        <v>199</v>
      </c>
      <c r="G81" s="1091"/>
      <c r="H81" s="1091"/>
      <c r="I81" s="1091"/>
      <c r="J81" s="1095" t="s">
        <v>199</v>
      </c>
      <c r="K81" s="1091"/>
      <c r="L81" s="1091"/>
      <c r="M81" s="1092"/>
      <c r="N81" s="1091"/>
      <c r="O81" s="1091"/>
      <c r="P81" s="1091"/>
      <c r="Q81" s="1091">
        <v>825000</v>
      </c>
      <c r="R81" s="1092">
        <v>1312500</v>
      </c>
    </row>
    <row r="82" spans="1:18">
      <c r="A82" s="1095" t="s">
        <v>823</v>
      </c>
      <c r="B82" s="1095" t="s">
        <v>851</v>
      </c>
      <c r="C82" s="1095" t="s">
        <v>852</v>
      </c>
      <c r="D82" s="1095" t="s">
        <v>812</v>
      </c>
      <c r="E82" s="1096">
        <v>40046</v>
      </c>
      <c r="F82" s="1095" t="s">
        <v>826</v>
      </c>
      <c r="G82" s="1091">
        <v>5000000</v>
      </c>
      <c r="H82" s="1091">
        <v>0</v>
      </c>
      <c r="I82" s="1091">
        <v>6523255</v>
      </c>
      <c r="J82" s="1095" t="s">
        <v>808</v>
      </c>
      <c r="K82" s="1091"/>
      <c r="L82" s="1091"/>
      <c r="M82" s="1092"/>
      <c r="N82" s="1091"/>
      <c r="O82" s="1091"/>
      <c r="P82" s="1091"/>
      <c r="Q82" s="1091"/>
      <c r="R82" s="1092"/>
    </row>
    <row r="83" spans="1:18">
      <c r="A83" s="1095" t="s">
        <v>199</v>
      </c>
      <c r="B83" s="1095" t="s">
        <v>851</v>
      </c>
      <c r="C83" s="1095" t="s">
        <v>852</v>
      </c>
      <c r="D83" s="1095" t="s">
        <v>812</v>
      </c>
      <c r="E83" s="1096">
        <v>41359</v>
      </c>
      <c r="F83" s="1095" t="s">
        <v>199</v>
      </c>
      <c r="G83" s="1091"/>
      <c r="H83" s="1091"/>
      <c r="I83" s="1091"/>
      <c r="J83" s="1095" t="s">
        <v>199</v>
      </c>
      <c r="K83" s="1091">
        <v>359040</v>
      </c>
      <c r="L83" s="1091"/>
      <c r="M83" s="1092">
        <v>374000</v>
      </c>
      <c r="N83" s="1091">
        <v>0.96</v>
      </c>
      <c r="O83" s="1091">
        <v>-14960</v>
      </c>
      <c r="P83" s="1091"/>
      <c r="Q83" s="1091"/>
      <c r="R83" s="1092"/>
    </row>
    <row r="84" spans="1:18">
      <c r="A84" s="1095" t="s">
        <v>199</v>
      </c>
      <c r="B84" s="1095" t="s">
        <v>851</v>
      </c>
      <c r="C84" s="1095" t="s">
        <v>852</v>
      </c>
      <c r="D84" s="1095" t="s">
        <v>812</v>
      </c>
      <c r="E84" s="1096">
        <v>41360</v>
      </c>
      <c r="F84" s="1095" t="s">
        <v>199</v>
      </c>
      <c r="G84" s="1091"/>
      <c r="H84" s="1091"/>
      <c r="I84" s="1091"/>
      <c r="J84" s="1095" t="s">
        <v>199</v>
      </c>
      <c r="K84" s="1091">
        <v>2112000</v>
      </c>
      <c r="L84" s="1091"/>
      <c r="M84" s="1092">
        <v>2200000</v>
      </c>
      <c r="N84" s="1091">
        <v>0.96</v>
      </c>
      <c r="O84" s="1091">
        <v>-88000</v>
      </c>
      <c r="P84" s="1091"/>
      <c r="Q84" s="1091"/>
      <c r="R84" s="1092"/>
    </row>
    <row r="85" spans="1:18">
      <c r="A85" s="1095" t="s">
        <v>199</v>
      </c>
      <c r="B85" s="1095" t="s">
        <v>851</v>
      </c>
      <c r="C85" s="1095" t="s">
        <v>852</v>
      </c>
      <c r="D85" s="1095" t="s">
        <v>812</v>
      </c>
      <c r="E85" s="1096">
        <v>41361</v>
      </c>
      <c r="F85" s="1095" t="s">
        <v>199</v>
      </c>
      <c r="G85" s="1091"/>
      <c r="H85" s="1091"/>
      <c r="I85" s="1091"/>
      <c r="J85" s="1095" t="s">
        <v>199</v>
      </c>
      <c r="K85" s="1091">
        <v>2328960</v>
      </c>
      <c r="L85" s="1091"/>
      <c r="M85" s="1092">
        <v>2426000</v>
      </c>
      <c r="N85" s="1091">
        <v>0.96</v>
      </c>
      <c r="O85" s="1091">
        <v>-97040</v>
      </c>
      <c r="P85" s="1091"/>
      <c r="Q85" s="1091">
        <v>259875</v>
      </c>
      <c r="R85" s="1092">
        <v>250000</v>
      </c>
    </row>
    <row r="86" spans="1:18">
      <c r="A86" s="1095" t="s">
        <v>199</v>
      </c>
      <c r="B86" s="1095" t="s">
        <v>851</v>
      </c>
      <c r="C86" s="1095" t="s">
        <v>852</v>
      </c>
      <c r="D86" s="1095" t="s">
        <v>812</v>
      </c>
      <c r="E86" s="1096">
        <v>41373</v>
      </c>
      <c r="F86" s="1095" t="s">
        <v>199</v>
      </c>
      <c r="G86" s="1091"/>
      <c r="H86" s="1091"/>
      <c r="I86" s="1091"/>
      <c r="J86" s="1095" t="s">
        <v>199</v>
      </c>
      <c r="K86" s="1091"/>
      <c r="L86" s="1091">
        <v>-48000</v>
      </c>
      <c r="M86" s="1092"/>
      <c r="N86" s="1091"/>
      <c r="O86" s="1091"/>
      <c r="P86" s="1091"/>
      <c r="Q86" s="1091"/>
      <c r="R86" s="1092"/>
    </row>
    <row r="87" spans="1:18">
      <c r="A87" s="1095" t="s">
        <v>853</v>
      </c>
      <c r="B87" s="1095" t="s">
        <v>854</v>
      </c>
      <c r="C87" s="1095" t="s">
        <v>855</v>
      </c>
      <c r="D87" s="1095" t="s">
        <v>151</v>
      </c>
      <c r="E87" s="1096">
        <v>39843</v>
      </c>
      <c r="F87" s="1095" t="s">
        <v>200</v>
      </c>
      <c r="G87" s="1091">
        <v>110000000</v>
      </c>
      <c r="H87" s="1091">
        <v>0</v>
      </c>
      <c r="I87" s="1091">
        <v>6000000</v>
      </c>
      <c r="J87" s="1095" t="s">
        <v>808</v>
      </c>
      <c r="K87" s="1091"/>
      <c r="L87" s="1091"/>
      <c r="M87" s="1092"/>
      <c r="N87" s="1091"/>
      <c r="O87" s="1091"/>
      <c r="P87" s="1091"/>
      <c r="Q87" s="1091"/>
      <c r="R87" s="1092"/>
    </row>
    <row r="88" spans="1:18">
      <c r="A88" s="1095" t="s">
        <v>199</v>
      </c>
      <c r="B88" s="1095" t="s">
        <v>854</v>
      </c>
      <c r="C88" s="1095" t="s">
        <v>855</v>
      </c>
      <c r="D88" s="1095" t="s">
        <v>151</v>
      </c>
      <c r="E88" s="1096">
        <v>41544</v>
      </c>
      <c r="F88" s="1095" t="s">
        <v>199</v>
      </c>
      <c r="G88" s="1091"/>
      <c r="H88" s="1091"/>
      <c r="I88" s="1091"/>
      <c r="J88" s="1095" t="s">
        <v>199</v>
      </c>
      <c r="K88" s="1091">
        <v>6000000</v>
      </c>
      <c r="L88" s="1091"/>
      <c r="M88" s="1092">
        <v>60000000</v>
      </c>
      <c r="N88" s="1091">
        <v>0.1</v>
      </c>
      <c r="O88" s="1091">
        <v>-104000000</v>
      </c>
      <c r="P88" s="1091"/>
      <c r="Q88" s="1091"/>
      <c r="R88" s="1092"/>
    </row>
    <row r="89" spans="1:18">
      <c r="A89" s="1095" t="s">
        <v>856</v>
      </c>
      <c r="B89" s="1095" t="s">
        <v>857</v>
      </c>
      <c r="C89" s="1095" t="s">
        <v>858</v>
      </c>
      <c r="D89" s="1095" t="s">
        <v>859</v>
      </c>
      <c r="E89" s="1096">
        <v>39843</v>
      </c>
      <c r="F89" s="1095" t="s">
        <v>200</v>
      </c>
      <c r="G89" s="1091">
        <v>8152000</v>
      </c>
      <c r="H89" s="1091">
        <v>0</v>
      </c>
      <c r="I89" s="1091">
        <v>13378714</v>
      </c>
      <c r="J89" s="1095" t="s">
        <v>1020</v>
      </c>
      <c r="K89" s="1091"/>
      <c r="L89" s="1091"/>
      <c r="M89" s="1092"/>
      <c r="N89" s="1091"/>
      <c r="O89" s="1091"/>
      <c r="P89" s="1091"/>
      <c r="Q89" s="1091"/>
      <c r="R89" s="1092"/>
    </row>
    <row r="90" spans="1:18">
      <c r="A90" s="1095" t="s">
        <v>199</v>
      </c>
      <c r="B90" s="1095" t="s">
        <v>857</v>
      </c>
      <c r="C90" s="1095" t="s">
        <v>858</v>
      </c>
      <c r="D90" s="1095" t="s">
        <v>859</v>
      </c>
      <c r="E90" s="1096">
        <v>41017</v>
      </c>
      <c r="F90" s="1095" t="s">
        <v>199</v>
      </c>
      <c r="G90" s="1091"/>
      <c r="H90" s="1091"/>
      <c r="I90" s="1091"/>
      <c r="J90" s="1095" t="s">
        <v>199</v>
      </c>
      <c r="K90" s="1091">
        <v>4076000</v>
      </c>
      <c r="L90" s="1091"/>
      <c r="M90" s="1092">
        <v>4076</v>
      </c>
      <c r="N90" s="1091">
        <v>1000</v>
      </c>
      <c r="O90" s="1091"/>
      <c r="P90" s="1091"/>
      <c r="Q90" s="1091"/>
      <c r="R90" s="1092"/>
    </row>
    <row r="91" spans="1:18">
      <c r="A91" s="1095" t="s">
        <v>199</v>
      </c>
      <c r="B91" s="1095" t="s">
        <v>857</v>
      </c>
      <c r="C91" s="1095" t="s">
        <v>858</v>
      </c>
      <c r="D91" s="1095" t="s">
        <v>859</v>
      </c>
      <c r="E91" s="1096">
        <v>41339</v>
      </c>
      <c r="F91" s="1095" t="s">
        <v>199</v>
      </c>
      <c r="G91" s="1091"/>
      <c r="H91" s="1091"/>
      <c r="I91" s="1091"/>
      <c r="J91" s="1095" t="s">
        <v>199</v>
      </c>
      <c r="K91" s="1091">
        <v>4076000</v>
      </c>
      <c r="L91" s="1091"/>
      <c r="M91" s="1092">
        <v>4076</v>
      </c>
      <c r="N91" s="1091">
        <v>1000</v>
      </c>
      <c r="O91" s="1091"/>
      <c r="P91" s="1091"/>
      <c r="Q91" s="1091"/>
      <c r="R91" s="1092"/>
    </row>
    <row r="92" spans="1:18">
      <c r="A92" s="1095" t="s">
        <v>199</v>
      </c>
      <c r="B92" s="1095" t="s">
        <v>857</v>
      </c>
      <c r="C92" s="1095" t="s">
        <v>858</v>
      </c>
      <c r="D92" s="1095" t="s">
        <v>859</v>
      </c>
      <c r="E92" s="1096">
        <v>42152</v>
      </c>
      <c r="F92" s="1095" t="s">
        <v>199</v>
      </c>
      <c r="G92" s="1091"/>
      <c r="H92" s="1091"/>
      <c r="I92" s="1091"/>
      <c r="J92" s="1095" t="s">
        <v>199</v>
      </c>
      <c r="K92" s="1091"/>
      <c r="L92" s="1091"/>
      <c r="M92" s="1092"/>
      <c r="N92" s="1091"/>
      <c r="O92" s="1091"/>
      <c r="P92" s="1091"/>
      <c r="Q92" s="1091">
        <v>3735577.67</v>
      </c>
      <c r="R92" s="1092">
        <v>367916.17</v>
      </c>
    </row>
    <row r="93" spans="1:18">
      <c r="A93" s="1095" t="s">
        <v>773</v>
      </c>
      <c r="B93" s="1095" t="s">
        <v>860</v>
      </c>
      <c r="C93" s="1095" t="s">
        <v>861</v>
      </c>
      <c r="D93" s="1095" t="s">
        <v>151</v>
      </c>
      <c r="E93" s="1096">
        <v>39773</v>
      </c>
      <c r="F93" s="1095" t="s">
        <v>200</v>
      </c>
      <c r="G93" s="1091">
        <v>525000000</v>
      </c>
      <c r="H93" s="1091">
        <v>0</v>
      </c>
      <c r="I93" s="1091">
        <v>596539172.32000005</v>
      </c>
      <c r="J93" s="1095" t="s">
        <v>1020</v>
      </c>
      <c r="K93" s="1091"/>
      <c r="L93" s="1091"/>
      <c r="M93" s="1092"/>
      <c r="N93" s="1091"/>
      <c r="O93" s="1091"/>
      <c r="P93" s="1091"/>
      <c r="Q93" s="1091"/>
      <c r="R93" s="1092"/>
    </row>
    <row r="94" spans="1:18">
      <c r="A94" s="1095" t="s">
        <v>199</v>
      </c>
      <c r="B94" s="1095" t="s">
        <v>860</v>
      </c>
      <c r="C94" s="1095" t="s">
        <v>861</v>
      </c>
      <c r="D94" s="1095" t="s">
        <v>151</v>
      </c>
      <c r="E94" s="1096">
        <v>40639</v>
      </c>
      <c r="F94" s="1095" t="s">
        <v>199</v>
      </c>
      <c r="G94" s="1091"/>
      <c r="H94" s="1091"/>
      <c r="I94" s="1091"/>
      <c r="J94" s="1095" t="s">
        <v>199</v>
      </c>
      <c r="K94" s="1091">
        <v>262500000</v>
      </c>
      <c r="L94" s="1091"/>
      <c r="M94" s="1092">
        <v>262500</v>
      </c>
      <c r="N94" s="1091">
        <v>1000</v>
      </c>
      <c r="O94" s="1091"/>
      <c r="P94" s="1091"/>
      <c r="Q94" s="1091"/>
      <c r="R94" s="1092"/>
    </row>
    <row r="95" spans="1:18">
      <c r="A95" s="1095" t="s">
        <v>199</v>
      </c>
      <c r="B95" s="1095" t="s">
        <v>860</v>
      </c>
      <c r="C95" s="1095" t="s">
        <v>861</v>
      </c>
      <c r="D95" s="1095" t="s">
        <v>151</v>
      </c>
      <c r="E95" s="1096">
        <v>40800</v>
      </c>
      <c r="F95" s="1095" t="s">
        <v>199</v>
      </c>
      <c r="G95" s="1091"/>
      <c r="H95" s="1091"/>
      <c r="I95" s="1091"/>
      <c r="J95" s="1095" t="s">
        <v>199</v>
      </c>
      <c r="K95" s="1091">
        <v>262500000</v>
      </c>
      <c r="L95" s="1091"/>
      <c r="M95" s="1092">
        <v>262500</v>
      </c>
      <c r="N95" s="1091">
        <v>1000</v>
      </c>
      <c r="O95" s="1091"/>
      <c r="P95" s="1091"/>
      <c r="Q95" s="1091"/>
      <c r="R95" s="1092"/>
    </row>
    <row r="96" spans="1:18">
      <c r="A96" s="1095" t="s">
        <v>199</v>
      </c>
      <c r="B96" s="1095" t="s">
        <v>860</v>
      </c>
      <c r="C96" s="1095" t="s">
        <v>861</v>
      </c>
      <c r="D96" s="1095" t="s">
        <v>151</v>
      </c>
      <c r="E96" s="1096">
        <v>40883</v>
      </c>
      <c r="F96" s="1095" t="s">
        <v>199</v>
      </c>
      <c r="G96" s="1091"/>
      <c r="H96" s="1091"/>
      <c r="I96" s="1091"/>
      <c r="J96" s="1095" t="s">
        <v>199</v>
      </c>
      <c r="K96" s="1091"/>
      <c r="L96" s="1091"/>
      <c r="M96" s="1092"/>
      <c r="N96" s="1091"/>
      <c r="O96" s="1091"/>
      <c r="P96" s="1091"/>
      <c r="Q96" s="1091">
        <v>3435005.65</v>
      </c>
      <c r="R96" s="1092">
        <v>3983308</v>
      </c>
    </row>
    <row r="97" spans="1:18">
      <c r="A97" s="1095" t="s">
        <v>862</v>
      </c>
      <c r="B97" s="1095" t="s">
        <v>863</v>
      </c>
      <c r="C97" s="1095" t="s">
        <v>864</v>
      </c>
      <c r="D97" s="1095" t="s">
        <v>9</v>
      </c>
      <c r="E97" s="1096">
        <v>40176</v>
      </c>
      <c r="F97" s="1095" t="s">
        <v>201</v>
      </c>
      <c r="G97" s="1091">
        <v>2000000</v>
      </c>
      <c r="H97" s="1091">
        <v>0</v>
      </c>
      <c r="I97" s="1091">
        <v>2503554.7799999998</v>
      </c>
      <c r="J97" s="1095" t="s">
        <v>808</v>
      </c>
      <c r="K97" s="1091"/>
      <c r="L97" s="1091"/>
      <c r="M97" s="1092"/>
      <c r="N97" s="1091"/>
      <c r="O97" s="1091"/>
      <c r="P97" s="1091"/>
      <c r="Q97" s="1091"/>
      <c r="R97" s="1092"/>
    </row>
    <row r="98" spans="1:18">
      <c r="A98" s="1095" t="s">
        <v>199</v>
      </c>
      <c r="B98" s="1095" t="s">
        <v>863</v>
      </c>
      <c r="C98" s="1095" t="s">
        <v>864</v>
      </c>
      <c r="D98" s="1095" t="s">
        <v>9</v>
      </c>
      <c r="E98" s="1096">
        <v>41677</v>
      </c>
      <c r="F98" s="1095" t="s">
        <v>199</v>
      </c>
      <c r="G98" s="1091"/>
      <c r="H98" s="1091"/>
      <c r="I98" s="1091"/>
      <c r="J98" s="1095" t="s">
        <v>199</v>
      </c>
      <c r="K98" s="1091">
        <v>1950000</v>
      </c>
      <c r="L98" s="1091"/>
      <c r="M98" s="1092">
        <v>1950</v>
      </c>
      <c r="N98" s="1091">
        <v>1150</v>
      </c>
      <c r="O98" s="1091"/>
      <c r="P98" s="1091">
        <v>292500</v>
      </c>
      <c r="Q98" s="1091">
        <v>95031.02</v>
      </c>
      <c r="R98" s="1092">
        <v>88</v>
      </c>
    </row>
    <row r="99" spans="1:18">
      <c r="A99" s="1095" t="s">
        <v>199</v>
      </c>
      <c r="B99" s="1095" t="s">
        <v>863</v>
      </c>
      <c r="C99" s="1095" t="s">
        <v>864</v>
      </c>
      <c r="D99" s="1095" t="s">
        <v>9</v>
      </c>
      <c r="E99" s="1096">
        <v>41680</v>
      </c>
      <c r="F99" s="1095" t="s">
        <v>199</v>
      </c>
      <c r="G99" s="1091"/>
      <c r="H99" s="1091"/>
      <c r="I99" s="1091"/>
      <c r="J99" s="1095" t="s">
        <v>199</v>
      </c>
      <c r="K99" s="1091">
        <v>50000</v>
      </c>
      <c r="L99" s="1091"/>
      <c r="M99" s="1092">
        <v>50</v>
      </c>
      <c r="N99" s="1091">
        <v>1150</v>
      </c>
      <c r="O99" s="1091"/>
      <c r="P99" s="1091">
        <v>7500</v>
      </c>
      <c r="Q99" s="1091">
        <v>10798.98</v>
      </c>
      <c r="R99" s="1092">
        <v>10</v>
      </c>
    </row>
    <row r="100" spans="1:18">
      <c r="A100" s="1095" t="s">
        <v>199</v>
      </c>
      <c r="B100" s="1095" t="s">
        <v>863</v>
      </c>
      <c r="C100" s="1095" t="s">
        <v>864</v>
      </c>
      <c r="D100" s="1095" t="s">
        <v>9</v>
      </c>
      <c r="E100" s="1096">
        <v>41717</v>
      </c>
      <c r="F100" s="1095" t="s">
        <v>199</v>
      </c>
      <c r="G100" s="1091"/>
      <c r="H100" s="1091"/>
      <c r="I100" s="1091"/>
      <c r="J100" s="1095" t="s">
        <v>199</v>
      </c>
      <c r="K100" s="1091"/>
      <c r="L100" s="1091">
        <v>-25000</v>
      </c>
      <c r="M100" s="1092"/>
      <c r="N100" s="1091"/>
      <c r="O100" s="1091"/>
      <c r="P100" s="1091"/>
      <c r="Q100" s="1091"/>
      <c r="R100" s="1092"/>
    </row>
    <row r="101" spans="1:18">
      <c r="A101" s="1095" t="s">
        <v>809</v>
      </c>
      <c r="B101" s="1095" t="s">
        <v>865</v>
      </c>
      <c r="C101" s="1095" t="s">
        <v>866</v>
      </c>
      <c r="D101" s="1095" t="s">
        <v>45</v>
      </c>
      <c r="E101" s="1096">
        <v>39871</v>
      </c>
      <c r="F101" s="1095" t="s">
        <v>201</v>
      </c>
      <c r="G101" s="1091">
        <v>7400000</v>
      </c>
      <c r="H101" s="1091">
        <v>0</v>
      </c>
      <c r="I101" s="1091">
        <v>8798415.3300000001</v>
      </c>
      <c r="J101" s="1095" t="s">
        <v>1020</v>
      </c>
      <c r="K101" s="1091"/>
      <c r="L101" s="1091"/>
      <c r="M101" s="1092"/>
      <c r="N101" s="1091"/>
      <c r="O101" s="1091"/>
      <c r="P101" s="1091"/>
      <c r="Q101" s="1091"/>
      <c r="R101" s="1092"/>
    </row>
    <row r="102" spans="1:18">
      <c r="A102" s="1095" t="s">
        <v>199</v>
      </c>
      <c r="B102" s="1095" t="s">
        <v>865</v>
      </c>
      <c r="C102" s="1095" t="s">
        <v>866</v>
      </c>
      <c r="D102" s="1095" t="s">
        <v>45</v>
      </c>
      <c r="E102" s="1096">
        <v>40801</v>
      </c>
      <c r="F102" s="1095" t="s">
        <v>199</v>
      </c>
      <c r="G102" s="1091"/>
      <c r="H102" s="1091"/>
      <c r="I102" s="1091"/>
      <c r="J102" s="1095" t="s">
        <v>199</v>
      </c>
      <c r="K102" s="1091">
        <v>7400000</v>
      </c>
      <c r="L102" s="1091"/>
      <c r="M102" s="1092">
        <v>7400</v>
      </c>
      <c r="N102" s="1091">
        <v>1000</v>
      </c>
      <c r="O102" s="1091"/>
      <c r="P102" s="1091"/>
      <c r="Q102" s="1091">
        <v>370000</v>
      </c>
      <c r="R102" s="1092">
        <v>370</v>
      </c>
    </row>
    <row r="103" spans="1:18">
      <c r="A103" s="1095" t="s">
        <v>773</v>
      </c>
      <c r="B103" s="1095" t="s">
        <v>867</v>
      </c>
      <c r="C103" s="1095" t="s">
        <v>868</v>
      </c>
      <c r="D103" s="1095" t="s">
        <v>5</v>
      </c>
      <c r="E103" s="1096">
        <v>39843</v>
      </c>
      <c r="F103" s="1095" t="s">
        <v>200</v>
      </c>
      <c r="G103" s="1091">
        <v>6000000</v>
      </c>
      <c r="H103" s="1091">
        <v>0</v>
      </c>
      <c r="I103" s="1091">
        <v>7563057.1500000004</v>
      </c>
      <c r="J103" s="1095" t="s">
        <v>1020</v>
      </c>
      <c r="K103" s="1091"/>
      <c r="L103" s="1091"/>
      <c r="M103" s="1092"/>
      <c r="N103" s="1091"/>
      <c r="O103" s="1091"/>
      <c r="P103" s="1091"/>
      <c r="Q103" s="1091"/>
      <c r="R103" s="1092"/>
    </row>
    <row r="104" spans="1:18">
      <c r="A104" s="1095" t="s">
        <v>199</v>
      </c>
      <c r="B104" s="1095" t="s">
        <v>867</v>
      </c>
      <c r="C104" s="1095" t="s">
        <v>868</v>
      </c>
      <c r="D104" s="1095" t="s">
        <v>5</v>
      </c>
      <c r="E104" s="1096">
        <v>41486</v>
      </c>
      <c r="F104" s="1095" t="s">
        <v>199</v>
      </c>
      <c r="G104" s="1091"/>
      <c r="H104" s="1091"/>
      <c r="I104" s="1091"/>
      <c r="J104" s="1095" t="s">
        <v>199</v>
      </c>
      <c r="K104" s="1091">
        <v>6000000</v>
      </c>
      <c r="L104" s="1091"/>
      <c r="M104" s="1092">
        <v>6000</v>
      </c>
      <c r="N104" s="1091">
        <v>1000</v>
      </c>
      <c r="O104" s="1091"/>
      <c r="P104" s="1091"/>
      <c r="Q104" s="1091"/>
      <c r="R104" s="1092"/>
    </row>
    <row r="105" spans="1:18">
      <c r="A105" s="1095" t="s">
        <v>199</v>
      </c>
      <c r="B105" s="1095" t="s">
        <v>867</v>
      </c>
      <c r="C105" s="1095" t="s">
        <v>868</v>
      </c>
      <c r="D105" s="1095" t="s">
        <v>5</v>
      </c>
      <c r="E105" s="1096">
        <v>41514</v>
      </c>
      <c r="F105" s="1095" t="s">
        <v>199</v>
      </c>
      <c r="G105" s="1091"/>
      <c r="H105" s="1091"/>
      <c r="I105" s="1091"/>
      <c r="J105" s="1095" t="s">
        <v>199</v>
      </c>
      <c r="K105" s="1091"/>
      <c r="L105" s="1091"/>
      <c r="M105" s="1092"/>
      <c r="N105" s="1091"/>
      <c r="O105" s="1091"/>
      <c r="P105" s="1091"/>
      <c r="Q105" s="1091">
        <v>190781.12</v>
      </c>
      <c r="R105" s="1092">
        <v>81670</v>
      </c>
    </row>
    <row r="106" spans="1:18">
      <c r="A106" s="1095" t="s">
        <v>869</v>
      </c>
      <c r="B106" s="1095" t="s">
        <v>870</v>
      </c>
      <c r="C106" s="1095" t="s">
        <v>871</v>
      </c>
      <c r="D106" s="1095" t="s">
        <v>12</v>
      </c>
      <c r="E106" s="1096">
        <v>39885</v>
      </c>
      <c r="F106" s="1095" t="s">
        <v>201</v>
      </c>
      <c r="G106" s="1091">
        <v>21100000</v>
      </c>
      <c r="H106" s="1091">
        <v>0</v>
      </c>
      <c r="I106" s="1091">
        <v>24841411.030000001</v>
      </c>
      <c r="J106" s="1095" t="s">
        <v>1020</v>
      </c>
      <c r="K106" s="1091"/>
      <c r="L106" s="1091"/>
      <c r="M106" s="1092"/>
      <c r="N106" s="1091"/>
      <c r="O106" s="1091"/>
      <c r="P106" s="1091"/>
      <c r="Q106" s="1091"/>
      <c r="R106" s="1092"/>
    </row>
    <row r="107" spans="1:18">
      <c r="A107" s="1095" t="s">
        <v>199</v>
      </c>
      <c r="B107" s="1095" t="s">
        <v>870</v>
      </c>
      <c r="C107" s="1095" t="s">
        <v>871</v>
      </c>
      <c r="D107" s="1095" t="s">
        <v>12</v>
      </c>
      <c r="E107" s="1096">
        <v>40738</v>
      </c>
      <c r="F107" s="1095" t="s">
        <v>199</v>
      </c>
      <c r="G107" s="1091"/>
      <c r="H107" s="1091"/>
      <c r="I107" s="1091"/>
      <c r="J107" s="1095" t="s">
        <v>199</v>
      </c>
      <c r="K107" s="1091">
        <v>21100000</v>
      </c>
      <c r="L107" s="1091"/>
      <c r="M107" s="1092">
        <v>21100</v>
      </c>
      <c r="N107" s="1091">
        <v>1000</v>
      </c>
      <c r="O107" s="1091"/>
      <c r="P107" s="1091"/>
      <c r="Q107" s="1091">
        <v>1055000</v>
      </c>
      <c r="R107" s="1092">
        <v>1055</v>
      </c>
    </row>
    <row r="108" spans="1:18">
      <c r="A108" s="1095" t="s">
        <v>872</v>
      </c>
      <c r="B108" s="1095" t="s">
        <v>873</v>
      </c>
      <c r="C108" s="1095" t="s">
        <v>874</v>
      </c>
      <c r="D108" s="1095" t="s">
        <v>65</v>
      </c>
      <c r="E108" s="1096">
        <v>40004</v>
      </c>
      <c r="F108" s="1095" t="s">
        <v>201</v>
      </c>
      <c r="G108" s="1091">
        <v>13669000</v>
      </c>
      <c r="H108" s="1091">
        <v>0</v>
      </c>
      <c r="I108" s="1091">
        <v>15595736.93</v>
      </c>
      <c r="J108" s="1095" t="s">
        <v>1020</v>
      </c>
      <c r="K108" s="1091"/>
      <c r="L108" s="1091"/>
      <c r="M108" s="1092"/>
      <c r="N108" s="1091"/>
      <c r="O108" s="1091"/>
      <c r="P108" s="1091"/>
      <c r="Q108" s="1091"/>
      <c r="R108" s="1092"/>
    </row>
    <row r="109" spans="1:18">
      <c r="A109" s="1095" t="s">
        <v>199</v>
      </c>
      <c r="B109" s="1095" t="s">
        <v>873</v>
      </c>
      <c r="C109" s="1095" t="s">
        <v>874</v>
      </c>
      <c r="D109" s="1095" t="s">
        <v>65</v>
      </c>
      <c r="E109" s="1096">
        <v>40773</v>
      </c>
      <c r="F109" s="1095" t="s">
        <v>199</v>
      </c>
      <c r="G109" s="1091"/>
      <c r="H109" s="1091"/>
      <c r="I109" s="1091"/>
      <c r="J109" s="1095" t="s">
        <v>199</v>
      </c>
      <c r="K109" s="1091">
        <v>13669000</v>
      </c>
      <c r="L109" s="1091"/>
      <c r="M109" s="1092">
        <v>13669</v>
      </c>
      <c r="N109" s="1091">
        <v>1000</v>
      </c>
      <c r="O109" s="1091"/>
      <c r="P109" s="1091"/>
      <c r="Q109" s="1091">
        <v>410000</v>
      </c>
      <c r="R109" s="1092">
        <v>410</v>
      </c>
    </row>
    <row r="110" spans="1:18">
      <c r="A110" s="1095" t="s">
        <v>773</v>
      </c>
      <c r="B110" s="1095" t="s">
        <v>875</v>
      </c>
      <c r="C110" s="1095" t="s">
        <v>876</v>
      </c>
      <c r="D110" s="1095" t="s">
        <v>877</v>
      </c>
      <c r="E110" s="1096">
        <v>39801</v>
      </c>
      <c r="F110" s="1095" t="s">
        <v>200</v>
      </c>
      <c r="G110" s="1091">
        <v>30000000</v>
      </c>
      <c r="H110" s="1091">
        <v>0</v>
      </c>
      <c r="I110" s="1091">
        <v>32341666.66</v>
      </c>
      <c r="J110" s="1095" t="s">
        <v>1020</v>
      </c>
      <c r="K110" s="1091"/>
      <c r="L110" s="1091"/>
      <c r="M110" s="1092"/>
      <c r="N110" s="1091"/>
      <c r="O110" s="1091"/>
      <c r="P110" s="1091"/>
      <c r="Q110" s="1091"/>
      <c r="R110" s="1092"/>
    </row>
    <row r="111" spans="1:18">
      <c r="A111" s="1095" t="s">
        <v>199</v>
      </c>
      <c r="B111" s="1095" t="s">
        <v>875</v>
      </c>
      <c r="C111" s="1095" t="s">
        <v>876</v>
      </c>
      <c r="D111" s="1095" t="s">
        <v>877</v>
      </c>
      <c r="E111" s="1096">
        <v>40030</v>
      </c>
      <c r="F111" s="1095" t="s">
        <v>199</v>
      </c>
      <c r="G111" s="1091"/>
      <c r="H111" s="1091"/>
      <c r="I111" s="1091"/>
      <c r="J111" s="1095" t="s">
        <v>199</v>
      </c>
      <c r="K111" s="1091">
        <v>30000000</v>
      </c>
      <c r="L111" s="1091"/>
      <c r="M111" s="1092">
        <v>30000</v>
      </c>
      <c r="N111" s="1091">
        <v>1000</v>
      </c>
      <c r="O111" s="1091"/>
      <c r="P111" s="1091"/>
      <c r="Q111" s="1091"/>
      <c r="R111" s="1092"/>
    </row>
    <row r="112" spans="1:18">
      <c r="A112" s="1095" t="s">
        <v>199</v>
      </c>
      <c r="B112" s="1095" t="s">
        <v>875</v>
      </c>
      <c r="C112" s="1095" t="s">
        <v>876</v>
      </c>
      <c r="D112" s="1095" t="s">
        <v>877</v>
      </c>
      <c r="E112" s="1096">
        <v>40086</v>
      </c>
      <c r="F112" s="1095" t="s">
        <v>199</v>
      </c>
      <c r="G112" s="1091"/>
      <c r="H112" s="1091"/>
      <c r="I112" s="1091"/>
      <c r="J112" s="1095" t="s">
        <v>199</v>
      </c>
      <c r="K112" s="1091"/>
      <c r="L112" s="1091"/>
      <c r="M112" s="1092"/>
      <c r="N112" s="1091"/>
      <c r="O112" s="1091"/>
      <c r="P112" s="1091"/>
      <c r="Q112" s="1091">
        <v>1400000</v>
      </c>
      <c r="R112" s="1092">
        <v>192967</v>
      </c>
    </row>
    <row r="113" spans="1:18">
      <c r="A113" s="1095" t="s">
        <v>802</v>
      </c>
      <c r="B113" s="1095" t="s">
        <v>878</v>
      </c>
      <c r="C113" s="1095" t="s">
        <v>879</v>
      </c>
      <c r="D113" s="1095" t="s">
        <v>18</v>
      </c>
      <c r="E113" s="1096">
        <v>39864</v>
      </c>
      <c r="F113" s="1095" t="s">
        <v>201</v>
      </c>
      <c r="G113" s="1091">
        <v>48000000</v>
      </c>
      <c r="H113" s="1091">
        <v>0</v>
      </c>
      <c r="I113" s="1091">
        <v>54607399.329999998</v>
      </c>
      <c r="J113" s="1095" t="s">
        <v>1020</v>
      </c>
      <c r="K113" s="1091"/>
      <c r="L113" s="1091"/>
      <c r="M113" s="1092"/>
      <c r="N113" s="1091"/>
      <c r="O113" s="1091"/>
      <c r="P113" s="1091"/>
      <c r="Q113" s="1091"/>
      <c r="R113" s="1092"/>
    </row>
    <row r="114" spans="1:18">
      <c r="A114" s="1095" t="s">
        <v>199</v>
      </c>
      <c r="B114" s="1095" t="s">
        <v>878</v>
      </c>
      <c r="C114" s="1095" t="s">
        <v>879</v>
      </c>
      <c r="D114" s="1095" t="s">
        <v>18</v>
      </c>
      <c r="E114" s="1096">
        <v>40450</v>
      </c>
      <c r="F114" s="1095" t="s">
        <v>199</v>
      </c>
      <c r="G114" s="1091"/>
      <c r="H114" s="1091"/>
      <c r="I114" s="1091"/>
      <c r="J114" s="1095" t="s">
        <v>199</v>
      </c>
      <c r="K114" s="1091">
        <v>48000000</v>
      </c>
      <c r="L114" s="1091"/>
      <c r="M114" s="1092">
        <v>48000</v>
      </c>
      <c r="N114" s="1091">
        <v>1000</v>
      </c>
      <c r="O114" s="1091"/>
      <c r="P114" s="1091"/>
      <c r="Q114" s="1091">
        <v>2400000</v>
      </c>
      <c r="R114" s="1092">
        <v>2400</v>
      </c>
    </row>
    <row r="115" spans="1:18">
      <c r="A115" s="1095" t="s">
        <v>813</v>
      </c>
      <c r="B115" s="1095" t="s">
        <v>880</v>
      </c>
      <c r="C115" s="1095" t="s">
        <v>881</v>
      </c>
      <c r="D115" s="1095" t="s">
        <v>882</v>
      </c>
      <c r="E115" s="1096">
        <v>39906</v>
      </c>
      <c r="F115" s="1095" t="s">
        <v>201</v>
      </c>
      <c r="G115" s="1091">
        <v>8600000</v>
      </c>
      <c r="H115" s="1091">
        <v>0</v>
      </c>
      <c r="I115" s="1091">
        <v>10701460.58</v>
      </c>
      <c r="J115" s="1095" t="s">
        <v>808</v>
      </c>
      <c r="K115" s="1091"/>
      <c r="L115" s="1091"/>
      <c r="M115" s="1092"/>
      <c r="N115" s="1091"/>
      <c r="O115" s="1091"/>
      <c r="P115" s="1091"/>
      <c r="Q115" s="1091"/>
      <c r="R115" s="1092"/>
    </row>
    <row r="116" spans="1:18">
      <c r="A116" s="1095" t="s">
        <v>199</v>
      </c>
      <c r="B116" s="1095" t="s">
        <v>880</v>
      </c>
      <c r="C116" s="1095" t="s">
        <v>881</v>
      </c>
      <c r="D116" s="1095" t="s">
        <v>882</v>
      </c>
      <c r="E116" s="1096">
        <v>41390</v>
      </c>
      <c r="F116" s="1095" t="s">
        <v>199</v>
      </c>
      <c r="G116" s="1091"/>
      <c r="H116" s="1091"/>
      <c r="I116" s="1091"/>
      <c r="J116" s="1095" t="s">
        <v>199</v>
      </c>
      <c r="K116" s="1091">
        <v>98267</v>
      </c>
      <c r="L116" s="1091"/>
      <c r="M116" s="1092">
        <v>100</v>
      </c>
      <c r="N116" s="1091">
        <v>982.67</v>
      </c>
      <c r="O116" s="1091">
        <v>-1733</v>
      </c>
      <c r="P116" s="1091"/>
      <c r="Q116" s="1091"/>
      <c r="R116" s="1092"/>
    </row>
    <row r="117" spans="1:18">
      <c r="A117" s="1095" t="s">
        <v>199</v>
      </c>
      <c r="B117" s="1095" t="s">
        <v>880</v>
      </c>
      <c r="C117" s="1095" t="s">
        <v>881</v>
      </c>
      <c r="D117" s="1095" t="s">
        <v>882</v>
      </c>
      <c r="E117" s="1096">
        <v>41393</v>
      </c>
      <c r="F117" s="1095" t="s">
        <v>199</v>
      </c>
      <c r="G117" s="1091"/>
      <c r="H117" s="1091"/>
      <c r="I117" s="1091"/>
      <c r="J117" s="1095" t="s">
        <v>199</v>
      </c>
      <c r="K117" s="1091">
        <v>8352695</v>
      </c>
      <c r="L117" s="1091"/>
      <c r="M117" s="1092">
        <v>8500</v>
      </c>
      <c r="N117" s="1091">
        <v>982.67</v>
      </c>
      <c r="O117" s="1091">
        <v>-147305</v>
      </c>
      <c r="P117" s="1091"/>
      <c r="Q117" s="1091">
        <v>426338.55</v>
      </c>
      <c r="R117" s="1092">
        <v>430</v>
      </c>
    </row>
    <row r="118" spans="1:18">
      <c r="A118" s="1095" t="s">
        <v>199</v>
      </c>
      <c r="B118" s="1095" t="s">
        <v>880</v>
      </c>
      <c r="C118" s="1095" t="s">
        <v>881</v>
      </c>
      <c r="D118" s="1095" t="s">
        <v>882</v>
      </c>
      <c r="E118" s="1096">
        <v>41425</v>
      </c>
      <c r="F118" s="1095" t="s">
        <v>199</v>
      </c>
      <c r="G118" s="1091"/>
      <c r="H118" s="1091"/>
      <c r="I118" s="1091"/>
      <c r="J118" s="1095" t="s">
        <v>199</v>
      </c>
      <c r="K118" s="1091"/>
      <c r="L118" s="1091">
        <v>-84509.62</v>
      </c>
      <c r="M118" s="1092"/>
      <c r="N118" s="1091"/>
      <c r="O118" s="1091"/>
      <c r="P118" s="1091"/>
      <c r="Q118" s="1091"/>
      <c r="R118" s="1092"/>
    </row>
    <row r="119" spans="1:18">
      <c r="A119" s="1095" t="s">
        <v>883</v>
      </c>
      <c r="B119" s="1095" t="s">
        <v>884</v>
      </c>
      <c r="C119" s="1095" t="s">
        <v>885</v>
      </c>
      <c r="D119" s="1095" t="s">
        <v>12</v>
      </c>
      <c r="E119" s="1096">
        <v>39801</v>
      </c>
      <c r="F119" s="1095" t="s">
        <v>200</v>
      </c>
      <c r="G119" s="1091">
        <v>50000000</v>
      </c>
      <c r="H119" s="1091">
        <v>0</v>
      </c>
      <c r="I119" s="1091">
        <v>60451155.740000002</v>
      </c>
      <c r="J119" s="1095" t="s">
        <v>1020</v>
      </c>
      <c r="K119" s="1091"/>
      <c r="L119" s="1091"/>
      <c r="M119" s="1092"/>
      <c r="N119" s="1091"/>
      <c r="O119" s="1091"/>
      <c r="P119" s="1091"/>
      <c r="Q119" s="1091"/>
      <c r="R119" s="1092"/>
    </row>
    <row r="120" spans="1:18">
      <c r="A120" s="1095" t="s">
        <v>199</v>
      </c>
      <c r="B120" s="1095" t="s">
        <v>884</v>
      </c>
      <c r="C120" s="1095" t="s">
        <v>885</v>
      </c>
      <c r="D120" s="1095" t="s">
        <v>12</v>
      </c>
      <c r="E120" s="1096">
        <v>41320</v>
      </c>
      <c r="F120" s="1095" t="s">
        <v>199</v>
      </c>
      <c r="G120" s="1091"/>
      <c r="H120" s="1091"/>
      <c r="I120" s="1091"/>
      <c r="J120" s="1095" t="s">
        <v>199</v>
      </c>
      <c r="K120" s="1091">
        <v>50000000</v>
      </c>
      <c r="L120" s="1091"/>
      <c r="M120" s="1092">
        <v>50000</v>
      </c>
      <c r="N120" s="1091">
        <v>1000</v>
      </c>
      <c r="O120" s="1091"/>
      <c r="P120" s="1091"/>
      <c r="Q120" s="1091">
        <v>15000</v>
      </c>
      <c r="R120" s="1092">
        <v>730994</v>
      </c>
    </row>
    <row r="121" spans="1:18">
      <c r="A121" s="1095" t="s">
        <v>813</v>
      </c>
      <c r="B121" s="1095" t="s">
        <v>886</v>
      </c>
      <c r="C121" s="1095" t="s">
        <v>887</v>
      </c>
      <c r="D121" s="1095" t="s">
        <v>79</v>
      </c>
      <c r="E121" s="1096">
        <v>40039</v>
      </c>
      <c r="F121" s="1095" t="s">
        <v>201</v>
      </c>
      <c r="G121" s="1091">
        <v>1004000</v>
      </c>
      <c r="H121" s="1091">
        <v>0</v>
      </c>
      <c r="I121" s="1091">
        <v>1114680.76</v>
      </c>
      <c r="J121" s="1095" t="s">
        <v>808</v>
      </c>
      <c r="K121" s="1091"/>
      <c r="L121" s="1091"/>
      <c r="M121" s="1092"/>
      <c r="N121" s="1091"/>
      <c r="O121" s="1091"/>
      <c r="P121" s="1091"/>
      <c r="Q121" s="1091"/>
      <c r="R121" s="1092"/>
    </row>
    <row r="122" spans="1:18">
      <c r="A122" s="1095" t="s">
        <v>199</v>
      </c>
      <c r="B122" s="1095" t="s">
        <v>886</v>
      </c>
      <c r="C122" s="1095" t="s">
        <v>887</v>
      </c>
      <c r="D122" s="1095" t="s">
        <v>79</v>
      </c>
      <c r="E122" s="1096">
        <v>41262</v>
      </c>
      <c r="F122" s="1095" t="s">
        <v>199</v>
      </c>
      <c r="G122" s="1091"/>
      <c r="H122" s="1091"/>
      <c r="I122" s="1091"/>
      <c r="J122" s="1095" t="s">
        <v>199</v>
      </c>
      <c r="K122" s="1091">
        <v>451600.92</v>
      </c>
      <c r="L122" s="1091"/>
      <c r="M122" s="1092">
        <v>486</v>
      </c>
      <c r="N122" s="1091">
        <v>929.22</v>
      </c>
      <c r="O122" s="1091">
        <v>-34399.08</v>
      </c>
      <c r="P122" s="1091"/>
      <c r="Q122" s="1091"/>
      <c r="R122" s="1092"/>
    </row>
    <row r="123" spans="1:18">
      <c r="A123" s="1095" t="s">
        <v>199</v>
      </c>
      <c r="B123" s="1095" t="s">
        <v>886</v>
      </c>
      <c r="C123" s="1095" t="s">
        <v>887</v>
      </c>
      <c r="D123" s="1095" t="s">
        <v>79</v>
      </c>
      <c r="E123" s="1096">
        <v>41263</v>
      </c>
      <c r="F123" s="1095" t="s">
        <v>199</v>
      </c>
      <c r="G123" s="1091"/>
      <c r="H123" s="1091"/>
      <c r="I123" s="1091"/>
      <c r="J123" s="1095" t="s">
        <v>199</v>
      </c>
      <c r="K123" s="1091">
        <v>481335.96</v>
      </c>
      <c r="L123" s="1091"/>
      <c r="M123" s="1092">
        <v>518</v>
      </c>
      <c r="N123" s="1091">
        <v>929.22</v>
      </c>
      <c r="O123" s="1091">
        <v>-36664.04</v>
      </c>
      <c r="P123" s="1091"/>
      <c r="Q123" s="1091">
        <v>23500</v>
      </c>
      <c r="R123" s="1092">
        <v>50</v>
      </c>
    </row>
    <row r="124" spans="1:18">
      <c r="A124" s="1095" t="s">
        <v>199</v>
      </c>
      <c r="B124" s="1095" t="s">
        <v>886</v>
      </c>
      <c r="C124" s="1095" t="s">
        <v>887</v>
      </c>
      <c r="D124" s="1095" t="s">
        <v>79</v>
      </c>
      <c r="E124" s="1096">
        <v>41285</v>
      </c>
      <c r="F124" s="1095" t="s">
        <v>199</v>
      </c>
      <c r="G124" s="1091"/>
      <c r="H124" s="1091"/>
      <c r="I124" s="1091"/>
      <c r="J124" s="1095" t="s">
        <v>199</v>
      </c>
      <c r="K124" s="1091"/>
      <c r="L124" s="1091">
        <v>-9329.3700000000008</v>
      </c>
      <c r="M124" s="1092"/>
      <c r="N124" s="1091"/>
      <c r="O124" s="1091"/>
      <c r="P124" s="1091"/>
      <c r="Q124" s="1091"/>
      <c r="R124" s="1092"/>
    </row>
    <row r="125" spans="1:18">
      <c r="A125" s="1095" t="s">
        <v>199</v>
      </c>
      <c r="B125" s="1095" t="s">
        <v>886</v>
      </c>
      <c r="C125" s="1095" t="s">
        <v>887</v>
      </c>
      <c r="D125" s="1095" t="s">
        <v>79</v>
      </c>
      <c r="E125" s="1096">
        <v>41359</v>
      </c>
      <c r="F125" s="1095" t="s">
        <v>199</v>
      </c>
      <c r="G125" s="1091"/>
      <c r="H125" s="1091"/>
      <c r="I125" s="1091"/>
      <c r="J125" s="1095" t="s">
        <v>199</v>
      </c>
      <c r="K125" s="1091"/>
      <c r="L125" s="1091">
        <v>-15670.63</v>
      </c>
      <c r="M125" s="1092"/>
      <c r="N125" s="1091"/>
      <c r="O125" s="1091"/>
      <c r="P125" s="1091"/>
      <c r="Q125" s="1091"/>
      <c r="R125" s="1092"/>
    </row>
    <row r="126" spans="1:18">
      <c r="A126" s="1095" t="s">
        <v>888</v>
      </c>
      <c r="B126" s="1095" t="s">
        <v>889</v>
      </c>
      <c r="C126" s="1095" t="s">
        <v>890</v>
      </c>
      <c r="D126" s="1095" t="s">
        <v>76</v>
      </c>
      <c r="E126" s="1096">
        <v>39749</v>
      </c>
      <c r="F126" s="1095" t="s">
        <v>200</v>
      </c>
      <c r="G126" s="1091">
        <v>15000000000</v>
      </c>
      <c r="H126" s="1091">
        <v>0</v>
      </c>
      <c r="I126" s="1091">
        <v>26599663040.279999</v>
      </c>
      <c r="J126" s="1095" t="s">
        <v>1020</v>
      </c>
      <c r="K126" s="1091"/>
      <c r="L126" s="1091"/>
      <c r="M126" s="1092"/>
      <c r="N126" s="1091"/>
      <c r="O126" s="1091"/>
      <c r="P126" s="1091"/>
      <c r="Q126" s="1091"/>
      <c r="R126" s="1092"/>
    </row>
    <row r="127" spans="1:18">
      <c r="A127" s="1095" t="s">
        <v>199</v>
      </c>
      <c r="B127" s="1095" t="s">
        <v>889</v>
      </c>
      <c r="C127" s="1095" t="s">
        <v>890</v>
      </c>
      <c r="D127" s="1095" t="s">
        <v>76</v>
      </c>
      <c r="E127" s="1096">
        <v>39822</v>
      </c>
      <c r="F127" s="1095" t="s">
        <v>199</v>
      </c>
      <c r="G127" s="1091">
        <v>10000000000</v>
      </c>
      <c r="H127" s="1091"/>
      <c r="I127" s="1091"/>
      <c r="J127" s="1095" t="s">
        <v>199</v>
      </c>
      <c r="K127" s="1091"/>
      <c r="L127" s="1091"/>
      <c r="M127" s="1092"/>
      <c r="N127" s="1091"/>
      <c r="O127" s="1091"/>
      <c r="P127" s="1091"/>
      <c r="Q127" s="1091"/>
      <c r="R127" s="1092"/>
    </row>
    <row r="128" spans="1:18">
      <c r="A128" s="1095" t="s">
        <v>199</v>
      </c>
      <c r="B128" s="1095" t="s">
        <v>889</v>
      </c>
      <c r="C128" s="1095" t="s">
        <v>890</v>
      </c>
      <c r="D128" s="1095" t="s">
        <v>76</v>
      </c>
      <c r="E128" s="1096">
        <v>40156</v>
      </c>
      <c r="F128" s="1095" t="s">
        <v>199</v>
      </c>
      <c r="G128" s="1091"/>
      <c r="H128" s="1091"/>
      <c r="I128" s="1091"/>
      <c r="J128" s="1095" t="s">
        <v>199</v>
      </c>
      <c r="K128" s="1091">
        <v>25000000000</v>
      </c>
      <c r="L128" s="1091"/>
      <c r="M128" s="1092">
        <v>1000000</v>
      </c>
      <c r="N128" s="1091">
        <v>25000</v>
      </c>
      <c r="O128" s="1091"/>
      <c r="P128" s="1091"/>
      <c r="Q128" s="1091"/>
      <c r="R128" s="1092"/>
    </row>
    <row r="129" spans="1:18">
      <c r="A129" s="1095" t="s">
        <v>199</v>
      </c>
      <c r="B129" s="1095" t="s">
        <v>889</v>
      </c>
      <c r="C129" s="1095" t="s">
        <v>890</v>
      </c>
      <c r="D129" s="1095" t="s">
        <v>76</v>
      </c>
      <c r="E129" s="1096">
        <v>40246</v>
      </c>
      <c r="F129" s="1095" t="s">
        <v>199</v>
      </c>
      <c r="G129" s="1091"/>
      <c r="H129" s="1091"/>
      <c r="I129" s="1091"/>
      <c r="J129" s="1095" t="s">
        <v>199</v>
      </c>
      <c r="K129" s="1091"/>
      <c r="L129" s="1091"/>
      <c r="M129" s="1092"/>
      <c r="N129" s="1091"/>
      <c r="O129" s="1091"/>
      <c r="P129" s="1091"/>
      <c r="Q129" s="1091">
        <v>305913040.27999997</v>
      </c>
      <c r="R129" s="1092">
        <v>121792790</v>
      </c>
    </row>
    <row r="130" spans="1:18">
      <c r="A130" s="1095" t="s">
        <v>813</v>
      </c>
      <c r="B130" s="1095" t="s">
        <v>891</v>
      </c>
      <c r="C130" s="1095" t="s">
        <v>890</v>
      </c>
      <c r="D130" s="1095" t="s">
        <v>76</v>
      </c>
      <c r="E130" s="1096">
        <v>39829</v>
      </c>
      <c r="F130" s="1095" t="s">
        <v>201</v>
      </c>
      <c r="G130" s="1091">
        <v>3000000</v>
      </c>
      <c r="H130" s="1091">
        <v>0</v>
      </c>
      <c r="I130" s="1091">
        <v>3087573.33</v>
      </c>
      <c r="J130" s="1095" t="s">
        <v>808</v>
      </c>
      <c r="K130" s="1091"/>
      <c r="L130" s="1091"/>
      <c r="M130" s="1092"/>
      <c r="N130" s="1091"/>
      <c r="O130" s="1091"/>
      <c r="P130" s="1091"/>
      <c r="Q130" s="1091"/>
      <c r="R130" s="1092"/>
    </row>
    <row r="131" spans="1:18">
      <c r="A131" s="1095" t="s">
        <v>199</v>
      </c>
      <c r="B131" s="1095" t="s">
        <v>891</v>
      </c>
      <c r="C131" s="1095" t="s">
        <v>890</v>
      </c>
      <c r="D131" s="1095" t="s">
        <v>76</v>
      </c>
      <c r="E131" s="1096">
        <v>41243</v>
      </c>
      <c r="F131" s="1095" t="s">
        <v>199</v>
      </c>
      <c r="G131" s="1091"/>
      <c r="H131" s="1091"/>
      <c r="I131" s="1091"/>
      <c r="J131" s="1095" t="s">
        <v>199</v>
      </c>
      <c r="K131" s="1091">
        <v>2502000</v>
      </c>
      <c r="L131" s="1091"/>
      <c r="M131" s="1092">
        <v>3000</v>
      </c>
      <c r="N131" s="1091">
        <v>834</v>
      </c>
      <c r="O131" s="1091">
        <v>-498000</v>
      </c>
      <c r="P131" s="1091"/>
      <c r="Q131" s="1091">
        <v>100100</v>
      </c>
      <c r="R131" s="1092">
        <v>150</v>
      </c>
    </row>
    <row r="132" spans="1:18">
      <c r="A132" s="1095" t="s">
        <v>199</v>
      </c>
      <c r="B132" s="1095" t="s">
        <v>891</v>
      </c>
      <c r="C132" s="1095" t="s">
        <v>890</v>
      </c>
      <c r="D132" s="1095" t="s">
        <v>76</v>
      </c>
      <c r="E132" s="1096">
        <v>41285</v>
      </c>
      <c r="F132" s="1095" t="s">
        <v>199</v>
      </c>
      <c r="G132" s="1091"/>
      <c r="H132" s="1091"/>
      <c r="I132" s="1091"/>
      <c r="J132" s="1095" t="s">
        <v>199</v>
      </c>
      <c r="K132" s="1091"/>
      <c r="L132" s="1091">
        <v>-25000</v>
      </c>
      <c r="M132" s="1092"/>
      <c r="N132" s="1091"/>
      <c r="O132" s="1091"/>
      <c r="P132" s="1091"/>
      <c r="Q132" s="1091"/>
      <c r="R132" s="1092"/>
    </row>
    <row r="133" spans="1:18">
      <c r="A133" s="1095" t="s">
        <v>892</v>
      </c>
      <c r="B133" s="1095" t="s">
        <v>893</v>
      </c>
      <c r="C133" s="1095" t="s">
        <v>894</v>
      </c>
      <c r="D133" s="1095" t="s">
        <v>5</v>
      </c>
      <c r="E133" s="1096">
        <v>39766</v>
      </c>
      <c r="F133" s="1095" t="s">
        <v>200</v>
      </c>
      <c r="G133" s="1091">
        <v>17000000</v>
      </c>
      <c r="H133" s="1091">
        <v>0</v>
      </c>
      <c r="I133" s="1091">
        <v>19564027.780000001</v>
      </c>
      <c r="J133" s="1095" t="s">
        <v>1020</v>
      </c>
      <c r="K133" s="1091"/>
      <c r="L133" s="1091"/>
      <c r="M133" s="1092"/>
      <c r="N133" s="1091"/>
      <c r="O133" s="1091"/>
      <c r="P133" s="1091"/>
      <c r="Q133" s="1091"/>
      <c r="R133" s="1092"/>
    </row>
    <row r="134" spans="1:18">
      <c r="A134" s="1095" t="s">
        <v>199</v>
      </c>
      <c r="B134" s="1095" t="s">
        <v>893</v>
      </c>
      <c r="C134" s="1095" t="s">
        <v>894</v>
      </c>
      <c r="D134" s="1095" t="s">
        <v>5</v>
      </c>
      <c r="E134" s="1096">
        <v>40813</v>
      </c>
      <c r="F134" s="1095" t="s">
        <v>199</v>
      </c>
      <c r="G134" s="1091"/>
      <c r="H134" s="1091"/>
      <c r="I134" s="1091"/>
      <c r="J134" s="1095" t="s">
        <v>199</v>
      </c>
      <c r="K134" s="1091">
        <v>17000000</v>
      </c>
      <c r="L134" s="1091"/>
      <c r="M134" s="1092">
        <v>17000</v>
      </c>
      <c r="N134" s="1091">
        <v>1000</v>
      </c>
      <c r="O134" s="1091"/>
      <c r="P134" s="1091"/>
      <c r="Q134" s="1091"/>
      <c r="R134" s="1092"/>
    </row>
    <row r="135" spans="1:18">
      <c r="A135" s="1095" t="s">
        <v>199</v>
      </c>
      <c r="B135" s="1095" t="s">
        <v>893</v>
      </c>
      <c r="C135" s="1095" t="s">
        <v>894</v>
      </c>
      <c r="D135" s="1095" t="s">
        <v>5</v>
      </c>
      <c r="E135" s="1096">
        <v>40842</v>
      </c>
      <c r="F135" s="1095" t="s">
        <v>199</v>
      </c>
      <c r="G135" s="1091"/>
      <c r="H135" s="1091"/>
      <c r="I135" s="1091"/>
      <c r="J135" s="1095" t="s">
        <v>199</v>
      </c>
      <c r="K135" s="1091"/>
      <c r="L135" s="1091"/>
      <c r="M135" s="1092"/>
      <c r="N135" s="1091"/>
      <c r="O135" s="1091"/>
      <c r="P135" s="1091"/>
      <c r="Q135" s="1091">
        <v>125000</v>
      </c>
      <c r="R135" s="1092">
        <v>405405</v>
      </c>
    </row>
    <row r="136" spans="1:18">
      <c r="A136" s="1095" t="s">
        <v>827</v>
      </c>
      <c r="B136" s="1095" t="s">
        <v>895</v>
      </c>
      <c r="C136" s="1095" t="s">
        <v>896</v>
      </c>
      <c r="D136" s="1095" t="s">
        <v>897</v>
      </c>
      <c r="E136" s="1096">
        <v>39885</v>
      </c>
      <c r="F136" s="1095" t="s">
        <v>201</v>
      </c>
      <c r="G136" s="1091">
        <v>2672000</v>
      </c>
      <c r="H136" s="1091">
        <v>0</v>
      </c>
      <c r="I136" s="1091">
        <v>1233940</v>
      </c>
      <c r="J136" s="1095" t="s">
        <v>808</v>
      </c>
      <c r="K136" s="1091"/>
      <c r="L136" s="1091"/>
      <c r="M136" s="1092"/>
      <c r="N136" s="1091"/>
      <c r="O136" s="1091"/>
      <c r="P136" s="1091"/>
      <c r="Q136" s="1091"/>
      <c r="R136" s="1092"/>
    </row>
    <row r="137" spans="1:18">
      <c r="A137" s="1095" t="s">
        <v>199</v>
      </c>
      <c r="B137" s="1095" t="s">
        <v>895</v>
      </c>
      <c r="C137" s="1095" t="s">
        <v>896</v>
      </c>
      <c r="D137" s="1095" t="s">
        <v>897</v>
      </c>
      <c r="E137" s="1096">
        <v>41568</v>
      </c>
      <c r="F137" s="1095" t="s">
        <v>199</v>
      </c>
      <c r="G137" s="1091"/>
      <c r="H137" s="1091"/>
      <c r="I137" s="1091"/>
      <c r="J137" s="1095" t="s">
        <v>199</v>
      </c>
      <c r="K137" s="1091">
        <v>955240</v>
      </c>
      <c r="L137" s="1091"/>
      <c r="M137" s="1092">
        <v>2672</v>
      </c>
      <c r="N137" s="1091">
        <v>357.5</v>
      </c>
      <c r="O137" s="1091">
        <v>-1716760</v>
      </c>
      <c r="P137" s="1091"/>
      <c r="Q137" s="1091">
        <v>23709</v>
      </c>
      <c r="R137" s="1092">
        <v>134</v>
      </c>
    </row>
    <row r="138" spans="1:18">
      <c r="A138" s="1095" t="s">
        <v>199</v>
      </c>
      <c r="B138" s="1095" t="s">
        <v>895</v>
      </c>
      <c r="C138" s="1095" t="s">
        <v>896</v>
      </c>
      <c r="D138" s="1095" t="s">
        <v>897</v>
      </c>
      <c r="E138" s="1096">
        <v>41645</v>
      </c>
      <c r="F138" s="1095" t="s">
        <v>199</v>
      </c>
      <c r="G138" s="1091"/>
      <c r="H138" s="1091"/>
      <c r="I138" s="1091"/>
      <c r="J138" s="1095" t="s">
        <v>199</v>
      </c>
      <c r="K138" s="1091"/>
      <c r="L138" s="1091">
        <v>-25000</v>
      </c>
      <c r="M138" s="1092"/>
      <c r="N138" s="1091"/>
      <c r="O138" s="1091"/>
      <c r="P138" s="1091"/>
      <c r="Q138" s="1091"/>
      <c r="R138" s="1092"/>
    </row>
    <row r="139" spans="1:18">
      <c r="A139" s="1095" t="s">
        <v>773</v>
      </c>
      <c r="B139" s="1095" t="s">
        <v>898</v>
      </c>
      <c r="C139" s="1095" t="s">
        <v>899</v>
      </c>
      <c r="D139" s="1095" t="s">
        <v>5</v>
      </c>
      <c r="E139" s="1096">
        <v>39787</v>
      </c>
      <c r="F139" s="1095" t="s">
        <v>200</v>
      </c>
      <c r="G139" s="1091">
        <v>28000000</v>
      </c>
      <c r="H139" s="1091">
        <v>0</v>
      </c>
      <c r="I139" s="1091">
        <v>30155095.109999999</v>
      </c>
      <c r="J139" s="1095" t="s">
        <v>1020</v>
      </c>
      <c r="K139" s="1091"/>
      <c r="L139" s="1091"/>
      <c r="M139" s="1092"/>
      <c r="N139" s="1091"/>
      <c r="O139" s="1091"/>
      <c r="P139" s="1091"/>
      <c r="Q139" s="1091"/>
      <c r="R139" s="1092"/>
    </row>
    <row r="140" spans="1:18">
      <c r="A140" s="1095" t="s">
        <v>199</v>
      </c>
      <c r="B140" s="1095" t="s">
        <v>898</v>
      </c>
      <c r="C140" s="1095" t="s">
        <v>899</v>
      </c>
      <c r="D140" s="1095" t="s">
        <v>5</v>
      </c>
      <c r="E140" s="1096">
        <v>39903</v>
      </c>
      <c r="F140" s="1095" t="s">
        <v>199</v>
      </c>
      <c r="G140" s="1091"/>
      <c r="H140" s="1091"/>
      <c r="I140" s="1091"/>
      <c r="J140" s="1095" t="s">
        <v>199</v>
      </c>
      <c r="K140" s="1091">
        <v>28000000</v>
      </c>
      <c r="L140" s="1091"/>
      <c r="M140" s="1092">
        <v>28000</v>
      </c>
      <c r="N140" s="1091">
        <v>1000</v>
      </c>
      <c r="O140" s="1091"/>
      <c r="P140" s="1091"/>
      <c r="Q140" s="1091"/>
      <c r="R140" s="1092"/>
    </row>
    <row r="141" spans="1:18">
      <c r="A141" s="1095" t="s">
        <v>199</v>
      </c>
      <c r="B141" s="1095" t="s">
        <v>898</v>
      </c>
      <c r="C141" s="1095" t="s">
        <v>899</v>
      </c>
      <c r="D141" s="1095" t="s">
        <v>5</v>
      </c>
      <c r="E141" s="1096">
        <v>40870</v>
      </c>
      <c r="F141" s="1095" t="s">
        <v>199</v>
      </c>
      <c r="G141" s="1091"/>
      <c r="H141" s="1091"/>
      <c r="I141" s="1091"/>
      <c r="J141" s="1095" t="s">
        <v>199</v>
      </c>
      <c r="K141" s="1091"/>
      <c r="L141" s="1091"/>
      <c r="M141" s="1092"/>
      <c r="N141" s="1091"/>
      <c r="O141" s="1091"/>
      <c r="P141" s="1091"/>
      <c r="Q141" s="1091">
        <v>1703984</v>
      </c>
      <c r="R141" s="1092">
        <v>154907.6</v>
      </c>
    </row>
    <row r="142" spans="1:18">
      <c r="A142" s="1095" t="s">
        <v>773</v>
      </c>
      <c r="B142" s="1095" t="s">
        <v>900</v>
      </c>
      <c r="C142" s="1095" t="s">
        <v>202</v>
      </c>
      <c r="D142" s="1095" t="s">
        <v>42</v>
      </c>
      <c r="E142" s="1096">
        <v>39749</v>
      </c>
      <c r="F142" s="1095" t="s">
        <v>200</v>
      </c>
      <c r="G142" s="1091">
        <v>3000000000</v>
      </c>
      <c r="H142" s="1091">
        <v>0</v>
      </c>
      <c r="I142" s="1091">
        <v>3231416666.6700001</v>
      </c>
      <c r="J142" s="1095" t="s">
        <v>1020</v>
      </c>
      <c r="K142" s="1091"/>
      <c r="L142" s="1091"/>
      <c r="M142" s="1092"/>
      <c r="N142" s="1091"/>
      <c r="O142" s="1091"/>
      <c r="P142" s="1091"/>
      <c r="Q142" s="1091"/>
      <c r="R142" s="1092"/>
    </row>
    <row r="143" spans="1:18">
      <c r="A143" s="1095" t="s">
        <v>199</v>
      </c>
      <c r="B143" s="1095" t="s">
        <v>900</v>
      </c>
      <c r="C143" s="1095" t="s">
        <v>202</v>
      </c>
      <c r="D143" s="1095" t="s">
        <v>42</v>
      </c>
      <c r="E143" s="1096">
        <v>39981</v>
      </c>
      <c r="F143" s="1095" t="s">
        <v>199</v>
      </c>
      <c r="G143" s="1091"/>
      <c r="H143" s="1091"/>
      <c r="I143" s="1091"/>
      <c r="J143" s="1095" t="s">
        <v>199</v>
      </c>
      <c r="K143" s="1091">
        <v>3000000000</v>
      </c>
      <c r="L143" s="1091"/>
      <c r="M143" s="1092">
        <v>3000000</v>
      </c>
      <c r="N143" s="1091">
        <v>1000</v>
      </c>
      <c r="O143" s="1091"/>
      <c r="P143" s="1091"/>
      <c r="Q143" s="1091"/>
      <c r="R143" s="1092"/>
    </row>
    <row r="144" spans="1:18">
      <c r="A144" s="1095" t="s">
        <v>199</v>
      </c>
      <c r="B144" s="1095" t="s">
        <v>900</v>
      </c>
      <c r="C144" s="1095" t="s">
        <v>202</v>
      </c>
      <c r="D144" s="1095" t="s">
        <v>42</v>
      </c>
      <c r="E144" s="1096">
        <v>40030</v>
      </c>
      <c r="F144" s="1095" t="s">
        <v>199</v>
      </c>
      <c r="G144" s="1091"/>
      <c r="H144" s="1091"/>
      <c r="I144" s="1091"/>
      <c r="J144" s="1095" t="s">
        <v>199</v>
      </c>
      <c r="K144" s="1091"/>
      <c r="L144" s="1091"/>
      <c r="M144" s="1092"/>
      <c r="N144" s="1091"/>
      <c r="O144" s="1091"/>
      <c r="P144" s="1091"/>
      <c r="Q144" s="1091">
        <v>136000000</v>
      </c>
      <c r="R144" s="1092">
        <v>14516129</v>
      </c>
    </row>
    <row r="145" spans="1:18">
      <c r="A145" s="1095" t="s">
        <v>901</v>
      </c>
      <c r="B145" s="1095" t="s">
        <v>902</v>
      </c>
      <c r="C145" s="1095" t="s">
        <v>903</v>
      </c>
      <c r="D145" s="1095" t="s">
        <v>76</v>
      </c>
      <c r="E145" s="1096">
        <v>39920</v>
      </c>
      <c r="F145" s="1095" t="s">
        <v>200</v>
      </c>
      <c r="G145" s="1091">
        <v>13179000</v>
      </c>
      <c r="H145" s="1091">
        <v>0</v>
      </c>
      <c r="I145" s="1091">
        <v>4334427</v>
      </c>
      <c r="J145" s="1095" t="s">
        <v>808</v>
      </c>
      <c r="K145" s="1091"/>
      <c r="L145" s="1091"/>
      <c r="M145" s="1092"/>
      <c r="N145" s="1091"/>
      <c r="O145" s="1091"/>
      <c r="P145" s="1091"/>
      <c r="Q145" s="1091"/>
      <c r="R145" s="1092"/>
    </row>
    <row r="146" spans="1:18">
      <c r="A146" s="1095" t="s">
        <v>199</v>
      </c>
      <c r="B146" s="1095" t="s">
        <v>902</v>
      </c>
      <c r="C146" s="1095" t="s">
        <v>903</v>
      </c>
      <c r="D146" s="1095" t="s">
        <v>76</v>
      </c>
      <c r="E146" s="1096">
        <v>41836</v>
      </c>
      <c r="F146" s="1095" t="s">
        <v>199</v>
      </c>
      <c r="G146" s="1091"/>
      <c r="H146" s="1091"/>
      <c r="I146" s="1091"/>
      <c r="J146" s="1095" t="s">
        <v>199</v>
      </c>
      <c r="K146" s="1091">
        <v>3294750</v>
      </c>
      <c r="L146" s="1091"/>
      <c r="M146" s="1092">
        <v>13179</v>
      </c>
      <c r="N146" s="1091">
        <v>250</v>
      </c>
      <c r="O146" s="1091">
        <v>-9884250</v>
      </c>
      <c r="P146" s="1091"/>
      <c r="Q146" s="1091"/>
      <c r="R146" s="1092"/>
    </row>
    <row r="147" spans="1:18">
      <c r="A147" s="1095" t="s">
        <v>773</v>
      </c>
      <c r="B147" s="1095" t="s">
        <v>904</v>
      </c>
      <c r="C147" s="1095" t="s">
        <v>905</v>
      </c>
      <c r="D147" s="1095" t="s">
        <v>32</v>
      </c>
      <c r="E147" s="1096">
        <v>39794</v>
      </c>
      <c r="F147" s="1095" t="s">
        <v>200</v>
      </c>
      <c r="G147" s="1091">
        <v>75000000</v>
      </c>
      <c r="H147" s="1091">
        <v>0</v>
      </c>
      <c r="I147" s="1091">
        <v>81004166.670000002</v>
      </c>
      <c r="J147" s="1095" t="s">
        <v>1020</v>
      </c>
      <c r="K147" s="1091"/>
      <c r="L147" s="1091"/>
      <c r="M147" s="1092"/>
      <c r="N147" s="1091"/>
      <c r="O147" s="1091"/>
      <c r="P147" s="1091"/>
      <c r="Q147" s="1091"/>
      <c r="R147" s="1092"/>
    </row>
    <row r="148" spans="1:18">
      <c r="A148" s="1095" t="s">
        <v>199</v>
      </c>
      <c r="B148" s="1095" t="s">
        <v>904</v>
      </c>
      <c r="C148" s="1095" t="s">
        <v>905</v>
      </c>
      <c r="D148" s="1095" t="s">
        <v>32</v>
      </c>
      <c r="E148" s="1096">
        <v>40121</v>
      </c>
      <c r="F148" s="1095" t="s">
        <v>199</v>
      </c>
      <c r="G148" s="1091"/>
      <c r="H148" s="1091"/>
      <c r="I148" s="1091"/>
      <c r="J148" s="1095" t="s">
        <v>199</v>
      </c>
      <c r="K148" s="1091">
        <v>75000000</v>
      </c>
      <c r="L148" s="1091"/>
      <c r="M148" s="1092">
        <v>75000</v>
      </c>
      <c r="N148" s="1091">
        <v>1000</v>
      </c>
      <c r="O148" s="1091"/>
      <c r="P148" s="1091"/>
      <c r="Q148" s="1091"/>
      <c r="R148" s="1092"/>
    </row>
    <row r="149" spans="1:18">
      <c r="A149" s="1095" t="s">
        <v>199</v>
      </c>
      <c r="B149" s="1095" t="s">
        <v>904</v>
      </c>
      <c r="C149" s="1095" t="s">
        <v>905</v>
      </c>
      <c r="D149" s="1095" t="s">
        <v>32</v>
      </c>
      <c r="E149" s="1096">
        <v>40141</v>
      </c>
      <c r="F149" s="1095" t="s">
        <v>199</v>
      </c>
      <c r="G149" s="1091"/>
      <c r="H149" s="1091"/>
      <c r="I149" s="1091"/>
      <c r="J149" s="1095" t="s">
        <v>199</v>
      </c>
      <c r="K149" s="1091"/>
      <c r="L149" s="1091"/>
      <c r="M149" s="1092"/>
      <c r="N149" s="1091"/>
      <c r="O149" s="1091"/>
      <c r="P149" s="1091"/>
      <c r="Q149" s="1091">
        <v>2650000</v>
      </c>
      <c r="R149" s="1092">
        <v>379811</v>
      </c>
    </row>
    <row r="150" spans="1:18">
      <c r="A150" s="1095" t="s">
        <v>906</v>
      </c>
      <c r="B150" s="1095" t="s">
        <v>907</v>
      </c>
      <c r="C150" s="1095" t="s">
        <v>908</v>
      </c>
      <c r="D150" s="1095" t="s">
        <v>833</v>
      </c>
      <c r="E150" s="1096">
        <v>39843</v>
      </c>
      <c r="F150" s="1095" t="s">
        <v>201</v>
      </c>
      <c r="G150" s="1091">
        <v>12639000</v>
      </c>
      <c r="H150" s="1091">
        <v>0</v>
      </c>
      <c r="I150" s="1091">
        <v>17097990.600000001</v>
      </c>
      <c r="J150" s="1095" t="s">
        <v>1020</v>
      </c>
      <c r="K150" s="1091"/>
      <c r="L150" s="1091"/>
      <c r="M150" s="1092"/>
      <c r="N150" s="1091"/>
      <c r="O150" s="1091"/>
      <c r="P150" s="1091"/>
      <c r="Q150" s="1091"/>
      <c r="R150" s="1092"/>
    </row>
    <row r="151" spans="1:18">
      <c r="A151" s="1095" t="s">
        <v>199</v>
      </c>
      <c r="B151" s="1095" t="s">
        <v>907</v>
      </c>
      <c r="C151" s="1095" t="s">
        <v>908</v>
      </c>
      <c r="D151" s="1095" t="s">
        <v>833</v>
      </c>
      <c r="E151" s="1096">
        <v>41753</v>
      </c>
      <c r="F151" s="1095" t="s">
        <v>199</v>
      </c>
      <c r="G151" s="1091"/>
      <c r="H151" s="1091"/>
      <c r="I151" s="1091"/>
      <c r="J151" s="1095" t="s">
        <v>199</v>
      </c>
      <c r="K151" s="1091">
        <v>12639000</v>
      </c>
      <c r="L151" s="1091"/>
      <c r="M151" s="1092">
        <v>12639</v>
      </c>
      <c r="N151" s="1091">
        <v>1000</v>
      </c>
      <c r="O151" s="1091"/>
      <c r="P151" s="1091"/>
      <c r="Q151" s="1091">
        <v>632000</v>
      </c>
      <c r="R151" s="1092">
        <v>632</v>
      </c>
    </row>
    <row r="152" spans="1:18">
      <c r="A152" s="1095" t="s">
        <v>809</v>
      </c>
      <c r="B152" s="1095" t="s">
        <v>909</v>
      </c>
      <c r="C152" s="1095" t="s">
        <v>910</v>
      </c>
      <c r="D152" s="1095" t="s">
        <v>18</v>
      </c>
      <c r="E152" s="1096">
        <v>39836</v>
      </c>
      <c r="F152" s="1095" t="s">
        <v>201</v>
      </c>
      <c r="G152" s="1091">
        <v>15500000</v>
      </c>
      <c r="H152" s="1091">
        <v>0</v>
      </c>
      <c r="I152" s="1091">
        <v>18492469.25</v>
      </c>
      <c r="J152" s="1095" t="s">
        <v>1020</v>
      </c>
      <c r="K152" s="1091"/>
      <c r="L152" s="1091"/>
      <c r="M152" s="1092"/>
      <c r="N152" s="1091"/>
      <c r="O152" s="1091"/>
      <c r="P152" s="1091"/>
      <c r="Q152" s="1091"/>
      <c r="R152" s="1092"/>
    </row>
    <row r="153" spans="1:18">
      <c r="A153" s="1095" t="s">
        <v>199</v>
      </c>
      <c r="B153" s="1095" t="s">
        <v>909</v>
      </c>
      <c r="C153" s="1095" t="s">
        <v>910</v>
      </c>
      <c r="D153" s="1095" t="s">
        <v>18</v>
      </c>
      <c r="E153" s="1096">
        <v>40794</v>
      </c>
      <c r="F153" s="1095" t="s">
        <v>199</v>
      </c>
      <c r="G153" s="1091"/>
      <c r="H153" s="1091"/>
      <c r="I153" s="1091"/>
      <c r="J153" s="1095" t="s">
        <v>199</v>
      </c>
      <c r="K153" s="1091">
        <v>15500000</v>
      </c>
      <c r="L153" s="1091"/>
      <c r="M153" s="1092">
        <v>15500</v>
      </c>
      <c r="N153" s="1091">
        <v>1000</v>
      </c>
      <c r="O153" s="1091"/>
      <c r="P153" s="1091"/>
      <c r="Q153" s="1091">
        <v>775000</v>
      </c>
      <c r="R153" s="1092">
        <v>775</v>
      </c>
    </row>
    <row r="154" spans="1:18">
      <c r="A154" s="1095" t="s">
        <v>813</v>
      </c>
      <c r="B154" s="1095" t="s">
        <v>911</v>
      </c>
      <c r="C154" s="1095" t="s">
        <v>912</v>
      </c>
      <c r="D154" s="1095" t="s">
        <v>9</v>
      </c>
      <c r="E154" s="1096">
        <v>39857</v>
      </c>
      <c r="F154" s="1095" t="s">
        <v>201</v>
      </c>
      <c r="G154" s="1091">
        <v>1000000</v>
      </c>
      <c r="H154" s="1091">
        <v>0</v>
      </c>
      <c r="I154" s="1091">
        <v>1100653.5</v>
      </c>
      <c r="J154" s="1095" t="s">
        <v>808</v>
      </c>
      <c r="K154" s="1091"/>
      <c r="L154" s="1091"/>
      <c r="M154" s="1092"/>
      <c r="N154" s="1091"/>
      <c r="O154" s="1091"/>
      <c r="P154" s="1091"/>
      <c r="Q154" s="1091"/>
      <c r="R154" s="1092"/>
    </row>
    <row r="155" spans="1:18">
      <c r="A155" s="1095" t="s">
        <v>199</v>
      </c>
      <c r="B155" s="1095" t="s">
        <v>911</v>
      </c>
      <c r="C155" s="1095" t="s">
        <v>912</v>
      </c>
      <c r="D155" s="1095" t="s">
        <v>9</v>
      </c>
      <c r="E155" s="1096">
        <v>41222</v>
      </c>
      <c r="F155" s="1095" t="s">
        <v>199</v>
      </c>
      <c r="G155" s="1091"/>
      <c r="H155" s="1091"/>
      <c r="I155" s="1091"/>
      <c r="J155" s="1095" t="s">
        <v>199</v>
      </c>
      <c r="K155" s="1091">
        <v>900000</v>
      </c>
      <c r="L155" s="1091"/>
      <c r="M155" s="1092">
        <v>1000</v>
      </c>
      <c r="N155" s="1091">
        <v>900</v>
      </c>
      <c r="O155" s="1091">
        <v>-100000</v>
      </c>
      <c r="P155" s="1091"/>
      <c r="Q155" s="1091">
        <v>21880.5</v>
      </c>
      <c r="R155" s="1092">
        <v>50</v>
      </c>
    </row>
    <row r="156" spans="1:18">
      <c r="A156" s="1095" t="s">
        <v>199</v>
      </c>
      <c r="B156" s="1095" t="s">
        <v>911</v>
      </c>
      <c r="C156" s="1095" t="s">
        <v>912</v>
      </c>
      <c r="D156" s="1095" t="s">
        <v>9</v>
      </c>
      <c r="E156" s="1096">
        <v>41285</v>
      </c>
      <c r="F156" s="1095" t="s">
        <v>199</v>
      </c>
      <c r="G156" s="1091"/>
      <c r="H156" s="1091"/>
      <c r="I156" s="1091"/>
      <c r="J156" s="1095" t="s">
        <v>199</v>
      </c>
      <c r="K156" s="1091"/>
      <c r="L156" s="1091">
        <v>-9000</v>
      </c>
      <c r="M156" s="1092"/>
      <c r="N156" s="1091"/>
      <c r="O156" s="1091"/>
      <c r="P156" s="1091"/>
      <c r="Q156" s="1091"/>
      <c r="R156" s="1092"/>
    </row>
    <row r="157" spans="1:18">
      <c r="A157" s="1095" t="s">
        <v>199</v>
      </c>
      <c r="B157" s="1095" t="s">
        <v>911</v>
      </c>
      <c r="C157" s="1095" t="s">
        <v>912</v>
      </c>
      <c r="D157" s="1095" t="s">
        <v>9</v>
      </c>
      <c r="E157" s="1096">
        <v>41359</v>
      </c>
      <c r="F157" s="1095" t="s">
        <v>199</v>
      </c>
      <c r="G157" s="1091"/>
      <c r="H157" s="1091"/>
      <c r="I157" s="1091"/>
      <c r="J157" s="1095" t="s">
        <v>199</v>
      </c>
      <c r="K157" s="1091"/>
      <c r="L157" s="1091">
        <v>-16000</v>
      </c>
      <c r="M157" s="1092"/>
      <c r="N157" s="1091"/>
      <c r="O157" s="1091"/>
      <c r="P157" s="1091"/>
      <c r="Q157" s="1091"/>
      <c r="R157" s="1092"/>
    </row>
    <row r="158" spans="1:18">
      <c r="A158" s="1095"/>
      <c r="B158" s="1095" t="s">
        <v>913</v>
      </c>
      <c r="C158" s="1095" t="s">
        <v>914</v>
      </c>
      <c r="D158" s="1095" t="s">
        <v>131</v>
      </c>
      <c r="E158" s="1096">
        <v>39773</v>
      </c>
      <c r="F158" s="1095" t="s">
        <v>200</v>
      </c>
      <c r="G158" s="1091">
        <v>124000000</v>
      </c>
      <c r="H158" s="1091">
        <v>0</v>
      </c>
      <c r="I158" s="1091">
        <v>129079862.47</v>
      </c>
      <c r="J158" s="1095" t="s">
        <v>808</v>
      </c>
      <c r="K158" s="1091"/>
      <c r="L158" s="1091"/>
      <c r="M158" s="1092"/>
      <c r="N158" s="1091"/>
      <c r="O158" s="1091"/>
      <c r="P158" s="1091"/>
      <c r="Q158" s="1091"/>
      <c r="R158" s="1092"/>
    </row>
    <row r="159" spans="1:18">
      <c r="A159" s="1095" t="s">
        <v>199</v>
      </c>
      <c r="B159" s="1095" t="s">
        <v>913</v>
      </c>
      <c r="C159" s="1095" t="s">
        <v>914</v>
      </c>
      <c r="D159" s="1095" t="s">
        <v>131</v>
      </c>
      <c r="E159" s="1096">
        <v>41002</v>
      </c>
      <c r="F159" s="1095" t="s">
        <v>199</v>
      </c>
      <c r="G159" s="1091"/>
      <c r="H159" s="1091"/>
      <c r="I159" s="1091"/>
      <c r="J159" s="1095" t="s">
        <v>199</v>
      </c>
      <c r="K159" s="1091">
        <v>109717680</v>
      </c>
      <c r="L159" s="1091">
        <v>-1645765.2</v>
      </c>
      <c r="M159" s="1092">
        <v>124000</v>
      </c>
      <c r="N159" s="1091">
        <v>884.82</v>
      </c>
      <c r="O159" s="1091">
        <v>-14282320</v>
      </c>
      <c r="P159" s="1091"/>
      <c r="Q159" s="1091"/>
      <c r="R159" s="1092"/>
    </row>
    <row r="160" spans="1:18">
      <c r="A160" s="1095" t="s">
        <v>199</v>
      </c>
      <c r="B160" s="1095" t="s">
        <v>913</v>
      </c>
      <c r="C160" s="1095" t="s">
        <v>914</v>
      </c>
      <c r="D160" s="1095" t="s">
        <v>131</v>
      </c>
      <c r="E160" s="1096">
        <v>41437</v>
      </c>
      <c r="F160" s="1095" t="s">
        <v>199</v>
      </c>
      <c r="G160" s="1091"/>
      <c r="H160" s="1091"/>
      <c r="I160" s="1091"/>
      <c r="J160" s="1095" t="s">
        <v>199</v>
      </c>
      <c r="K160" s="1091"/>
      <c r="L160" s="1091"/>
      <c r="M160" s="1092"/>
      <c r="N160" s="1091"/>
      <c r="O160" s="1091"/>
      <c r="P160" s="1091"/>
      <c r="Q160" s="1091">
        <v>134201</v>
      </c>
      <c r="R160" s="1092">
        <v>243998.43</v>
      </c>
    </row>
    <row r="161" spans="1:18">
      <c r="A161" s="1095" t="s">
        <v>809</v>
      </c>
      <c r="B161" s="1095" t="s">
        <v>915</v>
      </c>
      <c r="C161" s="1095" t="s">
        <v>916</v>
      </c>
      <c r="D161" s="1095" t="s">
        <v>812</v>
      </c>
      <c r="E161" s="1096">
        <v>39850</v>
      </c>
      <c r="F161" s="1095" t="s">
        <v>201</v>
      </c>
      <c r="G161" s="1091">
        <v>795000</v>
      </c>
      <c r="H161" s="1091">
        <v>0</v>
      </c>
      <c r="I161" s="1091">
        <v>942411.42</v>
      </c>
      <c r="J161" s="1095" t="s">
        <v>1020</v>
      </c>
      <c r="K161" s="1091"/>
      <c r="L161" s="1091"/>
      <c r="M161" s="1092"/>
      <c r="N161" s="1091"/>
      <c r="O161" s="1091"/>
      <c r="P161" s="1091"/>
      <c r="Q161" s="1091"/>
      <c r="R161" s="1092"/>
    </row>
    <row r="162" spans="1:18">
      <c r="A162" s="1095" t="s">
        <v>199</v>
      </c>
      <c r="B162" s="1095" t="s">
        <v>915</v>
      </c>
      <c r="C162" s="1095" t="s">
        <v>916</v>
      </c>
      <c r="D162" s="1095" t="s">
        <v>812</v>
      </c>
      <c r="E162" s="1096">
        <v>40752</v>
      </c>
      <c r="F162" s="1095" t="s">
        <v>199</v>
      </c>
      <c r="G162" s="1091"/>
      <c r="H162" s="1091"/>
      <c r="I162" s="1091"/>
      <c r="J162" s="1095" t="s">
        <v>199</v>
      </c>
      <c r="K162" s="1091">
        <v>795000</v>
      </c>
      <c r="L162" s="1091"/>
      <c r="M162" s="1092">
        <v>795</v>
      </c>
      <c r="N162" s="1091">
        <v>1000</v>
      </c>
      <c r="O162" s="1091"/>
      <c r="P162" s="1091"/>
      <c r="Q162" s="1091">
        <v>40000</v>
      </c>
      <c r="R162" s="1092">
        <v>4</v>
      </c>
    </row>
    <row r="163" spans="1:18">
      <c r="A163" s="1095" t="s">
        <v>917</v>
      </c>
      <c r="B163" s="1095" t="s">
        <v>918</v>
      </c>
      <c r="C163" s="1095" t="s">
        <v>919</v>
      </c>
      <c r="D163" s="1095" t="s">
        <v>920</v>
      </c>
      <c r="E163" s="1096">
        <v>39829</v>
      </c>
      <c r="F163" s="1095" t="s">
        <v>200</v>
      </c>
      <c r="G163" s="1091">
        <v>18751000</v>
      </c>
      <c r="H163" s="1091">
        <v>0</v>
      </c>
      <c r="I163" s="1091">
        <v>20037514.109999999</v>
      </c>
      <c r="J163" s="1095" t="s">
        <v>1020</v>
      </c>
      <c r="K163" s="1091"/>
      <c r="L163" s="1091"/>
      <c r="M163" s="1092"/>
      <c r="N163" s="1091"/>
      <c r="O163" s="1091"/>
      <c r="P163" s="1091"/>
      <c r="Q163" s="1091"/>
      <c r="R163" s="1092"/>
    </row>
    <row r="164" spans="1:18">
      <c r="A164" s="1095" t="s">
        <v>199</v>
      </c>
      <c r="B164" s="1095" t="s">
        <v>918</v>
      </c>
      <c r="C164" s="1095" t="s">
        <v>919</v>
      </c>
      <c r="D164" s="1095" t="s">
        <v>920</v>
      </c>
      <c r="E164" s="1096">
        <v>40233</v>
      </c>
      <c r="F164" s="1095" t="s">
        <v>199</v>
      </c>
      <c r="G164" s="1091"/>
      <c r="H164" s="1091"/>
      <c r="I164" s="1091"/>
      <c r="J164" s="1095" t="s">
        <v>199</v>
      </c>
      <c r="K164" s="1091">
        <v>18751000</v>
      </c>
      <c r="L164" s="1091"/>
      <c r="M164" s="1092">
        <v>18751</v>
      </c>
      <c r="N164" s="1091">
        <v>1000</v>
      </c>
      <c r="O164" s="1091"/>
      <c r="P164" s="1091"/>
      <c r="Q164" s="1091"/>
      <c r="R164" s="1092"/>
    </row>
    <row r="165" spans="1:18">
      <c r="A165" s="1095" t="s">
        <v>199</v>
      </c>
      <c r="B165" s="1095" t="s">
        <v>918</v>
      </c>
      <c r="C165" s="1095" t="s">
        <v>919</v>
      </c>
      <c r="D165" s="1095" t="s">
        <v>920</v>
      </c>
      <c r="E165" s="1096">
        <v>40387</v>
      </c>
      <c r="F165" s="1095" t="s">
        <v>199</v>
      </c>
      <c r="G165" s="1091"/>
      <c r="H165" s="1091"/>
      <c r="I165" s="1091"/>
      <c r="J165" s="1095" t="s">
        <v>199</v>
      </c>
      <c r="K165" s="1091"/>
      <c r="L165" s="1091"/>
      <c r="M165" s="1092"/>
      <c r="N165" s="1091"/>
      <c r="O165" s="1091"/>
      <c r="P165" s="1091"/>
      <c r="Q165" s="1091">
        <v>250000</v>
      </c>
      <c r="R165" s="1092">
        <v>52455</v>
      </c>
    </row>
    <row r="166" spans="1:18">
      <c r="A166" s="1095" t="s">
        <v>773</v>
      </c>
      <c r="B166" s="1095" t="s">
        <v>921</v>
      </c>
      <c r="C166" s="1095" t="s">
        <v>922</v>
      </c>
      <c r="D166" s="1095" t="s">
        <v>76</v>
      </c>
      <c r="E166" s="1096">
        <v>39766</v>
      </c>
      <c r="F166" s="1095" t="s">
        <v>200</v>
      </c>
      <c r="G166" s="1091">
        <v>3133640000</v>
      </c>
      <c r="H166" s="1091">
        <v>0</v>
      </c>
      <c r="I166" s="1091">
        <v>3293353918.5300002</v>
      </c>
      <c r="J166" s="1095" t="s">
        <v>1020</v>
      </c>
      <c r="K166" s="1091"/>
      <c r="L166" s="1091"/>
      <c r="M166" s="1092"/>
      <c r="N166" s="1091"/>
      <c r="O166" s="1091"/>
      <c r="P166" s="1091"/>
      <c r="Q166" s="1091"/>
      <c r="R166" s="1092"/>
    </row>
    <row r="167" spans="1:18">
      <c r="A167" s="1095" t="s">
        <v>199</v>
      </c>
      <c r="B167" s="1095" t="s">
        <v>921</v>
      </c>
      <c r="C167" s="1095" t="s">
        <v>922</v>
      </c>
      <c r="D167" s="1095" t="s">
        <v>76</v>
      </c>
      <c r="E167" s="1096">
        <v>39981</v>
      </c>
      <c r="F167" s="1095" t="s">
        <v>199</v>
      </c>
      <c r="G167" s="1091"/>
      <c r="H167" s="1091"/>
      <c r="I167" s="1091"/>
      <c r="J167" s="1095" t="s">
        <v>199</v>
      </c>
      <c r="K167" s="1091">
        <v>3133640000</v>
      </c>
      <c r="L167" s="1091"/>
      <c r="M167" s="1092">
        <v>3133.64</v>
      </c>
      <c r="N167" s="1091">
        <v>1000000</v>
      </c>
      <c r="O167" s="1091"/>
      <c r="P167" s="1091"/>
      <c r="Q167" s="1091"/>
      <c r="R167" s="1092"/>
    </row>
    <row r="168" spans="1:18">
      <c r="A168" s="1095" t="s">
        <v>199</v>
      </c>
      <c r="B168" s="1095" t="s">
        <v>921</v>
      </c>
      <c r="C168" s="1095" t="s">
        <v>922</v>
      </c>
      <c r="D168" s="1095" t="s">
        <v>76</v>
      </c>
      <c r="E168" s="1096">
        <v>40016</v>
      </c>
      <c r="F168" s="1095" t="s">
        <v>199</v>
      </c>
      <c r="G168" s="1091"/>
      <c r="H168" s="1091"/>
      <c r="I168" s="1091"/>
      <c r="J168" s="1095" t="s">
        <v>199</v>
      </c>
      <c r="K168" s="1091"/>
      <c r="L168" s="1091"/>
      <c r="M168" s="1092"/>
      <c r="N168" s="1091"/>
      <c r="O168" s="1091"/>
      <c r="P168" s="1091"/>
      <c r="Q168" s="1091">
        <v>67010401.859999999</v>
      </c>
      <c r="R168" s="1092">
        <v>13902573</v>
      </c>
    </row>
    <row r="169" spans="1:18">
      <c r="A169" s="1095" t="s">
        <v>923</v>
      </c>
      <c r="B169" s="1095" t="s">
        <v>924</v>
      </c>
      <c r="C169" s="1095" t="s">
        <v>925</v>
      </c>
      <c r="D169" s="1095" t="s">
        <v>12</v>
      </c>
      <c r="E169" s="1096">
        <v>39906</v>
      </c>
      <c r="F169" s="1095" t="s">
        <v>201</v>
      </c>
      <c r="G169" s="1091">
        <v>1706000</v>
      </c>
      <c r="H169" s="1091">
        <v>0</v>
      </c>
      <c r="I169" s="1091">
        <v>2315853.14</v>
      </c>
      <c r="J169" s="1095" t="s">
        <v>1020</v>
      </c>
      <c r="K169" s="1091"/>
      <c r="L169" s="1091"/>
      <c r="M169" s="1092"/>
      <c r="N169" s="1091"/>
      <c r="O169" s="1091"/>
      <c r="P169" s="1091"/>
      <c r="Q169" s="1091"/>
      <c r="R169" s="1092"/>
    </row>
    <row r="170" spans="1:18">
      <c r="A170" s="1095" t="s">
        <v>199</v>
      </c>
      <c r="B170" s="1095" t="s">
        <v>924</v>
      </c>
      <c r="C170" s="1095" t="s">
        <v>925</v>
      </c>
      <c r="D170" s="1095" t="s">
        <v>12</v>
      </c>
      <c r="E170" s="1096">
        <v>41821</v>
      </c>
      <c r="F170" s="1095" t="s">
        <v>199</v>
      </c>
      <c r="G170" s="1091"/>
      <c r="H170" s="1091"/>
      <c r="I170" s="1091"/>
      <c r="J170" s="1095" t="s">
        <v>199</v>
      </c>
      <c r="K170" s="1091">
        <v>1706000</v>
      </c>
      <c r="L170" s="1091"/>
      <c r="M170" s="1092">
        <v>1706</v>
      </c>
      <c r="N170" s="1091">
        <v>1000</v>
      </c>
      <c r="O170" s="1091"/>
      <c r="P170" s="1091"/>
      <c r="Q170" s="1091">
        <v>85000</v>
      </c>
      <c r="R170" s="1092">
        <v>85</v>
      </c>
    </row>
    <row r="171" spans="1:18">
      <c r="A171" s="1095" t="s">
        <v>773</v>
      </c>
      <c r="B171" s="1095" t="s">
        <v>926</v>
      </c>
      <c r="C171" s="1095" t="s">
        <v>927</v>
      </c>
      <c r="D171" s="1095" t="s">
        <v>859</v>
      </c>
      <c r="E171" s="1096">
        <v>39805</v>
      </c>
      <c r="F171" s="1095" t="s">
        <v>200</v>
      </c>
      <c r="G171" s="1091">
        <v>10800000</v>
      </c>
      <c r="H171" s="1091">
        <v>0</v>
      </c>
      <c r="I171" s="1091">
        <v>13371500</v>
      </c>
      <c r="J171" s="1095" t="s">
        <v>1020</v>
      </c>
      <c r="K171" s="1091"/>
      <c r="L171" s="1091"/>
      <c r="M171" s="1092"/>
      <c r="N171" s="1091"/>
      <c r="O171" s="1091"/>
      <c r="P171" s="1091"/>
      <c r="Q171" s="1091"/>
      <c r="R171" s="1092"/>
    </row>
    <row r="172" spans="1:18">
      <c r="A172" s="1095" t="s">
        <v>199</v>
      </c>
      <c r="B172" s="1095" t="s">
        <v>926</v>
      </c>
      <c r="C172" s="1095" t="s">
        <v>927</v>
      </c>
      <c r="D172" s="1095" t="s">
        <v>859</v>
      </c>
      <c r="E172" s="1096">
        <v>40569</v>
      </c>
      <c r="F172" s="1095" t="s">
        <v>199</v>
      </c>
      <c r="G172" s="1091"/>
      <c r="H172" s="1091"/>
      <c r="I172" s="1091"/>
      <c r="J172" s="1095" t="s">
        <v>199</v>
      </c>
      <c r="K172" s="1091">
        <v>10800000</v>
      </c>
      <c r="L172" s="1091"/>
      <c r="M172" s="1092">
        <v>10800</v>
      </c>
      <c r="N172" s="1091">
        <v>1000</v>
      </c>
      <c r="O172" s="1091"/>
      <c r="P172" s="1091"/>
      <c r="Q172" s="1091"/>
      <c r="R172" s="1092"/>
    </row>
    <row r="173" spans="1:18">
      <c r="A173" s="1095" t="s">
        <v>199</v>
      </c>
      <c r="B173" s="1095" t="s">
        <v>926</v>
      </c>
      <c r="C173" s="1095" t="s">
        <v>927</v>
      </c>
      <c r="D173" s="1095" t="s">
        <v>859</v>
      </c>
      <c r="E173" s="1096">
        <v>41383</v>
      </c>
      <c r="F173" s="1095" t="s">
        <v>199</v>
      </c>
      <c r="G173" s="1091"/>
      <c r="H173" s="1091"/>
      <c r="I173" s="1091"/>
      <c r="J173" s="1095" t="s">
        <v>199</v>
      </c>
      <c r="K173" s="1091"/>
      <c r="L173" s="1091"/>
      <c r="M173" s="1092"/>
      <c r="N173" s="1091"/>
      <c r="O173" s="1091"/>
      <c r="P173" s="1091"/>
      <c r="Q173" s="1091">
        <v>1442000</v>
      </c>
      <c r="R173" s="1092">
        <v>183465</v>
      </c>
    </row>
    <row r="174" spans="1:18">
      <c r="A174" s="1095" t="s">
        <v>802</v>
      </c>
      <c r="B174" s="1095" t="s">
        <v>928</v>
      </c>
      <c r="C174" s="1095" t="s">
        <v>929</v>
      </c>
      <c r="D174" s="1095" t="s">
        <v>5</v>
      </c>
      <c r="E174" s="1096">
        <v>39843</v>
      </c>
      <c r="F174" s="1095" t="s">
        <v>201</v>
      </c>
      <c r="G174" s="1091">
        <v>6000000</v>
      </c>
      <c r="H174" s="1091">
        <v>0</v>
      </c>
      <c r="I174" s="1091">
        <v>7263316.6600000001</v>
      </c>
      <c r="J174" s="1095" t="s">
        <v>1020</v>
      </c>
      <c r="K174" s="1091"/>
      <c r="L174" s="1091"/>
      <c r="M174" s="1092"/>
      <c r="N174" s="1091"/>
      <c r="O174" s="1091"/>
      <c r="P174" s="1091"/>
      <c r="Q174" s="1091"/>
      <c r="R174" s="1092"/>
    </row>
    <row r="175" spans="1:18">
      <c r="A175" s="1095" t="s">
        <v>199</v>
      </c>
      <c r="B175" s="1095" t="s">
        <v>928</v>
      </c>
      <c r="C175" s="1095" t="s">
        <v>929</v>
      </c>
      <c r="D175" s="1095" t="s">
        <v>5</v>
      </c>
      <c r="E175" s="1096">
        <v>40730</v>
      </c>
      <c r="F175" s="1095" t="s">
        <v>199</v>
      </c>
      <c r="G175" s="1091"/>
      <c r="H175" s="1091"/>
      <c r="I175" s="1091"/>
      <c r="J175" s="1095" t="s">
        <v>199</v>
      </c>
      <c r="K175" s="1091">
        <v>1500000</v>
      </c>
      <c r="L175" s="1091"/>
      <c r="M175" s="1092">
        <v>1500</v>
      </c>
      <c r="N175" s="1091">
        <v>1000</v>
      </c>
      <c r="O175" s="1091"/>
      <c r="P175" s="1091"/>
      <c r="Q175" s="1091"/>
      <c r="R175" s="1092"/>
    </row>
    <row r="176" spans="1:18">
      <c r="A176" s="1095" t="s">
        <v>199</v>
      </c>
      <c r="B176" s="1095" t="s">
        <v>928</v>
      </c>
      <c r="C176" s="1095" t="s">
        <v>929</v>
      </c>
      <c r="D176" s="1095" t="s">
        <v>5</v>
      </c>
      <c r="E176" s="1096">
        <v>40835</v>
      </c>
      <c r="F176" s="1095" t="s">
        <v>199</v>
      </c>
      <c r="G176" s="1091"/>
      <c r="H176" s="1091"/>
      <c r="I176" s="1091"/>
      <c r="J176" s="1095" t="s">
        <v>199</v>
      </c>
      <c r="K176" s="1091">
        <v>1500000</v>
      </c>
      <c r="L176" s="1091"/>
      <c r="M176" s="1092">
        <v>1500</v>
      </c>
      <c r="N176" s="1091">
        <v>1000</v>
      </c>
      <c r="O176" s="1091"/>
      <c r="P176" s="1091"/>
      <c r="Q176" s="1091"/>
      <c r="R176" s="1092"/>
    </row>
    <row r="177" spans="1:18">
      <c r="A177" s="1095" t="s">
        <v>199</v>
      </c>
      <c r="B177" s="1095" t="s">
        <v>928</v>
      </c>
      <c r="C177" s="1095" t="s">
        <v>929</v>
      </c>
      <c r="D177" s="1095" t="s">
        <v>5</v>
      </c>
      <c r="E177" s="1096">
        <v>40975</v>
      </c>
      <c r="F177" s="1095" t="s">
        <v>199</v>
      </c>
      <c r="G177" s="1091"/>
      <c r="H177" s="1091"/>
      <c r="I177" s="1091"/>
      <c r="J177" s="1095" t="s">
        <v>199</v>
      </c>
      <c r="K177" s="1091">
        <v>1500000</v>
      </c>
      <c r="L177" s="1091"/>
      <c r="M177" s="1092">
        <v>1500</v>
      </c>
      <c r="N177" s="1091">
        <v>1000</v>
      </c>
      <c r="O177" s="1091"/>
      <c r="P177" s="1091"/>
      <c r="Q177" s="1091"/>
      <c r="R177" s="1092"/>
    </row>
    <row r="178" spans="1:18">
      <c r="A178" s="1095" t="s">
        <v>199</v>
      </c>
      <c r="B178" s="1095" t="s">
        <v>928</v>
      </c>
      <c r="C178" s="1095" t="s">
        <v>929</v>
      </c>
      <c r="D178" s="1095" t="s">
        <v>5</v>
      </c>
      <c r="E178" s="1096">
        <v>41066</v>
      </c>
      <c r="F178" s="1095" t="s">
        <v>199</v>
      </c>
      <c r="G178" s="1091"/>
      <c r="H178" s="1091"/>
      <c r="I178" s="1091"/>
      <c r="J178" s="1095" t="s">
        <v>199</v>
      </c>
      <c r="K178" s="1091">
        <v>1200000</v>
      </c>
      <c r="L178" s="1091"/>
      <c r="M178" s="1092">
        <v>1200</v>
      </c>
      <c r="N178" s="1091">
        <v>1000</v>
      </c>
      <c r="O178" s="1091"/>
      <c r="P178" s="1091"/>
      <c r="Q178" s="1091"/>
      <c r="R178" s="1092"/>
    </row>
    <row r="179" spans="1:18">
      <c r="A179" s="1095" t="s">
        <v>199</v>
      </c>
      <c r="B179" s="1095" t="s">
        <v>928</v>
      </c>
      <c r="C179" s="1095" t="s">
        <v>929</v>
      </c>
      <c r="D179" s="1095" t="s">
        <v>5</v>
      </c>
      <c r="E179" s="1096">
        <v>41087</v>
      </c>
      <c r="F179" s="1095" t="s">
        <v>199</v>
      </c>
      <c r="G179" s="1091"/>
      <c r="H179" s="1091"/>
      <c r="I179" s="1091"/>
      <c r="J179" s="1095" t="s">
        <v>199</v>
      </c>
      <c r="K179" s="1091">
        <v>300000</v>
      </c>
      <c r="L179" s="1091"/>
      <c r="M179" s="1092">
        <v>300</v>
      </c>
      <c r="N179" s="1091">
        <v>1000</v>
      </c>
      <c r="O179" s="1091"/>
      <c r="P179" s="1091"/>
      <c r="Q179" s="1091">
        <v>300000</v>
      </c>
      <c r="R179" s="1092">
        <v>300</v>
      </c>
    </row>
    <row r="180" spans="1:18">
      <c r="A180" s="1095" t="s">
        <v>802</v>
      </c>
      <c r="B180" s="1095" t="s">
        <v>930</v>
      </c>
      <c r="C180" s="1095" t="s">
        <v>931</v>
      </c>
      <c r="D180" s="1095" t="s">
        <v>166</v>
      </c>
      <c r="E180" s="1096">
        <v>39976</v>
      </c>
      <c r="F180" s="1095" t="s">
        <v>201</v>
      </c>
      <c r="G180" s="1091">
        <v>2892000</v>
      </c>
      <c r="H180" s="1091">
        <v>0</v>
      </c>
      <c r="I180" s="1091">
        <v>3444478.21</v>
      </c>
      <c r="J180" s="1095" t="s">
        <v>1020</v>
      </c>
      <c r="K180" s="1091"/>
      <c r="L180" s="1091"/>
      <c r="M180" s="1092"/>
      <c r="N180" s="1091"/>
      <c r="O180" s="1091"/>
      <c r="P180" s="1091"/>
      <c r="Q180" s="1091"/>
      <c r="R180" s="1092"/>
    </row>
    <row r="181" spans="1:18">
      <c r="A181" s="1095" t="s">
        <v>199</v>
      </c>
      <c r="B181" s="1095" t="s">
        <v>930</v>
      </c>
      <c r="C181" s="1095" t="s">
        <v>931</v>
      </c>
      <c r="D181" s="1095" t="s">
        <v>166</v>
      </c>
      <c r="E181" s="1096">
        <v>40905</v>
      </c>
      <c r="F181" s="1095" t="s">
        <v>199</v>
      </c>
      <c r="G181" s="1091"/>
      <c r="H181" s="1091"/>
      <c r="I181" s="1091"/>
      <c r="J181" s="1095" t="s">
        <v>199</v>
      </c>
      <c r="K181" s="1091">
        <v>2892000</v>
      </c>
      <c r="L181" s="1091"/>
      <c r="M181" s="1092">
        <v>2892</v>
      </c>
      <c r="N181" s="1091">
        <v>1000</v>
      </c>
      <c r="O181" s="1091"/>
      <c r="P181" s="1091"/>
      <c r="Q181" s="1091">
        <v>145000</v>
      </c>
      <c r="R181" s="1092">
        <v>145</v>
      </c>
    </row>
    <row r="182" spans="1:18">
      <c r="A182" s="1095" t="s">
        <v>773</v>
      </c>
      <c r="B182" s="1095" t="s">
        <v>932</v>
      </c>
      <c r="C182" s="1095" t="s">
        <v>933</v>
      </c>
      <c r="D182" s="1095" t="s">
        <v>934</v>
      </c>
      <c r="E182" s="1096">
        <v>39801</v>
      </c>
      <c r="F182" s="1095" t="s">
        <v>200</v>
      </c>
      <c r="G182" s="1091">
        <v>40000000</v>
      </c>
      <c r="H182" s="1091">
        <v>0</v>
      </c>
      <c r="I182" s="1091">
        <v>41917777.780000001</v>
      </c>
      <c r="J182" s="1095" t="s">
        <v>1020</v>
      </c>
      <c r="K182" s="1091"/>
      <c r="L182" s="1091"/>
      <c r="M182" s="1092"/>
      <c r="N182" s="1091"/>
      <c r="O182" s="1091"/>
      <c r="P182" s="1091"/>
      <c r="Q182" s="1091"/>
      <c r="R182" s="1092"/>
    </row>
    <row r="183" spans="1:18">
      <c r="A183" s="1095" t="s">
        <v>199</v>
      </c>
      <c r="B183" s="1095" t="s">
        <v>932</v>
      </c>
      <c r="C183" s="1095" t="s">
        <v>933</v>
      </c>
      <c r="D183" s="1095" t="s">
        <v>934</v>
      </c>
      <c r="E183" s="1096">
        <v>39960</v>
      </c>
      <c r="F183" s="1095" t="s">
        <v>199</v>
      </c>
      <c r="G183" s="1091"/>
      <c r="H183" s="1091"/>
      <c r="I183" s="1091"/>
      <c r="J183" s="1095" t="s">
        <v>199</v>
      </c>
      <c r="K183" s="1091">
        <v>40000000</v>
      </c>
      <c r="L183" s="1091"/>
      <c r="M183" s="1092">
        <v>40000</v>
      </c>
      <c r="N183" s="1091">
        <v>1000</v>
      </c>
      <c r="O183" s="1091"/>
      <c r="P183" s="1091"/>
      <c r="Q183" s="1091"/>
      <c r="R183" s="1092"/>
    </row>
    <row r="184" spans="1:18">
      <c r="A184" s="1095" t="s">
        <v>199</v>
      </c>
      <c r="B184" s="1095" t="s">
        <v>932</v>
      </c>
      <c r="C184" s="1095" t="s">
        <v>933</v>
      </c>
      <c r="D184" s="1095" t="s">
        <v>934</v>
      </c>
      <c r="E184" s="1096">
        <v>39988</v>
      </c>
      <c r="F184" s="1095" t="s">
        <v>199</v>
      </c>
      <c r="G184" s="1091"/>
      <c r="H184" s="1091"/>
      <c r="I184" s="1091"/>
      <c r="J184" s="1095" t="s">
        <v>199</v>
      </c>
      <c r="K184" s="1091"/>
      <c r="L184" s="1091"/>
      <c r="M184" s="1092"/>
      <c r="N184" s="1091"/>
      <c r="O184" s="1091"/>
      <c r="P184" s="1091"/>
      <c r="Q184" s="1091">
        <v>1040000</v>
      </c>
      <c r="R184" s="1092">
        <v>226330</v>
      </c>
    </row>
    <row r="185" spans="1:18">
      <c r="A185" s="1095" t="s">
        <v>809</v>
      </c>
      <c r="B185" s="1095" t="s">
        <v>935</v>
      </c>
      <c r="C185" s="1095" t="s">
        <v>936</v>
      </c>
      <c r="D185" s="1095" t="s">
        <v>845</v>
      </c>
      <c r="E185" s="1096">
        <v>39857</v>
      </c>
      <c r="F185" s="1095" t="s">
        <v>201</v>
      </c>
      <c r="G185" s="1091">
        <v>985000</v>
      </c>
      <c r="H185" s="1091">
        <v>0</v>
      </c>
      <c r="I185" s="1091">
        <v>1172062.5</v>
      </c>
      <c r="J185" s="1095" t="s">
        <v>1020</v>
      </c>
      <c r="K185" s="1091"/>
      <c r="L185" s="1091"/>
      <c r="M185" s="1092"/>
      <c r="N185" s="1091"/>
      <c r="O185" s="1091"/>
      <c r="P185" s="1091"/>
      <c r="Q185" s="1091"/>
      <c r="R185" s="1092"/>
    </row>
    <row r="186" spans="1:18">
      <c r="A186" s="1095" t="s">
        <v>199</v>
      </c>
      <c r="B186" s="1095" t="s">
        <v>935</v>
      </c>
      <c r="C186" s="1095" t="s">
        <v>936</v>
      </c>
      <c r="D186" s="1095" t="s">
        <v>845</v>
      </c>
      <c r="E186" s="1096">
        <v>40787</v>
      </c>
      <c r="F186" s="1095" t="s">
        <v>199</v>
      </c>
      <c r="G186" s="1091"/>
      <c r="H186" s="1091"/>
      <c r="I186" s="1091"/>
      <c r="J186" s="1095" t="s">
        <v>199</v>
      </c>
      <c r="K186" s="1091">
        <v>985000</v>
      </c>
      <c r="L186" s="1091"/>
      <c r="M186" s="1092">
        <v>985</v>
      </c>
      <c r="N186" s="1091">
        <v>1000</v>
      </c>
      <c r="O186" s="1091"/>
      <c r="P186" s="1091"/>
      <c r="Q186" s="1091">
        <v>50000</v>
      </c>
      <c r="R186" s="1092">
        <v>5</v>
      </c>
    </row>
    <row r="187" spans="1:18">
      <c r="A187" s="1095" t="s">
        <v>937</v>
      </c>
      <c r="B187" s="1095" t="s">
        <v>938</v>
      </c>
      <c r="C187" s="1095" t="s">
        <v>939</v>
      </c>
      <c r="D187" s="1095" t="s">
        <v>940</v>
      </c>
      <c r="E187" s="1096">
        <v>39927</v>
      </c>
      <c r="F187" s="1095" t="s">
        <v>201</v>
      </c>
      <c r="G187" s="1091">
        <v>1635000</v>
      </c>
      <c r="H187" s="1091">
        <v>0</v>
      </c>
      <c r="I187" s="1091">
        <v>3803022.67</v>
      </c>
      <c r="J187" s="1095" t="s">
        <v>1020</v>
      </c>
      <c r="K187" s="1091"/>
      <c r="L187" s="1091"/>
      <c r="M187" s="1092"/>
      <c r="N187" s="1091"/>
      <c r="O187" s="1091"/>
      <c r="P187" s="1091"/>
      <c r="Q187" s="1091"/>
      <c r="R187" s="1092"/>
    </row>
    <row r="188" spans="1:18">
      <c r="A188" s="1095" t="s">
        <v>199</v>
      </c>
      <c r="B188" s="1095" t="s">
        <v>938</v>
      </c>
      <c r="C188" s="1095" t="s">
        <v>939</v>
      </c>
      <c r="D188" s="1095" t="s">
        <v>940</v>
      </c>
      <c r="E188" s="1096">
        <v>40165</v>
      </c>
      <c r="F188" s="1095" t="s">
        <v>199</v>
      </c>
      <c r="G188" s="1091">
        <v>1744000</v>
      </c>
      <c r="H188" s="1091"/>
      <c r="I188" s="1091"/>
      <c r="J188" s="1095" t="s">
        <v>199</v>
      </c>
      <c r="K188" s="1091"/>
      <c r="L188" s="1091"/>
      <c r="M188" s="1092"/>
      <c r="N188" s="1091"/>
      <c r="O188" s="1091"/>
      <c r="P188" s="1091"/>
      <c r="Q188" s="1091"/>
      <c r="R188" s="1092"/>
    </row>
    <row r="189" spans="1:18">
      <c r="A189" s="1095" t="s">
        <v>199</v>
      </c>
      <c r="B189" s="1095" t="s">
        <v>938</v>
      </c>
      <c r="C189" s="1095" t="s">
        <v>939</v>
      </c>
      <c r="D189" s="1095" t="s">
        <v>940</v>
      </c>
      <c r="E189" s="1096">
        <v>40752</v>
      </c>
      <c r="F189" s="1095" t="s">
        <v>199</v>
      </c>
      <c r="G189" s="1091"/>
      <c r="H189" s="1091"/>
      <c r="I189" s="1091"/>
      <c r="J189" s="1095" t="s">
        <v>199</v>
      </c>
      <c r="K189" s="1091">
        <v>3379000</v>
      </c>
      <c r="L189" s="1091"/>
      <c r="M189" s="1092">
        <v>3379</v>
      </c>
      <c r="N189" s="1091">
        <v>1000</v>
      </c>
      <c r="O189" s="1091"/>
      <c r="P189" s="1091"/>
      <c r="Q189" s="1091">
        <v>82000</v>
      </c>
      <c r="R189" s="1092">
        <v>82</v>
      </c>
    </row>
    <row r="190" spans="1:18">
      <c r="A190" s="1095" t="s">
        <v>941</v>
      </c>
      <c r="B190" s="1095" t="s">
        <v>942</v>
      </c>
      <c r="C190" s="1095" t="s">
        <v>943</v>
      </c>
      <c r="D190" s="1095" t="s">
        <v>805</v>
      </c>
      <c r="E190" s="1096">
        <v>39983</v>
      </c>
      <c r="F190" s="1095" t="s">
        <v>826</v>
      </c>
      <c r="G190" s="1091">
        <v>6400000</v>
      </c>
      <c r="H190" s="1091">
        <v>0</v>
      </c>
      <c r="I190" s="1091">
        <v>8271975.2800000003</v>
      </c>
      <c r="J190" s="1095" t="s">
        <v>808</v>
      </c>
      <c r="K190" s="1091"/>
      <c r="L190" s="1091"/>
      <c r="M190" s="1092"/>
      <c r="N190" s="1091"/>
      <c r="O190" s="1091"/>
      <c r="P190" s="1091"/>
      <c r="Q190" s="1091"/>
      <c r="R190" s="1092"/>
    </row>
    <row r="191" spans="1:18">
      <c r="A191" s="1095" t="s">
        <v>199</v>
      </c>
      <c r="B191" s="1095" t="s">
        <v>942</v>
      </c>
      <c r="C191" s="1095" t="s">
        <v>943</v>
      </c>
      <c r="D191" s="1095" t="s">
        <v>805</v>
      </c>
      <c r="E191" s="1096">
        <v>41312</v>
      </c>
      <c r="F191" s="1095" t="s">
        <v>199</v>
      </c>
      <c r="G191" s="1091"/>
      <c r="H191" s="1091"/>
      <c r="I191" s="1091"/>
      <c r="J191" s="1095" t="s">
        <v>199</v>
      </c>
      <c r="K191" s="1091">
        <v>2532140</v>
      </c>
      <c r="L191" s="1091"/>
      <c r="M191" s="1092">
        <v>2600000</v>
      </c>
      <c r="N191" s="1091">
        <v>0.97389999999999999</v>
      </c>
      <c r="O191" s="1091">
        <v>-67860</v>
      </c>
      <c r="P191" s="1091"/>
      <c r="Q191" s="1091">
        <v>64158.97</v>
      </c>
      <c r="R191" s="1092">
        <v>64000</v>
      </c>
    </row>
    <row r="192" spans="1:18">
      <c r="A192" s="1095" t="s">
        <v>199</v>
      </c>
      <c r="B192" s="1095" t="s">
        <v>942</v>
      </c>
      <c r="C192" s="1095" t="s">
        <v>943</v>
      </c>
      <c r="D192" s="1095" t="s">
        <v>805</v>
      </c>
      <c r="E192" s="1096">
        <v>41313</v>
      </c>
      <c r="F192" s="1095" t="s">
        <v>199</v>
      </c>
      <c r="G192" s="1091"/>
      <c r="H192" s="1091"/>
      <c r="I192" s="1091"/>
      <c r="J192" s="1095" t="s">
        <v>199</v>
      </c>
      <c r="K192" s="1091">
        <v>3700820</v>
      </c>
      <c r="L192" s="1091"/>
      <c r="M192" s="1092">
        <v>3800000</v>
      </c>
      <c r="N192" s="1091">
        <v>0.97389999999999999</v>
      </c>
      <c r="O192" s="1091">
        <v>-99180</v>
      </c>
      <c r="P192" s="1091"/>
      <c r="Q192" s="1091">
        <v>140347.75</v>
      </c>
      <c r="R192" s="1092">
        <v>140000</v>
      </c>
    </row>
    <row r="193" spans="1:18">
      <c r="A193" s="1095" t="s">
        <v>199</v>
      </c>
      <c r="B193" s="1095" t="s">
        <v>942</v>
      </c>
      <c r="C193" s="1095" t="s">
        <v>943</v>
      </c>
      <c r="D193" s="1095" t="s">
        <v>805</v>
      </c>
      <c r="E193" s="1096">
        <v>41359</v>
      </c>
      <c r="F193" s="1095" t="s">
        <v>199</v>
      </c>
      <c r="G193" s="1091"/>
      <c r="H193" s="1091"/>
      <c r="I193" s="1091"/>
      <c r="J193" s="1095" t="s">
        <v>199</v>
      </c>
      <c r="K193" s="1091"/>
      <c r="L193" s="1091">
        <v>-62329.599999999999</v>
      </c>
      <c r="M193" s="1092"/>
      <c r="N193" s="1091"/>
      <c r="O193" s="1091"/>
      <c r="P193" s="1091"/>
      <c r="Q193" s="1091"/>
      <c r="R193" s="1092"/>
    </row>
    <row r="194" spans="1:18">
      <c r="A194" s="1095" t="s">
        <v>827</v>
      </c>
      <c r="B194" s="1095" t="s">
        <v>944</v>
      </c>
      <c r="C194" s="1095" t="s">
        <v>945</v>
      </c>
      <c r="D194" s="1095" t="s">
        <v>151</v>
      </c>
      <c r="E194" s="1096">
        <v>39885</v>
      </c>
      <c r="F194" s="1095" t="s">
        <v>201</v>
      </c>
      <c r="G194" s="1091">
        <v>10000000</v>
      </c>
      <c r="H194" s="1091">
        <v>0</v>
      </c>
      <c r="I194" s="1091">
        <v>11459461.109999999</v>
      </c>
      <c r="J194" s="1095" t="s">
        <v>808</v>
      </c>
      <c r="K194" s="1091"/>
      <c r="L194" s="1091"/>
      <c r="M194" s="1092"/>
      <c r="N194" s="1091"/>
      <c r="O194" s="1091"/>
      <c r="P194" s="1091"/>
      <c r="Q194" s="1091"/>
      <c r="R194" s="1092"/>
    </row>
    <row r="195" spans="1:18">
      <c r="A195" s="1095" t="s">
        <v>199</v>
      </c>
      <c r="B195" s="1095" t="s">
        <v>944</v>
      </c>
      <c r="C195" s="1095" t="s">
        <v>945</v>
      </c>
      <c r="D195" s="1095" t="s">
        <v>151</v>
      </c>
      <c r="E195" s="1096">
        <v>41211</v>
      </c>
      <c r="F195" s="1095" t="s">
        <v>199</v>
      </c>
      <c r="G195" s="1091"/>
      <c r="H195" s="1091"/>
      <c r="I195" s="1091"/>
      <c r="J195" s="1095" t="s">
        <v>199</v>
      </c>
      <c r="K195" s="1091">
        <v>186550</v>
      </c>
      <c r="L195" s="1091"/>
      <c r="M195" s="1092">
        <v>205</v>
      </c>
      <c r="N195" s="1091">
        <v>910</v>
      </c>
      <c r="O195" s="1091">
        <v>-18450</v>
      </c>
      <c r="P195" s="1091"/>
      <c r="Q195" s="1091"/>
      <c r="R195" s="1092"/>
    </row>
    <row r="196" spans="1:18">
      <c r="A196" s="1095" t="s">
        <v>199</v>
      </c>
      <c r="B196" s="1095" t="s">
        <v>944</v>
      </c>
      <c r="C196" s="1095" t="s">
        <v>945</v>
      </c>
      <c r="D196" s="1095" t="s">
        <v>151</v>
      </c>
      <c r="E196" s="1096">
        <v>41213</v>
      </c>
      <c r="F196" s="1095" t="s">
        <v>199</v>
      </c>
      <c r="G196" s="1091"/>
      <c r="H196" s="1091"/>
      <c r="I196" s="1091"/>
      <c r="J196" s="1095" t="s">
        <v>199</v>
      </c>
      <c r="K196" s="1091">
        <v>8913450</v>
      </c>
      <c r="L196" s="1091"/>
      <c r="M196" s="1092">
        <v>9795</v>
      </c>
      <c r="N196" s="1091">
        <v>910</v>
      </c>
      <c r="O196" s="1091">
        <v>-881550</v>
      </c>
      <c r="P196" s="1091"/>
      <c r="Q196" s="1091">
        <v>470250</v>
      </c>
      <c r="R196" s="1092">
        <v>500</v>
      </c>
    </row>
    <row r="197" spans="1:18">
      <c r="A197" s="1095" t="s">
        <v>199</v>
      </c>
      <c r="B197" s="1095" t="s">
        <v>944</v>
      </c>
      <c r="C197" s="1095" t="s">
        <v>945</v>
      </c>
      <c r="D197" s="1095" t="s">
        <v>151</v>
      </c>
      <c r="E197" s="1096">
        <v>41285</v>
      </c>
      <c r="F197" s="1095" t="s">
        <v>199</v>
      </c>
      <c r="G197" s="1091"/>
      <c r="H197" s="1091"/>
      <c r="I197" s="1091"/>
      <c r="J197" s="1095" t="s">
        <v>199</v>
      </c>
      <c r="K197" s="1091"/>
      <c r="L197" s="1091">
        <v>-91000</v>
      </c>
      <c r="M197" s="1092"/>
      <c r="N197" s="1091"/>
      <c r="O197" s="1091"/>
      <c r="P197" s="1091"/>
      <c r="Q197" s="1091"/>
      <c r="R197" s="1092"/>
    </row>
    <row r="198" spans="1:18">
      <c r="A198" s="1095" t="s">
        <v>813</v>
      </c>
      <c r="B198" s="1095" t="s">
        <v>946</v>
      </c>
      <c r="C198" s="1095" t="s">
        <v>947</v>
      </c>
      <c r="D198" s="1095" t="s">
        <v>948</v>
      </c>
      <c r="E198" s="1096">
        <v>39955</v>
      </c>
      <c r="F198" s="1095" t="s">
        <v>201</v>
      </c>
      <c r="G198" s="1091">
        <v>5000000</v>
      </c>
      <c r="H198" s="1091">
        <v>0</v>
      </c>
      <c r="I198" s="1091">
        <v>6127326.3499999996</v>
      </c>
      <c r="J198" s="1095" t="s">
        <v>1020</v>
      </c>
      <c r="K198" s="1091"/>
      <c r="L198" s="1091"/>
      <c r="M198" s="1092"/>
      <c r="N198" s="1091"/>
      <c r="O198" s="1091"/>
      <c r="P198" s="1091"/>
      <c r="Q198" s="1091"/>
      <c r="R198" s="1092"/>
    </row>
    <row r="199" spans="1:18">
      <c r="A199" s="1095" t="s">
        <v>199</v>
      </c>
      <c r="B199" s="1095" t="s">
        <v>946</v>
      </c>
      <c r="C199" s="1095" t="s">
        <v>947</v>
      </c>
      <c r="D199" s="1095" t="s">
        <v>948</v>
      </c>
      <c r="E199" s="1096">
        <v>41087</v>
      </c>
      <c r="F199" s="1095" t="s">
        <v>199</v>
      </c>
      <c r="G199" s="1091"/>
      <c r="H199" s="1091"/>
      <c r="I199" s="1091"/>
      <c r="J199" s="1095" t="s">
        <v>199</v>
      </c>
      <c r="K199" s="1091">
        <v>2250000</v>
      </c>
      <c r="L199" s="1091"/>
      <c r="M199" s="1092">
        <v>2250</v>
      </c>
      <c r="N199" s="1091">
        <v>1000</v>
      </c>
      <c r="O199" s="1091"/>
      <c r="P199" s="1091"/>
      <c r="Q199" s="1091"/>
      <c r="R199" s="1092"/>
    </row>
    <row r="200" spans="1:18">
      <c r="A200" s="1095" t="s">
        <v>199</v>
      </c>
      <c r="B200" s="1095" t="s">
        <v>946</v>
      </c>
      <c r="C200" s="1095" t="s">
        <v>947</v>
      </c>
      <c r="D200" s="1095" t="s">
        <v>948</v>
      </c>
      <c r="E200" s="1096">
        <v>41164</v>
      </c>
      <c r="F200" s="1095" t="s">
        <v>199</v>
      </c>
      <c r="G200" s="1091"/>
      <c r="H200" s="1091"/>
      <c r="I200" s="1091"/>
      <c r="J200" s="1095" t="s">
        <v>199</v>
      </c>
      <c r="K200" s="1091">
        <v>2750000</v>
      </c>
      <c r="L200" s="1091"/>
      <c r="M200" s="1092">
        <v>2750</v>
      </c>
      <c r="N200" s="1091">
        <v>1000</v>
      </c>
      <c r="O200" s="1091"/>
      <c r="P200" s="1091"/>
      <c r="Q200" s="1091">
        <v>250000</v>
      </c>
      <c r="R200" s="1092">
        <v>250</v>
      </c>
    </row>
    <row r="201" spans="1:18">
      <c r="A201" s="1095" t="s">
        <v>813</v>
      </c>
      <c r="B201" s="1095" t="s">
        <v>949</v>
      </c>
      <c r="C201" s="1095" t="s">
        <v>950</v>
      </c>
      <c r="D201" s="1095" t="s">
        <v>882</v>
      </c>
      <c r="E201" s="1096">
        <v>39878</v>
      </c>
      <c r="F201" s="1095" t="s">
        <v>201</v>
      </c>
      <c r="G201" s="1091">
        <v>12000000</v>
      </c>
      <c r="H201" s="1091">
        <v>0</v>
      </c>
      <c r="I201" s="1091">
        <v>11938437.34</v>
      </c>
      <c r="J201" s="1095" t="s">
        <v>808</v>
      </c>
      <c r="K201" s="1091"/>
      <c r="L201" s="1091"/>
      <c r="M201" s="1092"/>
      <c r="N201" s="1091"/>
      <c r="O201" s="1091"/>
      <c r="P201" s="1091"/>
      <c r="Q201" s="1091"/>
      <c r="R201" s="1092"/>
    </row>
    <row r="202" spans="1:18">
      <c r="A202" s="1095" t="s">
        <v>199</v>
      </c>
      <c r="B202" s="1095" t="s">
        <v>949</v>
      </c>
      <c r="C202" s="1095" t="s">
        <v>950</v>
      </c>
      <c r="D202" s="1095" t="s">
        <v>882</v>
      </c>
      <c r="E202" s="1096">
        <v>41211</v>
      </c>
      <c r="F202" s="1095" t="s">
        <v>199</v>
      </c>
      <c r="G202" s="1091"/>
      <c r="H202" s="1091"/>
      <c r="I202" s="1091"/>
      <c r="J202" s="1095" t="s">
        <v>199</v>
      </c>
      <c r="K202" s="1091">
        <v>19630</v>
      </c>
      <c r="L202" s="1091"/>
      <c r="M202" s="1092">
        <v>26</v>
      </c>
      <c r="N202" s="1091">
        <v>755</v>
      </c>
      <c r="O202" s="1091">
        <v>-6370</v>
      </c>
      <c r="P202" s="1091"/>
      <c r="Q202" s="1091"/>
      <c r="R202" s="1092"/>
    </row>
    <row r="203" spans="1:18">
      <c r="A203" s="1095" t="s">
        <v>199</v>
      </c>
      <c r="B203" s="1095" t="s">
        <v>949</v>
      </c>
      <c r="C203" s="1095" t="s">
        <v>950</v>
      </c>
      <c r="D203" s="1095" t="s">
        <v>882</v>
      </c>
      <c r="E203" s="1096">
        <v>41213</v>
      </c>
      <c r="F203" s="1095" t="s">
        <v>199</v>
      </c>
      <c r="G203" s="1091"/>
      <c r="H203" s="1091"/>
      <c r="I203" s="1091"/>
      <c r="J203" s="1095" t="s">
        <v>199</v>
      </c>
      <c r="K203" s="1091">
        <v>9040370</v>
      </c>
      <c r="L203" s="1091"/>
      <c r="M203" s="1092">
        <v>11974</v>
      </c>
      <c r="N203" s="1091">
        <v>755</v>
      </c>
      <c r="O203" s="1091">
        <v>-2933630</v>
      </c>
      <c r="P203" s="1091"/>
      <c r="Q203" s="1091">
        <v>541793.34</v>
      </c>
      <c r="R203" s="1092">
        <v>600</v>
      </c>
    </row>
    <row r="204" spans="1:18">
      <c r="A204" s="1095" t="s">
        <v>199</v>
      </c>
      <c r="B204" s="1095" t="s">
        <v>949</v>
      </c>
      <c r="C204" s="1095" t="s">
        <v>950</v>
      </c>
      <c r="D204" s="1095" t="s">
        <v>882</v>
      </c>
      <c r="E204" s="1096">
        <v>41285</v>
      </c>
      <c r="F204" s="1095" t="s">
        <v>199</v>
      </c>
      <c r="G204" s="1091"/>
      <c r="H204" s="1091"/>
      <c r="I204" s="1091"/>
      <c r="J204" s="1095" t="s">
        <v>199</v>
      </c>
      <c r="K204" s="1091"/>
      <c r="L204" s="1091">
        <v>-90600</v>
      </c>
      <c r="M204" s="1092"/>
      <c r="N204" s="1091"/>
      <c r="O204" s="1091"/>
      <c r="P204" s="1091"/>
      <c r="Q204" s="1091"/>
      <c r="R204" s="1092"/>
    </row>
    <row r="205" spans="1:18">
      <c r="A205" s="1095" t="s">
        <v>951</v>
      </c>
      <c r="B205" s="1095" t="s">
        <v>952</v>
      </c>
      <c r="C205" s="1095" t="s">
        <v>953</v>
      </c>
      <c r="D205" s="1095" t="s">
        <v>108</v>
      </c>
      <c r="E205" s="1096">
        <v>39878</v>
      </c>
      <c r="F205" s="1095" t="s">
        <v>201</v>
      </c>
      <c r="G205" s="1091">
        <v>5000000</v>
      </c>
      <c r="H205" s="1091">
        <v>0</v>
      </c>
      <c r="I205" s="1091">
        <v>529105</v>
      </c>
      <c r="J205" s="1095" t="s">
        <v>954</v>
      </c>
      <c r="K205" s="1091"/>
      <c r="L205" s="1091"/>
      <c r="M205" s="1092"/>
      <c r="N205" s="1091"/>
      <c r="O205" s="1091"/>
      <c r="P205" s="1091"/>
      <c r="Q205" s="1091"/>
      <c r="R205" s="1092"/>
    </row>
    <row r="206" spans="1:18">
      <c r="A206" s="1095" t="s">
        <v>199</v>
      </c>
      <c r="B206" s="1095" t="s">
        <v>952</v>
      </c>
      <c r="C206" s="1095" t="s">
        <v>953</v>
      </c>
      <c r="D206" s="1095" t="s">
        <v>108</v>
      </c>
      <c r="E206" s="1096">
        <v>40949</v>
      </c>
      <c r="F206" s="1095" t="s">
        <v>199</v>
      </c>
      <c r="G206" s="1091"/>
      <c r="H206" s="1091"/>
      <c r="I206" s="1091"/>
      <c r="J206" s="1095" t="s">
        <v>199</v>
      </c>
      <c r="K206" s="1091"/>
      <c r="L206" s="1091"/>
      <c r="M206" s="1092"/>
      <c r="N206" s="1091"/>
      <c r="O206" s="1091">
        <v>-5000000</v>
      </c>
      <c r="P206" s="1091"/>
      <c r="Q206" s="1091"/>
      <c r="R206" s="1092"/>
    </row>
    <row r="207" spans="1:18">
      <c r="A207" s="1095"/>
      <c r="B207" s="1095" t="s">
        <v>955</v>
      </c>
      <c r="C207" s="1095" t="s">
        <v>956</v>
      </c>
      <c r="D207" s="1095" t="s">
        <v>845</v>
      </c>
      <c r="E207" s="1096">
        <v>39787</v>
      </c>
      <c r="F207" s="1095" t="s">
        <v>200</v>
      </c>
      <c r="G207" s="1091">
        <v>21750000</v>
      </c>
      <c r="H207" s="1091">
        <v>0</v>
      </c>
      <c r="I207" s="1091">
        <v>21264901.649999999</v>
      </c>
      <c r="J207" s="1095" t="s">
        <v>808</v>
      </c>
      <c r="K207" s="1091"/>
      <c r="L207" s="1091"/>
      <c r="M207" s="1092"/>
      <c r="N207" s="1091"/>
      <c r="O207" s="1091"/>
      <c r="P207" s="1091"/>
      <c r="Q207" s="1091"/>
      <c r="R207" s="1092"/>
    </row>
    <row r="208" spans="1:18">
      <c r="A208" s="1095" t="s">
        <v>199</v>
      </c>
      <c r="B208" s="1095" t="s">
        <v>955</v>
      </c>
      <c r="C208" s="1095" t="s">
        <v>956</v>
      </c>
      <c r="D208" s="1095" t="s">
        <v>845</v>
      </c>
      <c r="E208" s="1096">
        <v>41565</v>
      </c>
      <c r="F208" s="1095" t="s">
        <v>199</v>
      </c>
      <c r="G208" s="1091"/>
      <c r="H208" s="1091"/>
      <c r="I208" s="1091"/>
      <c r="J208" s="1095" t="s">
        <v>199</v>
      </c>
      <c r="K208" s="1091">
        <v>3177232.5</v>
      </c>
      <c r="L208" s="1091"/>
      <c r="M208" s="1092">
        <v>3250</v>
      </c>
      <c r="N208" s="1091">
        <v>977.61</v>
      </c>
      <c r="O208" s="1091">
        <v>-72767.5</v>
      </c>
      <c r="P208" s="1091"/>
      <c r="Q208" s="1091"/>
      <c r="R208" s="1092"/>
    </row>
    <row r="209" spans="1:18">
      <c r="A209" s="1095" t="s">
        <v>199</v>
      </c>
      <c r="B209" s="1095" t="s">
        <v>955</v>
      </c>
      <c r="C209" s="1095" t="s">
        <v>956</v>
      </c>
      <c r="D209" s="1095" t="s">
        <v>845</v>
      </c>
      <c r="E209" s="1096">
        <v>41568</v>
      </c>
      <c r="F209" s="1095" t="s">
        <v>199</v>
      </c>
      <c r="G209" s="1091"/>
      <c r="H209" s="1091"/>
      <c r="I209" s="1091"/>
      <c r="J209" s="1095" t="s">
        <v>199</v>
      </c>
      <c r="K209" s="1091">
        <v>18085785</v>
      </c>
      <c r="L209" s="1091"/>
      <c r="M209" s="1092">
        <v>18500</v>
      </c>
      <c r="N209" s="1091">
        <v>977.61</v>
      </c>
      <c r="O209" s="1091">
        <v>-414215</v>
      </c>
      <c r="P209" s="1091"/>
      <c r="Q209" s="1091"/>
      <c r="R209" s="1092"/>
    </row>
    <row r="210" spans="1:18">
      <c r="A210" s="1095" t="s">
        <v>199</v>
      </c>
      <c r="B210" s="1095" t="s">
        <v>955</v>
      </c>
      <c r="C210" s="1095" t="s">
        <v>956</v>
      </c>
      <c r="D210" s="1095" t="s">
        <v>845</v>
      </c>
      <c r="E210" s="1096">
        <v>41645</v>
      </c>
      <c r="F210" s="1095" t="s">
        <v>199</v>
      </c>
      <c r="G210" s="1091"/>
      <c r="H210" s="1091"/>
      <c r="I210" s="1091"/>
      <c r="J210" s="1095" t="s">
        <v>199</v>
      </c>
      <c r="K210" s="1091"/>
      <c r="L210" s="1091">
        <v>-212630.18</v>
      </c>
      <c r="M210" s="1092"/>
      <c r="N210" s="1091"/>
      <c r="O210" s="1091"/>
      <c r="P210" s="1091"/>
      <c r="Q210" s="1091"/>
      <c r="R210" s="1092"/>
    </row>
    <row r="211" spans="1:18">
      <c r="A211" s="1095" t="s">
        <v>199</v>
      </c>
      <c r="B211" s="1095" t="s">
        <v>955</v>
      </c>
      <c r="C211" s="1095" t="s">
        <v>956</v>
      </c>
      <c r="D211" s="1095" t="s">
        <v>845</v>
      </c>
      <c r="E211" s="1096">
        <v>42011</v>
      </c>
      <c r="F211" s="1095" t="s">
        <v>199</v>
      </c>
      <c r="G211" s="1091"/>
      <c r="H211" s="1091"/>
      <c r="I211" s="1091"/>
      <c r="J211" s="1095" t="s">
        <v>199</v>
      </c>
      <c r="K211" s="1091"/>
      <c r="L211" s="1091"/>
      <c r="M211" s="1092"/>
      <c r="N211" s="1091"/>
      <c r="O211" s="1091"/>
      <c r="P211" s="1091"/>
      <c r="Q211" s="1091">
        <v>3056</v>
      </c>
      <c r="R211" s="1092">
        <v>130977.06</v>
      </c>
    </row>
    <row r="212" spans="1:18">
      <c r="A212" s="1095" t="s">
        <v>827</v>
      </c>
      <c r="B212" s="1095" t="s">
        <v>957</v>
      </c>
      <c r="C212" s="1095" t="s">
        <v>202</v>
      </c>
      <c r="D212" s="1095" t="s">
        <v>42</v>
      </c>
      <c r="E212" s="1096">
        <v>39920</v>
      </c>
      <c r="F212" s="1095" t="s">
        <v>201</v>
      </c>
      <c r="G212" s="1091">
        <v>7500000</v>
      </c>
      <c r="H212" s="1091">
        <v>0</v>
      </c>
      <c r="I212" s="1091">
        <v>9776051.6199999992</v>
      </c>
      <c r="J212" s="1095" t="s">
        <v>1020</v>
      </c>
      <c r="K212" s="1091"/>
      <c r="L212" s="1091"/>
      <c r="M212" s="1092"/>
      <c r="N212" s="1091"/>
      <c r="O212" s="1091"/>
      <c r="P212" s="1091"/>
      <c r="Q212" s="1091"/>
      <c r="R212" s="1092"/>
    </row>
    <row r="213" spans="1:18">
      <c r="A213" s="1095" t="s">
        <v>199</v>
      </c>
      <c r="B213" s="1095" t="s">
        <v>957</v>
      </c>
      <c r="C213" s="1095" t="s">
        <v>202</v>
      </c>
      <c r="D213" s="1095" t="s">
        <v>42</v>
      </c>
      <c r="E213" s="1096">
        <v>41516</v>
      </c>
      <c r="F213" s="1095" t="s">
        <v>199</v>
      </c>
      <c r="G213" s="1091"/>
      <c r="H213" s="1091"/>
      <c r="I213" s="1091"/>
      <c r="J213" s="1095" t="s">
        <v>199</v>
      </c>
      <c r="K213" s="1091">
        <v>7500000</v>
      </c>
      <c r="L213" s="1091"/>
      <c r="M213" s="1092">
        <v>7500</v>
      </c>
      <c r="N213" s="1091">
        <v>1000</v>
      </c>
      <c r="O213" s="1091"/>
      <c r="P213" s="1091"/>
      <c r="Q213" s="1091">
        <v>375000</v>
      </c>
      <c r="R213" s="1092">
        <v>375</v>
      </c>
    </row>
    <row r="214" spans="1:18">
      <c r="A214" s="1095"/>
      <c r="B214" s="1095" t="s">
        <v>958</v>
      </c>
      <c r="C214" s="1095" t="s">
        <v>959</v>
      </c>
      <c r="D214" s="1095" t="s">
        <v>76</v>
      </c>
      <c r="E214" s="1096">
        <v>39787</v>
      </c>
      <c r="F214" s="1095" t="s">
        <v>200</v>
      </c>
      <c r="G214" s="1091">
        <v>31260000</v>
      </c>
      <c r="H214" s="1091">
        <v>0</v>
      </c>
      <c r="I214" s="1091">
        <v>35140666.119999997</v>
      </c>
      <c r="J214" s="1095" t="s">
        <v>808</v>
      </c>
      <c r="K214" s="1091"/>
      <c r="L214" s="1091"/>
      <c r="M214" s="1092"/>
      <c r="N214" s="1091"/>
      <c r="O214" s="1091"/>
      <c r="P214" s="1091"/>
      <c r="Q214" s="1091"/>
      <c r="R214" s="1092"/>
    </row>
    <row r="215" spans="1:18">
      <c r="A215" s="1095" t="s">
        <v>199</v>
      </c>
      <c r="B215" s="1095" t="s">
        <v>958</v>
      </c>
      <c r="C215" s="1095" t="s">
        <v>959</v>
      </c>
      <c r="D215" s="1095" t="s">
        <v>76</v>
      </c>
      <c r="E215" s="1096">
        <v>41150</v>
      </c>
      <c r="F215" s="1095" t="s">
        <v>199</v>
      </c>
      <c r="G215" s="1091"/>
      <c r="H215" s="1091"/>
      <c r="I215" s="1091"/>
      <c r="J215" s="1095" t="s">
        <v>199</v>
      </c>
      <c r="K215" s="1091">
        <v>28797649.800000001</v>
      </c>
      <c r="L215" s="1091">
        <v>-431964.75</v>
      </c>
      <c r="M215" s="1092">
        <v>31260</v>
      </c>
      <c r="N215" s="1091">
        <v>921.23</v>
      </c>
      <c r="O215" s="1091">
        <v>-2462350.2000000002</v>
      </c>
      <c r="P215" s="1091"/>
      <c r="Q215" s="1091"/>
      <c r="R215" s="1092"/>
    </row>
    <row r="216" spans="1:18">
      <c r="A216" s="1095" t="s">
        <v>199</v>
      </c>
      <c r="B216" s="1095" t="s">
        <v>958</v>
      </c>
      <c r="C216" s="1095" t="s">
        <v>959</v>
      </c>
      <c r="D216" s="1095" t="s">
        <v>76</v>
      </c>
      <c r="E216" s="1096">
        <v>41171</v>
      </c>
      <c r="F216" s="1095" t="s">
        <v>199</v>
      </c>
      <c r="G216" s="1091"/>
      <c r="H216" s="1091"/>
      <c r="I216" s="1091"/>
      <c r="J216" s="1095" t="s">
        <v>199</v>
      </c>
      <c r="K216" s="1091"/>
      <c r="L216" s="1091"/>
      <c r="M216" s="1092"/>
      <c r="N216" s="1091"/>
      <c r="O216" s="1091"/>
      <c r="P216" s="1091"/>
      <c r="Q216" s="1091">
        <v>939920</v>
      </c>
      <c r="R216" s="1092">
        <v>543337</v>
      </c>
    </row>
    <row r="217" spans="1:18">
      <c r="A217" s="1095" t="s">
        <v>809</v>
      </c>
      <c r="B217" s="1095" t="s">
        <v>960</v>
      </c>
      <c r="C217" s="1095" t="s">
        <v>961</v>
      </c>
      <c r="D217" s="1095" t="s">
        <v>105</v>
      </c>
      <c r="E217" s="1096">
        <v>39871</v>
      </c>
      <c r="F217" s="1095" t="s">
        <v>201</v>
      </c>
      <c r="G217" s="1091">
        <v>4797000</v>
      </c>
      <c r="H217" s="1091">
        <v>0</v>
      </c>
      <c r="I217" s="1091">
        <v>5673920.75</v>
      </c>
      <c r="J217" s="1095" t="s">
        <v>1020</v>
      </c>
      <c r="K217" s="1091"/>
      <c r="L217" s="1091"/>
      <c r="M217" s="1092"/>
      <c r="N217" s="1091"/>
      <c r="O217" s="1091"/>
      <c r="P217" s="1091"/>
      <c r="Q217" s="1091"/>
      <c r="R217" s="1092"/>
    </row>
    <row r="218" spans="1:18">
      <c r="A218" s="1095" t="s">
        <v>199</v>
      </c>
      <c r="B218" s="1095" t="s">
        <v>960</v>
      </c>
      <c r="C218" s="1095" t="s">
        <v>961</v>
      </c>
      <c r="D218" s="1095" t="s">
        <v>105</v>
      </c>
      <c r="E218" s="1096">
        <v>40759</v>
      </c>
      <c r="F218" s="1095" t="s">
        <v>199</v>
      </c>
      <c r="G218" s="1091"/>
      <c r="H218" s="1091"/>
      <c r="I218" s="1091"/>
      <c r="J218" s="1095" t="s">
        <v>199</v>
      </c>
      <c r="K218" s="1091">
        <v>4797000</v>
      </c>
      <c r="L218" s="1091"/>
      <c r="M218" s="1092">
        <v>4797</v>
      </c>
      <c r="N218" s="1091">
        <v>1000</v>
      </c>
      <c r="O218" s="1091"/>
      <c r="P218" s="1091"/>
      <c r="Q218" s="1091">
        <v>240000</v>
      </c>
      <c r="R218" s="1092">
        <v>240</v>
      </c>
    </row>
    <row r="219" spans="1:18">
      <c r="A219" s="1095" t="s">
        <v>827</v>
      </c>
      <c r="B219" s="1095" t="s">
        <v>962</v>
      </c>
      <c r="C219" s="1095" t="s">
        <v>963</v>
      </c>
      <c r="D219" s="1095" t="s">
        <v>948</v>
      </c>
      <c r="E219" s="1096">
        <v>39829</v>
      </c>
      <c r="F219" s="1095" t="s">
        <v>201</v>
      </c>
      <c r="G219" s="1091">
        <v>20093000</v>
      </c>
      <c r="H219" s="1091">
        <v>0</v>
      </c>
      <c r="I219" s="1091">
        <v>26941865.350000001</v>
      </c>
      <c r="J219" s="1095" t="s">
        <v>808</v>
      </c>
      <c r="K219" s="1091"/>
      <c r="L219" s="1091"/>
      <c r="M219" s="1092"/>
      <c r="N219" s="1091"/>
      <c r="O219" s="1091"/>
      <c r="P219" s="1091"/>
      <c r="Q219" s="1091"/>
      <c r="R219" s="1092"/>
    </row>
    <row r="220" spans="1:18">
      <c r="A220" s="1095" t="s">
        <v>199</v>
      </c>
      <c r="B220" s="1095" t="s">
        <v>962</v>
      </c>
      <c r="C220" s="1095" t="s">
        <v>963</v>
      </c>
      <c r="D220" s="1095" t="s">
        <v>948</v>
      </c>
      <c r="E220" s="1096">
        <v>41712</v>
      </c>
      <c r="F220" s="1095" t="s">
        <v>199</v>
      </c>
      <c r="G220" s="1091"/>
      <c r="H220" s="1091"/>
      <c r="I220" s="1091"/>
      <c r="J220" s="1095" t="s">
        <v>199</v>
      </c>
      <c r="K220" s="1091">
        <v>143000</v>
      </c>
      <c r="L220" s="1091"/>
      <c r="M220" s="1092">
        <v>143</v>
      </c>
      <c r="N220" s="1091">
        <v>1001.08</v>
      </c>
      <c r="O220" s="1091"/>
      <c r="P220" s="1091">
        <v>154.44</v>
      </c>
      <c r="Q220" s="1091">
        <v>29737.13</v>
      </c>
      <c r="R220" s="1092">
        <v>30</v>
      </c>
    </row>
    <row r="221" spans="1:18">
      <c r="A221" s="1095" t="s">
        <v>199</v>
      </c>
      <c r="B221" s="1095" t="s">
        <v>962</v>
      </c>
      <c r="C221" s="1095" t="s">
        <v>963</v>
      </c>
      <c r="D221" s="1095" t="s">
        <v>948</v>
      </c>
      <c r="E221" s="1096">
        <v>41715</v>
      </c>
      <c r="F221" s="1095" t="s">
        <v>199</v>
      </c>
      <c r="G221" s="1091"/>
      <c r="H221" s="1091"/>
      <c r="I221" s="1091"/>
      <c r="J221" s="1095" t="s">
        <v>199</v>
      </c>
      <c r="K221" s="1091">
        <v>19950000</v>
      </c>
      <c r="L221" s="1091"/>
      <c r="M221" s="1092">
        <v>19950</v>
      </c>
      <c r="N221" s="1091">
        <v>1001.08</v>
      </c>
      <c r="O221" s="1091"/>
      <c r="P221" s="1091">
        <v>21546</v>
      </c>
      <c r="Q221" s="1091">
        <v>966456.56</v>
      </c>
      <c r="R221" s="1092">
        <v>975</v>
      </c>
    </row>
    <row r="222" spans="1:18">
      <c r="A222" s="1095" t="s">
        <v>199</v>
      </c>
      <c r="B222" s="1095" t="s">
        <v>962</v>
      </c>
      <c r="C222" s="1095" t="s">
        <v>963</v>
      </c>
      <c r="D222" s="1095" t="s">
        <v>948</v>
      </c>
      <c r="E222" s="1096">
        <v>41754</v>
      </c>
      <c r="F222" s="1095" t="s">
        <v>199</v>
      </c>
      <c r="G222" s="1091"/>
      <c r="H222" s="1091"/>
      <c r="I222" s="1091"/>
      <c r="J222" s="1095" t="s">
        <v>199</v>
      </c>
      <c r="K222" s="1091"/>
      <c r="L222" s="1091">
        <v>-201147</v>
      </c>
      <c r="M222" s="1092"/>
      <c r="N222" s="1091"/>
      <c r="O222" s="1091"/>
      <c r="P222" s="1091"/>
      <c r="Q222" s="1091"/>
      <c r="R222" s="1092"/>
    </row>
    <row r="223" spans="1:18">
      <c r="A223" s="1095" t="s">
        <v>809</v>
      </c>
      <c r="B223" s="1095" t="s">
        <v>964</v>
      </c>
      <c r="C223" s="1095" t="s">
        <v>965</v>
      </c>
      <c r="D223" s="1095" t="s">
        <v>117</v>
      </c>
      <c r="E223" s="1096">
        <v>39878</v>
      </c>
      <c r="F223" s="1095" t="s">
        <v>201</v>
      </c>
      <c r="G223" s="1091">
        <v>10000000</v>
      </c>
      <c r="H223" s="1091">
        <v>0</v>
      </c>
      <c r="I223" s="1091">
        <v>11783777.439999999</v>
      </c>
      <c r="J223" s="1095" t="s">
        <v>1020</v>
      </c>
      <c r="K223" s="1091"/>
      <c r="L223" s="1091"/>
      <c r="M223" s="1092"/>
      <c r="N223" s="1091"/>
      <c r="O223" s="1091"/>
      <c r="P223" s="1091"/>
      <c r="Q223" s="1091"/>
      <c r="R223" s="1092"/>
    </row>
    <row r="224" spans="1:18">
      <c r="A224" s="1095" t="s">
        <v>199</v>
      </c>
      <c r="B224" s="1095" t="s">
        <v>964</v>
      </c>
      <c r="C224" s="1095" t="s">
        <v>965</v>
      </c>
      <c r="D224" s="1095" t="s">
        <v>117</v>
      </c>
      <c r="E224" s="1096">
        <v>40738</v>
      </c>
      <c r="F224" s="1095" t="s">
        <v>199</v>
      </c>
      <c r="G224" s="1091"/>
      <c r="H224" s="1091"/>
      <c r="I224" s="1091"/>
      <c r="J224" s="1095" t="s">
        <v>199</v>
      </c>
      <c r="K224" s="1091">
        <v>10000000</v>
      </c>
      <c r="L224" s="1091"/>
      <c r="M224" s="1092">
        <v>10000</v>
      </c>
      <c r="N224" s="1091">
        <v>1000</v>
      </c>
      <c r="O224" s="1091"/>
      <c r="P224" s="1091"/>
      <c r="Q224" s="1091">
        <v>500000</v>
      </c>
      <c r="R224" s="1092">
        <v>500</v>
      </c>
    </row>
    <row r="225" spans="1:18">
      <c r="A225" s="1095" t="s">
        <v>823</v>
      </c>
      <c r="B225" s="1095" t="s">
        <v>966</v>
      </c>
      <c r="C225" s="1095" t="s">
        <v>967</v>
      </c>
      <c r="D225" s="1095" t="s">
        <v>151</v>
      </c>
      <c r="E225" s="1096">
        <v>39948</v>
      </c>
      <c r="F225" s="1095" t="s">
        <v>826</v>
      </c>
      <c r="G225" s="1091">
        <v>5586000</v>
      </c>
      <c r="H225" s="1091">
        <v>0</v>
      </c>
      <c r="I225" s="1091">
        <v>6947457.5</v>
      </c>
      <c r="J225" s="1095" t="s">
        <v>808</v>
      </c>
      <c r="K225" s="1091"/>
      <c r="L225" s="1091"/>
      <c r="M225" s="1092"/>
      <c r="N225" s="1091"/>
      <c r="O225" s="1091"/>
      <c r="P225" s="1091"/>
      <c r="Q225" s="1091"/>
      <c r="R225" s="1092"/>
    </row>
    <row r="226" spans="1:18">
      <c r="A226" s="1095" t="s">
        <v>199</v>
      </c>
      <c r="B226" s="1095" t="s">
        <v>966</v>
      </c>
      <c r="C226" s="1095" t="s">
        <v>967</v>
      </c>
      <c r="D226" s="1095" t="s">
        <v>151</v>
      </c>
      <c r="E226" s="1096">
        <v>41341</v>
      </c>
      <c r="F226" s="1095" t="s">
        <v>199</v>
      </c>
      <c r="G226" s="1091"/>
      <c r="H226" s="1091"/>
      <c r="I226" s="1091"/>
      <c r="J226" s="1095" t="s">
        <v>199</v>
      </c>
      <c r="K226" s="1091"/>
      <c r="L226" s="1091"/>
      <c r="M226" s="1092"/>
      <c r="N226" s="1091"/>
      <c r="O226" s="1091"/>
      <c r="P226" s="1091"/>
      <c r="Q226" s="1091">
        <v>232180.54</v>
      </c>
      <c r="R226" s="1092">
        <v>179000</v>
      </c>
    </row>
    <row r="227" spans="1:18">
      <c r="A227" s="1095" t="s">
        <v>199</v>
      </c>
      <c r="B227" s="1095" t="s">
        <v>966</v>
      </c>
      <c r="C227" s="1095" t="s">
        <v>967</v>
      </c>
      <c r="D227" s="1095" t="s">
        <v>151</v>
      </c>
      <c r="E227" s="1096">
        <v>41344</v>
      </c>
      <c r="F227" s="1095" t="s">
        <v>199</v>
      </c>
      <c r="G227" s="1091"/>
      <c r="H227" s="1091"/>
      <c r="I227" s="1091"/>
      <c r="J227" s="1095" t="s">
        <v>199</v>
      </c>
      <c r="K227" s="1091">
        <v>5586000</v>
      </c>
      <c r="L227" s="1091"/>
      <c r="M227" s="1092">
        <v>5586000</v>
      </c>
      <c r="N227" s="1091">
        <v>1.1061099999999999</v>
      </c>
      <c r="O227" s="1091"/>
      <c r="P227" s="1091">
        <v>592730.46</v>
      </c>
      <c r="Q227" s="1091">
        <v>129709.8</v>
      </c>
      <c r="R227" s="1092">
        <v>100000</v>
      </c>
    </row>
    <row r="228" spans="1:18">
      <c r="A228" s="1095" t="s">
        <v>199</v>
      </c>
      <c r="B228" s="1095" t="s">
        <v>966</v>
      </c>
      <c r="C228" s="1095" t="s">
        <v>967</v>
      </c>
      <c r="D228" s="1095" t="s">
        <v>151</v>
      </c>
      <c r="E228" s="1096">
        <v>41373</v>
      </c>
      <c r="F228" s="1095" t="s">
        <v>199</v>
      </c>
      <c r="G228" s="1091"/>
      <c r="H228" s="1091"/>
      <c r="I228" s="1091"/>
      <c r="J228" s="1095" t="s">
        <v>199</v>
      </c>
      <c r="K228" s="1091"/>
      <c r="L228" s="1091">
        <v>-61787.3</v>
      </c>
      <c r="M228" s="1092"/>
      <c r="N228" s="1091"/>
      <c r="O228" s="1091"/>
      <c r="P228" s="1091"/>
      <c r="Q228" s="1091"/>
      <c r="R228" s="1092"/>
    </row>
    <row r="229" spans="1:18">
      <c r="A229" s="1095" t="s">
        <v>773</v>
      </c>
      <c r="B229" s="1095" t="s">
        <v>968</v>
      </c>
      <c r="C229" s="1095" t="s">
        <v>969</v>
      </c>
      <c r="D229" s="1095" t="s">
        <v>934</v>
      </c>
      <c r="E229" s="1096">
        <v>39773</v>
      </c>
      <c r="F229" s="1095" t="s">
        <v>200</v>
      </c>
      <c r="G229" s="1091">
        <v>154000000</v>
      </c>
      <c r="H229" s="1091">
        <v>0</v>
      </c>
      <c r="I229" s="1091">
        <v>171224745.47999999</v>
      </c>
      <c r="J229" s="1095" t="s">
        <v>1020</v>
      </c>
      <c r="K229" s="1091"/>
      <c r="L229" s="1091"/>
      <c r="M229" s="1092"/>
      <c r="N229" s="1091"/>
      <c r="O229" s="1091"/>
      <c r="P229" s="1091"/>
      <c r="Q229" s="1091"/>
      <c r="R229" s="1092"/>
    </row>
    <row r="230" spans="1:18">
      <c r="A230" s="1095" t="s">
        <v>199</v>
      </c>
      <c r="B230" s="1095" t="s">
        <v>968</v>
      </c>
      <c r="C230" s="1095" t="s">
        <v>969</v>
      </c>
      <c r="D230" s="1095" t="s">
        <v>934</v>
      </c>
      <c r="E230" s="1096">
        <v>40191</v>
      </c>
      <c r="F230" s="1095" t="s">
        <v>199</v>
      </c>
      <c r="G230" s="1091"/>
      <c r="H230" s="1091"/>
      <c r="I230" s="1091"/>
      <c r="J230" s="1095" t="s">
        <v>199</v>
      </c>
      <c r="K230" s="1091">
        <v>50000000</v>
      </c>
      <c r="L230" s="1091"/>
      <c r="M230" s="1092">
        <v>50000</v>
      </c>
      <c r="N230" s="1091">
        <v>1000</v>
      </c>
      <c r="O230" s="1091"/>
      <c r="P230" s="1091"/>
      <c r="Q230" s="1091"/>
      <c r="R230" s="1092"/>
    </row>
    <row r="231" spans="1:18">
      <c r="A231" s="1095" t="s">
        <v>199</v>
      </c>
      <c r="B231" s="1095" t="s">
        <v>968</v>
      </c>
      <c r="C231" s="1095" t="s">
        <v>969</v>
      </c>
      <c r="D231" s="1095" t="s">
        <v>934</v>
      </c>
      <c r="E231" s="1096">
        <v>40345</v>
      </c>
      <c r="F231" s="1095" t="s">
        <v>199</v>
      </c>
      <c r="G231" s="1091"/>
      <c r="H231" s="1091"/>
      <c r="I231" s="1091"/>
      <c r="J231" s="1095" t="s">
        <v>199</v>
      </c>
      <c r="K231" s="1091">
        <v>104000000</v>
      </c>
      <c r="L231" s="1091"/>
      <c r="M231" s="1092">
        <v>104000</v>
      </c>
      <c r="N231" s="1091">
        <v>1000</v>
      </c>
      <c r="O231" s="1091"/>
      <c r="P231" s="1091"/>
      <c r="Q231" s="1091"/>
      <c r="R231" s="1092"/>
    </row>
    <row r="232" spans="1:18">
      <c r="A232" s="1095" t="s">
        <v>199</v>
      </c>
      <c r="B232" s="1095" t="s">
        <v>968</v>
      </c>
      <c r="C232" s="1095" t="s">
        <v>969</v>
      </c>
      <c r="D232" s="1095" t="s">
        <v>934</v>
      </c>
      <c r="E232" s="1096">
        <v>40581</v>
      </c>
      <c r="F232" s="1095" t="s">
        <v>199</v>
      </c>
      <c r="G232" s="1091"/>
      <c r="H232" s="1091"/>
      <c r="I232" s="1091"/>
      <c r="J232" s="1095" t="s">
        <v>199</v>
      </c>
      <c r="K232" s="1091"/>
      <c r="L232" s="1091"/>
      <c r="M232" s="1092"/>
      <c r="N232" s="1091"/>
      <c r="O232" s="1091"/>
      <c r="P232" s="1091"/>
      <c r="Q232" s="1091">
        <v>6202523.25</v>
      </c>
      <c r="R232" s="1092">
        <v>2887500</v>
      </c>
    </row>
    <row r="233" spans="1:18">
      <c r="A233" s="1095" t="s">
        <v>773</v>
      </c>
      <c r="B233" s="1095" t="s">
        <v>970</v>
      </c>
      <c r="C233" s="1095" t="s">
        <v>971</v>
      </c>
      <c r="D233" s="1095" t="s">
        <v>5</v>
      </c>
      <c r="E233" s="1096">
        <v>39805</v>
      </c>
      <c r="F233" s="1095" t="s">
        <v>200</v>
      </c>
      <c r="G233" s="1091">
        <v>23864000</v>
      </c>
      <c r="H233" s="1091">
        <v>0</v>
      </c>
      <c r="I233" s="1091">
        <v>27872582.219999999</v>
      </c>
      <c r="J233" s="1095" t="s">
        <v>1020</v>
      </c>
      <c r="K233" s="1091"/>
      <c r="L233" s="1091"/>
      <c r="M233" s="1092"/>
      <c r="N233" s="1091"/>
      <c r="O233" s="1091"/>
      <c r="P233" s="1091"/>
      <c r="Q233" s="1091"/>
      <c r="R233" s="1092"/>
    </row>
    <row r="234" spans="1:18">
      <c r="A234" s="1095" t="s">
        <v>199</v>
      </c>
      <c r="B234" s="1095" t="s">
        <v>970</v>
      </c>
      <c r="C234" s="1095" t="s">
        <v>971</v>
      </c>
      <c r="D234" s="1095" t="s">
        <v>5</v>
      </c>
      <c r="E234" s="1096">
        <v>40597</v>
      </c>
      <c r="F234" s="1095" t="s">
        <v>199</v>
      </c>
      <c r="G234" s="1091"/>
      <c r="H234" s="1091"/>
      <c r="I234" s="1091"/>
      <c r="J234" s="1095" t="s">
        <v>199</v>
      </c>
      <c r="K234" s="1091">
        <v>15000000</v>
      </c>
      <c r="L234" s="1091"/>
      <c r="M234" s="1092">
        <v>15000</v>
      </c>
      <c r="N234" s="1091">
        <v>1000</v>
      </c>
      <c r="O234" s="1091"/>
      <c r="P234" s="1091"/>
      <c r="Q234" s="1091"/>
      <c r="R234" s="1092"/>
    </row>
    <row r="235" spans="1:18">
      <c r="A235" s="1095" t="s">
        <v>199</v>
      </c>
      <c r="B235" s="1095" t="s">
        <v>970</v>
      </c>
      <c r="C235" s="1095" t="s">
        <v>971</v>
      </c>
      <c r="D235" s="1095" t="s">
        <v>5</v>
      </c>
      <c r="E235" s="1096">
        <v>40618</v>
      </c>
      <c r="F235" s="1095" t="s">
        <v>199</v>
      </c>
      <c r="G235" s="1091"/>
      <c r="H235" s="1091"/>
      <c r="I235" s="1091"/>
      <c r="J235" s="1095" t="s">
        <v>199</v>
      </c>
      <c r="K235" s="1091">
        <v>8864000</v>
      </c>
      <c r="L235" s="1091"/>
      <c r="M235" s="1092">
        <v>8864</v>
      </c>
      <c r="N235" s="1091">
        <v>1000</v>
      </c>
      <c r="O235" s="1091"/>
      <c r="P235" s="1091"/>
      <c r="Q235" s="1091"/>
      <c r="R235" s="1092"/>
    </row>
    <row r="236" spans="1:18">
      <c r="A236" s="1095" t="s">
        <v>199</v>
      </c>
      <c r="B236" s="1095" t="s">
        <v>970</v>
      </c>
      <c r="C236" s="1095" t="s">
        <v>971</v>
      </c>
      <c r="D236" s="1095" t="s">
        <v>5</v>
      </c>
      <c r="E236" s="1096">
        <v>40653</v>
      </c>
      <c r="F236" s="1095" t="s">
        <v>199</v>
      </c>
      <c r="G236" s="1091"/>
      <c r="H236" s="1091"/>
      <c r="I236" s="1091"/>
      <c r="J236" s="1095" t="s">
        <v>199</v>
      </c>
      <c r="K236" s="1091"/>
      <c r="L236" s="1091"/>
      <c r="M236" s="1092"/>
      <c r="N236" s="1091"/>
      <c r="O236" s="1091"/>
      <c r="P236" s="1091"/>
      <c r="Q236" s="1091">
        <v>1395000</v>
      </c>
      <c r="R236" s="1092">
        <v>396412</v>
      </c>
    </row>
    <row r="237" spans="1:18">
      <c r="A237" s="1095" t="s">
        <v>827</v>
      </c>
      <c r="B237" s="1095" t="s">
        <v>972</v>
      </c>
      <c r="C237" s="1095" t="s">
        <v>973</v>
      </c>
      <c r="D237" s="1095" t="s">
        <v>65</v>
      </c>
      <c r="E237" s="1096">
        <v>39801</v>
      </c>
      <c r="F237" s="1095" t="s">
        <v>201</v>
      </c>
      <c r="G237" s="1091">
        <v>38000000</v>
      </c>
      <c r="H237" s="1091">
        <v>0</v>
      </c>
      <c r="I237" s="1091">
        <v>13447811.369999999</v>
      </c>
      <c r="J237" s="1095" t="s">
        <v>808</v>
      </c>
      <c r="K237" s="1091"/>
      <c r="L237" s="1091"/>
      <c r="M237" s="1092"/>
      <c r="N237" s="1091"/>
      <c r="O237" s="1091"/>
      <c r="P237" s="1091"/>
      <c r="Q237" s="1091"/>
      <c r="R237" s="1092"/>
    </row>
    <row r="238" spans="1:18">
      <c r="A238" s="1095" t="s">
        <v>199</v>
      </c>
      <c r="B238" s="1095" t="s">
        <v>972</v>
      </c>
      <c r="C238" s="1095" t="s">
        <v>973</v>
      </c>
      <c r="D238" s="1095" t="s">
        <v>65</v>
      </c>
      <c r="E238" s="1096">
        <v>41597</v>
      </c>
      <c r="F238" s="1095" t="s">
        <v>199</v>
      </c>
      <c r="G238" s="1091"/>
      <c r="H238" s="1091"/>
      <c r="I238" s="1091"/>
      <c r="J238" s="1095" t="s">
        <v>199</v>
      </c>
      <c r="K238" s="1091">
        <v>10450000</v>
      </c>
      <c r="L238" s="1091"/>
      <c r="M238" s="1092">
        <v>38000</v>
      </c>
      <c r="N238" s="1091">
        <v>275</v>
      </c>
      <c r="O238" s="1091">
        <v>-27550000</v>
      </c>
      <c r="P238" s="1091"/>
      <c r="Q238" s="1091">
        <v>709155.81</v>
      </c>
      <c r="R238" s="1092">
        <v>1900</v>
      </c>
    </row>
    <row r="239" spans="1:18">
      <c r="A239" s="1095" t="s">
        <v>199</v>
      </c>
      <c r="B239" s="1095" t="s">
        <v>972</v>
      </c>
      <c r="C239" s="1095" t="s">
        <v>973</v>
      </c>
      <c r="D239" s="1095" t="s">
        <v>65</v>
      </c>
      <c r="E239" s="1096">
        <v>41645</v>
      </c>
      <c r="F239" s="1095" t="s">
        <v>199</v>
      </c>
      <c r="G239" s="1091"/>
      <c r="H239" s="1091"/>
      <c r="I239" s="1091"/>
      <c r="J239" s="1095" t="s">
        <v>199</v>
      </c>
      <c r="K239" s="1091"/>
      <c r="L239" s="1091">
        <v>-104500</v>
      </c>
      <c r="M239" s="1092"/>
      <c r="N239" s="1091"/>
      <c r="O239" s="1091"/>
      <c r="P239" s="1091"/>
      <c r="Q239" s="1091"/>
      <c r="R239" s="1092"/>
    </row>
    <row r="240" spans="1:18">
      <c r="A240" s="1095" t="s">
        <v>2213</v>
      </c>
      <c r="B240" s="1095" t="s">
        <v>974</v>
      </c>
      <c r="C240" s="1095" t="s">
        <v>795</v>
      </c>
      <c r="D240" s="1095" t="s">
        <v>5</v>
      </c>
      <c r="E240" s="1096">
        <v>39766</v>
      </c>
      <c r="F240" s="1095" t="s">
        <v>200</v>
      </c>
      <c r="G240" s="1091">
        <v>9000000</v>
      </c>
      <c r="H240" s="1091">
        <v>3984331.7563999998</v>
      </c>
      <c r="I240" s="1091">
        <v>13646833.17</v>
      </c>
      <c r="J240" s="1095" t="s">
        <v>2214</v>
      </c>
      <c r="K240" s="1091"/>
      <c r="L240" s="1091"/>
      <c r="M240" s="1092"/>
      <c r="N240" s="1091"/>
      <c r="O240" s="1091"/>
      <c r="P240" s="1091"/>
      <c r="Q240" s="1091"/>
      <c r="R240" s="1092"/>
    </row>
    <row r="241" spans="1:18">
      <c r="A241" s="1095" t="s">
        <v>199</v>
      </c>
      <c r="B241" s="1095" t="s">
        <v>974</v>
      </c>
      <c r="C241" s="1095" t="s">
        <v>795</v>
      </c>
      <c r="D241" s="1095" t="s">
        <v>5</v>
      </c>
      <c r="E241" s="1096">
        <v>40151</v>
      </c>
      <c r="F241" s="1095" t="s">
        <v>199</v>
      </c>
      <c r="G241" s="1091">
        <v>6000000</v>
      </c>
      <c r="H241" s="1091"/>
      <c r="I241" s="1091"/>
      <c r="J241" s="1095" t="s">
        <v>199</v>
      </c>
      <c r="K241" s="1091"/>
      <c r="L241" s="1091"/>
      <c r="M241" s="1092"/>
      <c r="N241" s="1091"/>
      <c r="O241" s="1091"/>
      <c r="P241" s="1091"/>
      <c r="Q241" s="1091"/>
      <c r="R241" s="1092"/>
    </row>
    <row r="242" spans="1:18">
      <c r="A242" s="1095" t="s">
        <v>199</v>
      </c>
      <c r="B242" s="1095" t="s">
        <v>974</v>
      </c>
      <c r="C242" s="1095" t="s">
        <v>795</v>
      </c>
      <c r="D242" s="1095" t="s">
        <v>5</v>
      </c>
      <c r="E242" s="1096">
        <v>42726</v>
      </c>
      <c r="F242" s="1095" t="s">
        <v>199</v>
      </c>
      <c r="G242" s="1091"/>
      <c r="H242" s="1091"/>
      <c r="I242" s="1091"/>
      <c r="J242" s="1095" t="s">
        <v>199</v>
      </c>
      <c r="K242" s="1091">
        <v>6952779.4204612002</v>
      </c>
      <c r="L242" s="1091"/>
      <c r="M242" s="1092">
        <v>4702860</v>
      </c>
      <c r="N242" s="1091">
        <v>1.59</v>
      </c>
      <c r="O242" s="1091"/>
      <c r="P242" s="1091">
        <v>524767.97959999996</v>
      </c>
      <c r="Q242" s="1091"/>
      <c r="R242" s="1092"/>
    </row>
    <row r="243" spans="1:18">
      <c r="A243" s="1095" t="s">
        <v>199</v>
      </c>
      <c r="B243" s="1095" t="s">
        <v>974</v>
      </c>
      <c r="C243" s="1095" t="s">
        <v>795</v>
      </c>
      <c r="D243" s="1095" t="s">
        <v>5</v>
      </c>
      <c r="E243" s="1096">
        <v>42915</v>
      </c>
      <c r="F243" s="1095" t="s">
        <v>199</v>
      </c>
      <c r="G243" s="1091"/>
      <c r="H243" s="1091"/>
      <c r="I243" s="1091"/>
      <c r="J243" s="1095" t="s">
        <v>199</v>
      </c>
      <c r="K243" s="1091">
        <v>2708592.5487877</v>
      </c>
      <c r="L243" s="1091"/>
      <c r="M243" s="1092">
        <v>1832092</v>
      </c>
      <c r="N243" s="1091">
        <v>1.899999</v>
      </c>
      <c r="O243" s="1091"/>
      <c r="P243" s="1091">
        <v>772382.25120000006</v>
      </c>
      <c r="Q243" s="1091"/>
      <c r="R243" s="1092"/>
    </row>
    <row r="244" spans="1:18">
      <c r="A244" s="1095" t="s">
        <v>199</v>
      </c>
      <c r="B244" s="1095" t="s">
        <v>974</v>
      </c>
      <c r="C244" s="1095" t="s">
        <v>795</v>
      </c>
      <c r="D244" s="1095" t="s">
        <v>5</v>
      </c>
      <c r="E244" s="1096">
        <v>42999</v>
      </c>
      <c r="F244" s="1095" t="s">
        <v>199</v>
      </c>
      <c r="G244" s="1091"/>
      <c r="H244" s="1091"/>
      <c r="I244" s="1091"/>
      <c r="J244" s="1095" t="s">
        <v>199</v>
      </c>
      <c r="K244" s="1091">
        <v>1354296.2743939001</v>
      </c>
      <c r="L244" s="1091"/>
      <c r="M244" s="1092">
        <v>916046</v>
      </c>
      <c r="N244" s="1091">
        <v>2.0499990000000001</v>
      </c>
      <c r="O244" s="1091"/>
      <c r="P244" s="1091">
        <v>523598.02559999999</v>
      </c>
      <c r="Q244" s="1091"/>
      <c r="R244" s="1092"/>
    </row>
    <row r="245" spans="1:18">
      <c r="A245" s="1095" t="s">
        <v>823</v>
      </c>
      <c r="B245" s="1095" t="s">
        <v>975</v>
      </c>
      <c r="C245" s="1095" t="s">
        <v>976</v>
      </c>
      <c r="D245" s="1095" t="s">
        <v>151</v>
      </c>
      <c r="E245" s="1096">
        <v>39948</v>
      </c>
      <c r="F245" s="1095" t="s">
        <v>826</v>
      </c>
      <c r="G245" s="1091">
        <v>2400000</v>
      </c>
      <c r="H245" s="1091">
        <v>0</v>
      </c>
      <c r="I245" s="1091">
        <v>3022879.6</v>
      </c>
      <c r="J245" s="1095" t="s">
        <v>808</v>
      </c>
      <c r="K245" s="1091"/>
      <c r="L245" s="1091"/>
      <c r="M245" s="1092"/>
      <c r="N245" s="1091"/>
      <c r="O245" s="1091"/>
      <c r="P245" s="1091"/>
      <c r="Q245" s="1091"/>
      <c r="R245" s="1092"/>
    </row>
    <row r="246" spans="1:18">
      <c r="A246" s="1095" t="s">
        <v>199</v>
      </c>
      <c r="B246" s="1095" t="s">
        <v>975</v>
      </c>
      <c r="C246" s="1095" t="s">
        <v>976</v>
      </c>
      <c r="D246" s="1095" t="s">
        <v>151</v>
      </c>
      <c r="E246" s="1096">
        <v>41390</v>
      </c>
      <c r="F246" s="1095" t="s">
        <v>199</v>
      </c>
      <c r="G246" s="1091"/>
      <c r="H246" s="1091"/>
      <c r="I246" s="1091"/>
      <c r="J246" s="1095" t="s">
        <v>199</v>
      </c>
      <c r="K246" s="1091">
        <v>60000</v>
      </c>
      <c r="L246" s="1091"/>
      <c r="M246" s="1092">
        <v>60000</v>
      </c>
      <c r="N246" s="1091">
        <v>1.0500100000000001</v>
      </c>
      <c r="O246" s="1091"/>
      <c r="P246" s="1091">
        <v>3000.6</v>
      </c>
      <c r="Q246" s="1091"/>
      <c r="R246" s="1092"/>
    </row>
    <row r="247" spans="1:18">
      <c r="A247" s="1095" t="s">
        <v>199</v>
      </c>
      <c r="B247" s="1095" t="s">
        <v>975</v>
      </c>
      <c r="C247" s="1095" t="s">
        <v>976</v>
      </c>
      <c r="D247" s="1095" t="s">
        <v>151</v>
      </c>
      <c r="E247" s="1096">
        <v>41393</v>
      </c>
      <c r="F247" s="1095" t="s">
        <v>199</v>
      </c>
      <c r="G247" s="1091"/>
      <c r="H247" s="1091"/>
      <c r="I247" s="1091"/>
      <c r="J247" s="1095" t="s">
        <v>199</v>
      </c>
      <c r="K247" s="1091">
        <v>2340000</v>
      </c>
      <c r="L247" s="1091"/>
      <c r="M247" s="1092">
        <v>2340000</v>
      </c>
      <c r="N247" s="1091">
        <v>1.0500100000000001</v>
      </c>
      <c r="O247" s="1091"/>
      <c r="P247" s="1091">
        <v>117023.4</v>
      </c>
      <c r="Q247" s="1091">
        <v>125135.6</v>
      </c>
      <c r="R247" s="1092">
        <v>120000</v>
      </c>
    </row>
    <row r="248" spans="1:18">
      <c r="A248" s="1095" t="s">
        <v>199</v>
      </c>
      <c r="B248" s="1095" t="s">
        <v>975</v>
      </c>
      <c r="C248" s="1095" t="s">
        <v>976</v>
      </c>
      <c r="D248" s="1095" t="s">
        <v>151</v>
      </c>
      <c r="E248" s="1096">
        <v>41425</v>
      </c>
      <c r="F248" s="1095" t="s">
        <v>199</v>
      </c>
      <c r="G248" s="1091"/>
      <c r="H248" s="1091"/>
      <c r="I248" s="1091"/>
      <c r="J248" s="1095" t="s">
        <v>199</v>
      </c>
      <c r="K248" s="1091"/>
      <c r="L248" s="1091">
        <v>-25000</v>
      </c>
      <c r="M248" s="1092"/>
      <c r="N248" s="1091"/>
      <c r="O248" s="1091"/>
      <c r="P248" s="1091"/>
      <c r="Q248" s="1091"/>
      <c r="R248" s="1092"/>
    </row>
    <row r="249" spans="1:18">
      <c r="A249" s="1095" t="s">
        <v>809</v>
      </c>
      <c r="B249" s="1095" t="s">
        <v>977</v>
      </c>
      <c r="C249" s="1095" t="s">
        <v>978</v>
      </c>
      <c r="D249" s="1095" t="s">
        <v>845</v>
      </c>
      <c r="E249" s="1096">
        <v>40011</v>
      </c>
      <c r="F249" s="1095" t="s">
        <v>201</v>
      </c>
      <c r="G249" s="1091">
        <v>11000000</v>
      </c>
      <c r="H249" s="1091">
        <v>0</v>
      </c>
      <c r="I249" s="1091">
        <v>12845586.01</v>
      </c>
      <c r="J249" s="1095" t="s">
        <v>1020</v>
      </c>
      <c r="K249" s="1091"/>
      <c r="L249" s="1091"/>
      <c r="M249" s="1092"/>
      <c r="N249" s="1091"/>
      <c r="O249" s="1091"/>
      <c r="P249" s="1091"/>
      <c r="Q249" s="1091"/>
      <c r="R249" s="1092"/>
    </row>
    <row r="250" spans="1:18">
      <c r="A250" s="1095" t="s">
        <v>199</v>
      </c>
      <c r="B250" s="1095" t="s">
        <v>977</v>
      </c>
      <c r="C250" s="1095" t="s">
        <v>978</v>
      </c>
      <c r="D250" s="1095" t="s">
        <v>845</v>
      </c>
      <c r="E250" s="1096">
        <v>40801</v>
      </c>
      <c r="F250" s="1095" t="s">
        <v>199</v>
      </c>
      <c r="G250" s="1091"/>
      <c r="H250" s="1091"/>
      <c r="I250" s="1091"/>
      <c r="J250" s="1095" t="s">
        <v>199</v>
      </c>
      <c r="K250" s="1091">
        <v>11000000</v>
      </c>
      <c r="L250" s="1091"/>
      <c r="M250" s="1092">
        <v>11000</v>
      </c>
      <c r="N250" s="1091">
        <v>1000</v>
      </c>
      <c r="O250" s="1091"/>
      <c r="P250" s="1091"/>
      <c r="Q250" s="1091">
        <v>550000</v>
      </c>
      <c r="R250" s="1092">
        <v>550</v>
      </c>
    </row>
    <row r="251" spans="1:18">
      <c r="A251" s="1095" t="s">
        <v>802</v>
      </c>
      <c r="B251" s="1095" t="s">
        <v>979</v>
      </c>
      <c r="C251" s="1095" t="s">
        <v>980</v>
      </c>
      <c r="D251" s="1095" t="s">
        <v>882</v>
      </c>
      <c r="E251" s="1096">
        <v>39927</v>
      </c>
      <c r="F251" s="1095" t="s">
        <v>201</v>
      </c>
      <c r="G251" s="1091">
        <v>15000000</v>
      </c>
      <c r="H251" s="1091">
        <v>0</v>
      </c>
      <c r="I251" s="1091">
        <v>18707708.84</v>
      </c>
      <c r="J251" s="1095" t="s">
        <v>1020</v>
      </c>
      <c r="K251" s="1091"/>
      <c r="L251" s="1091"/>
      <c r="M251" s="1092"/>
      <c r="N251" s="1091"/>
      <c r="O251" s="1091"/>
      <c r="P251" s="1091"/>
      <c r="Q251" s="1091"/>
      <c r="R251" s="1092"/>
    </row>
    <row r="252" spans="1:18">
      <c r="A252" s="1095" t="s">
        <v>199</v>
      </c>
      <c r="B252" s="1095" t="s">
        <v>979</v>
      </c>
      <c r="C252" s="1095" t="s">
        <v>980</v>
      </c>
      <c r="D252" s="1095" t="s">
        <v>882</v>
      </c>
      <c r="E252" s="1096">
        <v>41052</v>
      </c>
      <c r="F252" s="1095" t="s">
        <v>199</v>
      </c>
      <c r="G252" s="1091"/>
      <c r="H252" s="1091"/>
      <c r="I252" s="1091"/>
      <c r="J252" s="1095" t="s">
        <v>199</v>
      </c>
      <c r="K252" s="1091">
        <v>6000000</v>
      </c>
      <c r="L252" s="1091"/>
      <c r="M252" s="1092">
        <v>6000</v>
      </c>
      <c r="N252" s="1091">
        <v>1000</v>
      </c>
      <c r="O252" s="1091"/>
      <c r="P252" s="1091"/>
      <c r="Q252" s="1091"/>
      <c r="R252" s="1092"/>
    </row>
    <row r="253" spans="1:18">
      <c r="A253" s="1095" t="s">
        <v>199</v>
      </c>
      <c r="B253" s="1095" t="s">
        <v>979</v>
      </c>
      <c r="C253" s="1095" t="s">
        <v>980</v>
      </c>
      <c r="D253" s="1095" t="s">
        <v>882</v>
      </c>
      <c r="E253" s="1096">
        <v>41283</v>
      </c>
      <c r="F253" s="1095" t="s">
        <v>199</v>
      </c>
      <c r="G253" s="1091"/>
      <c r="H253" s="1091"/>
      <c r="I253" s="1091"/>
      <c r="J253" s="1095" t="s">
        <v>199</v>
      </c>
      <c r="K253" s="1091">
        <v>2500000</v>
      </c>
      <c r="L253" s="1091"/>
      <c r="M253" s="1092">
        <v>2500</v>
      </c>
      <c r="N253" s="1091">
        <v>1000</v>
      </c>
      <c r="O253" s="1091"/>
      <c r="P253" s="1091"/>
      <c r="Q253" s="1091"/>
      <c r="R253" s="1092"/>
    </row>
    <row r="254" spans="1:18">
      <c r="A254" s="1095" t="s">
        <v>199</v>
      </c>
      <c r="B254" s="1095" t="s">
        <v>979</v>
      </c>
      <c r="C254" s="1095" t="s">
        <v>980</v>
      </c>
      <c r="D254" s="1095" t="s">
        <v>882</v>
      </c>
      <c r="E254" s="1096">
        <v>41388</v>
      </c>
      <c r="F254" s="1095" t="s">
        <v>199</v>
      </c>
      <c r="G254" s="1091"/>
      <c r="H254" s="1091"/>
      <c r="I254" s="1091"/>
      <c r="J254" s="1095" t="s">
        <v>199</v>
      </c>
      <c r="K254" s="1091">
        <v>6500000</v>
      </c>
      <c r="L254" s="1091"/>
      <c r="M254" s="1092">
        <v>6500</v>
      </c>
      <c r="N254" s="1091">
        <v>1000</v>
      </c>
      <c r="O254" s="1091"/>
      <c r="P254" s="1091"/>
      <c r="Q254" s="1091">
        <v>750000</v>
      </c>
      <c r="R254" s="1092">
        <v>750</v>
      </c>
    </row>
    <row r="255" spans="1:18">
      <c r="A255" s="1095" t="s">
        <v>802</v>
      </c>
      <c r="B255" s="1095" t="s">
        <v>981</v>
      </c>
      <c r="C255" s="1095" t="s">
        <v>982</v>
      </c>
      <c r="D255" s="1095" t="s">
        <v>65</v>
      </c>
      <c r="E255" s="1096">
        <v>39885</v>
      </c>
      <c r="F255" s="1095" t="s">
        <v>201</v>
      </c>
      <c r="G255" s="1091">
        <v>607000</v>
      </c>
      <c r="H255" s="1091">
        <v>0</v>
      </c>
      <c r="I255" s="1091">
        <v>724123.53</v>
      </c>
      <c r="J255" s="1095" t="s">
        <v>1020</v>
      </c>
      <c r="K255" s="1091"/>
      <c r="L255" s="1091"/>
      <c r="M255" s="1092"/>
      <c r="N255" s="1091"/>
      <c r="O255" s="1091"/>
      <c r="P255" s="1091"/>
      <c r="Q255" s="1091"/>
      <c r="R255" s="1092"/>
    </row>
    <row r="256" spans="1:18">
      <c r="A256" s="1095" t="s">
        <v>199</v>
      </c>
      <c r="B256" s="1095" t="s">
        <v>981</v>
      </c>
      <c r="C256" s="1095" t="s">
        <v>982</v>
      </c>
      <c r="D256" s="1095" t="s">
        <v>65</v>
      </c>
      <c r="E256" s="1096">
        <v>40849</v>
      </c>
      <c r="F256" s="1095" t="s">
        <v>199</v>
      </c>
      <c r="G256" s="1091"/>
      <c r="H256" s="1091"/>
      <c r="I256" s="1091"/>
      <c r="J256" s="1095" t="s">
        <v>199</v>
      </c>
      <c r="K256" s="1091">
        <v>607000</v>
      </c>
      <c r="L256" s="1091"/>
      <c r="M256" s="1092">
        <v>607</v>
      </c>
      <c r="N256" s="1091">
        <v>1000</v>
      </c>
      <c r="O256" s="1091"/>
      <c r="P256" s="1091"/>
      <c r="Q256" s="1091">
        <v>30000</v>
      </c>
      <c r="R256" s="1092">
        <v>30</v>
      </c>
    </row>
    <row r="257" spans="1:18">
      <c r="A257" s="1095" t="s">
        <v>773</v>
      </c>
      <c r="B257" s="1095" t="s">
        <v>983</v>
      </c>
      <c r="C257" s="1095" t="s">
        <v>984</v>
      </c>
      <c r="D257" s="1095" t="s">
        <v>171</v>
      </c>
      <c r="E257" s="1096">
        <v>39822</v>
      </c>
      <c r="F257" s="1095" t="s">
        <v>200</v>
      </c>
      <c r="G257" s="1091">
        <v>20000000</v>
      </c>
      <c r="H257" s="1091">
        <v>0</v>
      </c>
      <c r="I257" s="1091">
        <v>25205957.780000001</v>
      </c>
      <c r="J257" s="1095" t="s">
        <v>1020</v>
      </c>
      <c r="K257" s="1091"/>
      <c r="L257" s="1091"/>
      <c r="M257" s="1092"/>
      <c r="N257" s="1091"/>
      <c r="O257" s="1091"/>
      <c r="P257" s="1091"/>
      <c r="Q257" s="1091"/>
      <c r="R257" s="1092"/>
    </row>
    <row r="258" spans="1:18">
      <c r="A258" s="1095" t="s">
        <v>199</v>
      </c>
      <c r="B258" s="1095" t="s">
        <v>983</v>
      </c>
      <c r="C258" s="1095" t="s">
        <v>984</v>
      </c>
      <c r="D258" s="1095" t="s">
        <v>171</v>
      </c>
      <c r="E258" s="1096">
        <v>40751</v>
      </c>
      <c r="F258" s="1095" t="s">
        <v>199</v>
      </c>
      <c r="G258" s="1091"/>
      <c r="H258" s="1091"/>
      <c r="I258" s="1091"/>
      <c r="J258" s="1095" t="s">
        <v>199</v>
      </c>
      <c r="K258" s="1091">
        <v>10000000</v>
      </c>
      <c r="L258" s="1091"/>
      <c r="M258" s="1092">
        <v>10000</v>
      </c>
      <c r="N258" s="1091">
        <v>1000</v>
      </c>
      <c r="O258" s="1091"/>
      <c r="P258" s="1091"/>
      <c r="Q258" s="1091"/>
      <c r="R258" s="1092"/>
    </row>
    <row r="259" spans="1:18">
      <c r="A259" s="1095" t="s">
        <v>199</v>
      </c>
      <c r="B259" s="1095" t="s">
        <v>983</v>
      </c>
      <c r="C259" s="1095" t="s">
        <v>984</v>
      </c>
      <c r="D259" s="1095" t="s">
        <v>171</v>
      </c>
      <c r="E259" s="1096">
        <v>41010</v>
      </c>
      <c r="F259" s="1095" t="s">
        <v>199</v>
      </c>
      <c r="G259" s="1091"/>
      <c r="H259" s="1091"/>
      <c r="I259" s="1091"/>
      <c r="J259" s="1095" t="s">
        <v>199</v>
      </c>
      <c r="K259" s="1091">
        <v>10000000</v>
      </c>
      <c r="L259" s="1091"/>
      <c r="M259" s="1092">
        <v>10000</v>
      </c>
      <c r="N259" s="1091">
        <v>1000</v>
      </c>
      <c r="O259" s="1091"/>
      <c r="P259" s="1091"/>
      <c r="Q259" s="1091"/>
      <c r="R259" s="1092"/>
    </row>
    <row r="260" spans="1:18">
      <c r="A260" s="1095" t="s">
        <v>199</v>
      </c>
      <c r="B260" s="1095" t="s">
        <v>983</v>
      </c>
      <c r="C260" s="1095" t="s">
        <v>984</v>
      </c>
      <c r="D260" s="1095" t="s">
        <v>171</v>
      </c>
      <c r="E260" s="1096">
        <v>41773</v>
      </c>
      <c r="F260" s="1095" t="s">
        <v>199</v>
      </c>
      <c r="G260" s="1091"/>
      <c r="H260" s="1091"/>
      <c r="I260" s="1091"/>
      <c r="J260" s="1095" t="s">
        <v>199</v>
      </c>
      <c r="K260" s="1091"/>
      <c r="L260" s="1091"/>
      <c r="M260" s="1092"/>
      <c r="N260" s="1091"/>
      <c r="O260" s="1091"/>
      <c r="P260" s="1091"/>
      <c r="Q260" s="1091">
        <v>2303180</v>
      </c>
      <c r="R260" s="1092">
        <v>167504</v>
      </c>
    </row>
    <row r="261" spans="1:18">
      <c r="A261" s="1095" t="s">
        <v>793</v>
      </c>
      <c r="B261" s="1095" t="s">
        <v>985</v>
      </c>
      <c r="C261" s="1095" t="s">
        <v>986</v>
      </c>
      <c r="D261" s="1095" t="s">
        <v>987</v>
      </c>
      <c r="E261" s="1096">
        <v>39805</v>
      </c>
      <c r="F261" s="1095" t="s">
        <v>201</v>
      </c>
      <c r="G261" s="1091">
        <v>4767000</v>
      </c>
      <c r="H261" s="1091">
        <v>0</v>
      </c>
      <c r="I261" s="1091">
        <v>10674333.800000001</v>
      </c>
      <c r="J261" s="1095" t="s">
        <v>1020</v>
      </c>
      <c r="K261" s="1091"/>
      <c r="L261" s="1091"/>
      <c r="M261" s="1092"/>
      <c r="N261" s="1091"/>
      <c r="O261" s="1091"/>
      <c r="P261" s="1091"/>
      <c r="Q261" s="1091"/>
      <c r="R261" s="1092"/>
    </row>
    <row r="262" spans="1:18">
      <c r="A262" s="1095" t="s">
        <v>199</v>
      </c>
      <c r="B262" s="1095" t="s">
        <v>985</v>
      </c>
      <c r="C262" s="1095" t="s">
        <v>986</v>
      </c>
      <c r="D262" s="1095" t="s">
        <v>987</v>
      </c>
      <c r="E262" s="1096">
        <v>40165</v>
      </c>
      <c r="F262" s="1095" t="s">
        <v>199</v>
      </c>
      <c r="G262" s="1091">
        <v>4640000</v>
      </c>
      <c r="H262" s="1091"/>
      <c r="I262" s="1091"/>
      <c r="J262" s="1095" t="s">
        <v>199</v>
      </c>
      <c r="K262" s="1091"/>
      <c r="L262" s="1091"/>
      <c r="M262" s="1092"/>
      <c r="N262" s="1091"/>
      <c r="O262" s="1091"/>
      <c r="P262" s="1091"/>
      <c r="Q262" s="1091"/>
      <c r="R262" s="1092"/>
    </row>
    <row r="263" spans="1:18">
      <c r="A263" s="1095" t="s">
        <v>199</v>
      </c>
      <c r="B263" s="1095" t="s">
        <v>985</v>
      </c>
      <c r="C263" s="1095" t="s">
        <v>986</v>
      </c>
      <c r="D263" s="1095" t="s">
        <v>987</v>
      </c>
      <c r="E263" s="1096">
        <v>40738</v>
      </c>
      <c r="F263" s="1095" t="s">
        <v>199</v>
      </c>
      <c r="G263" s="1091"/>
      <c r="H263" s="1091"/>
      <c r="I263" s="1091"/>
      <c r="J263" s="1095" t="s">
        <v>199</v>
      </c>
      <c r="K263" s="1091">
        <v>9407000</v>
      </c>
      <c r="L263" s="1091"/>
      <c r="M263" s="1092">
        <v>9407</v>
      </c>
      <c r="N263" s="1091">
        <v>1000</v>
      </c>
      <c r="O263" s="1091"/>
      <c r="P263" s="1091"/>
      <c r="Q263" s="1091">
        <v>238000</v>
      </c>
      <c r="R263" s="1092">
        <v>238</v>
      </c>
    </row>
    <row r="264" spans="1:18">
      <c r="A264" s="1095" t="s">
        <v>2215</v>
      </c>
      <c r="B264" s="1095" t="s">
        <v>988</v>
      </c>
      <c r="C264" s="1095" t="s">
        <v>989</v>
      </c>
      <c r="D264" s="1095" t="s">
        <v>18</v>
      </c>
      <c r="E264" s="1096">
        <v>39822</v>
      </c>
      <c r="F264" s="1095" t="s">
        <v>200</v>
      </c>
      <c r="G264" s="1091">
        <v>44000000</v>
      </c>
      <c r="H264" s="1091">
        <v>0</v>
      </c>
      <c r="I264" s="1091">
        <v>41984062.5</v>
      </c>
      <c r="J264" s="1095" t="s">
        <v>808</v>
      </c>
      <c r="K264" s="1091"/>
      <c r="L264" s="1091"/>
      <c r="M264" s="1092"/>
      <c r="N264" s="1091"/>
      <c r="O264" s="1091"/>
      <c r="P264" s="1091"/>
      <c r="Q264" s="1091"/>
      <c r="R264" s="1092"/>
    </row>
    <row r="265" spans="1:18">
      <c r="A265" s="1095" t="s">
        <v>199</v>
      </c>
      <c r="B265" s="1095" t="s">
        <v>988</v>
      </c>
      <c r="C265" s="1095" t="s">
        <v>989</v>
      </c>
      <c r="D265" s="1095" t="s">
        <v>18</v>
      </c>
      <c r="E265" s="1096">
        <v>40606</v>
      </c>
      <c r="F265" s="1095" t="s">
        <v>199</v>
      </c>
      <c r="G265" s="1091"/>
      <c r="H265" s="1091"/>
      <c r="I265" s="1091"/>
      <c r="J265" s="1095" t="s">
        <v>199</v>
      </c>
      <c r="K265" s="1091">
        <v>38000000</v>
      </c>
      <c r="L265" s="1091"/>
      <c r="M265" s="1092">
        <v>44000</v>
      </c>
      <c r="N265" s="1091">
        <v>863.63636299999996</v>
      </c>
      <c r="O265" s="1091">
        <v>-6000000</v>
      </c>
      <c r="P265" s="1091"/>
      <c r="Q265" s="1091"/>
      <c r="R265" s="1092"/>
    </row>
    <row r="266" spans="1:18">
      <c r="A266" s="1095" t="s">
        <v>809</v>
      </c>
      <c r="B266" s="1095" t="s">
        <v>990</v>
      </c>
      <c r="C266" s="1095" t="s">
        <v>991</v>
      </c>
      <c r="D266" s="1095" t="s">
        <v>5</v>
      </c>
      <c r="E266" s="1096">
        <v>39871</v>
      </c>
      <c r="F266" s="1095" t="s">
        <v>201</v>
      </c>
      <c r="G266" s="1091">
        <v>4000000</v>
      </c>
      <c r="H266" s="1091">
        <v>0</v>
      </c>
      <c r="I266" s="1091">
        <v>4755899.67</v>
      </c>
      <c r="J266" s="1095" t="s">
        <v>1020</v>
      </c>
      <c r="K266" s="1091"/>
      <c r="L266" s="1091"/>
      <c r="M266" s="1092"/>
      <c r="N266" s="1091"/>
      <c r="O266" s="1091"/>
      <c r="P266" s="1091"/>
      <c r="Q266" s="1091"/>
      <c r="R266" s="1092"/>
    </row>
    <row r="267" spans="1:18">
      <c r="A267" s="1095" t="s">
        <v>199</v>
      </c>
      <c r="B267" s="1095" t="s">
        <v>990</v>
      </c>
      <c r="C267" s="1095" t="s">
        <v>991</v>
      </c>
      <c r="D267" s="1095" t="s">
        <v>5</v>
      </c>
      <c r="E267" s="1096">
        <v>40801</v>
      </c>
      <c r="F267" s="1095" t="s">
        <v>199</v>
      </c>
      <c r="G267" s="1091"/>
      <c r="H267" s="1091"/>
      <c r="I267" s="1091"/>
      <c r="J267" s="1095" t="s">
        <v>199</v>
      </c>
      <c r="K267" s="1091">
        <v>4000000</v>
      </c>
      <c r="L267" s="1091"/>
      <c r="M267" s="1092">
        <v>4000</v>
      </c>
      <c r="N267" s="1091">
        <v>1000</v>
      </c>
      <c r="O267" s="1091"/>
      <c r="P267" s="1091"/>
      <c r="Q267" s="1091">
        <v>200000</v>
      </c>
      <c r="R267" s="1092">
        <v>200</v>
      </c>
    </row>
    <row r="268" spans="1:18">
      <c r="A268" s="1095" t="s">
        <v>802</v>
      </c>
      <c r="B268" s="1095" t="s">
        <v>992</v>
      </c>
      <c r="C268" s="1095" t="s">
        <v>993</v>
      </c>
      <c r="D268" s="1095" t="s">
        <v>5</v>
      </c>
      <c r="E268" s="1096">
        <v>39836</v>
      </c>
      <c r="F268" s="1095" t="s">
        <v>201</v>
      </c>
      <c r="G268" s="1091">
        <v>3300000</v>
      </c>
      <c r="H268" s="1091">
        <v>0</v>
      </c>
      <c r="I268" s="1091">
        <v>3802219.2467</v>
      </c>
      <c r="J268" s="1095" t="s">
        <v>1020</v>
      </c>
      <c r="K268" s="1091"/>
      <c r="L268" s="1091"/>
      <c r="M268" s="1092"/>
      <c r="N268" s="1091"/>
      <c r="O268" s="1091"/>
      <c r="P268" s="1091"/>
      <c r="Q268" s="1091"/>
      <c r="R268" s="1092"/>
    </row>
    <row r="269" spans="1:18">
      <c r="A269" s="1095" t="s">
        <v>199</v>
      </c>
      <c r="B269" s="1095" t="s">
        <v>992</v>
      </c>
      <c r="C269" s="1095" t="s">
        <v>993</v>
      </c>
      <c r="D269" s="1095" t="s">
        <v>5</v>
      </c>
      <c r="E269" s="1096">
        <v>40520</v>
      </c>
      <c r="F269" s="1095" t="s">
        <v>199</v>
      </c>
      <c r="G269" s="1091"/>
      <c r="H269" s="1091"/>
      <c r="I269" s="1091"/>
      <c r="J269" s="1095" t="s">
        <v>199</v>
      </c>
      <c r="K269" s="1091">
        <v>3300000</v>
      </c>
      <c r="L269" s="1091"/>
      <c r="M269" s="1092">
        <v>3300</v>
      </c>
      <c r="N269" s="1091">
        <v>1000</v>
      </c>
      <c r="O269" s="1091"/>
      <c r="P269" s="1091"/>
      <c r="Q269" s="1091">
        <v>165000</v>
      </c>
      <c r="R269" s="1092">
        <v>165</v>
      </c>
    </row>
    <row r="270" spans="1:18">
      <c r="A270" s="1095" t="s">
        <v>827</v>
      </c>
      <c r="B270" s="1095" t="s">
        <v>994</v>
      </c>
      <c r="C270" s="1095" t="s">
        <v>995</v>
      </c>
      <c r="D270" s="1095" t="s">
        <v>882</v>
      </c>
      <c r="E270" s="1096">
        <v>39836</v>
      </c>
      <c r="F270" s="1095" t="s">
        <v>201</v>
      </c>
      <c r="G270" s="1091">
        <v>1037000</v>
      </c>
      <c r="H270" s="1091">
        <v>0</v>
      </c>
      <c r="I270" s="1091">
        <v>1604019.48</v>
      </c>
      <c r="J270" s="1095" t="s">
        <v>1020</v>
      </c>
      <c r="K270" s="1091"/>
      <c r="L270" s="1091"/>
      <c r="M270" s="1092"/>
      <c r="N270" s="1091"/>
      <c r="O270" s="1091"/>
      <c r="P270" s="1091"/>
      <c r="Q270" s="1091"/>
      <c r="R270" s="1092"/>
    </row>
    <row r="271" spans="1:18">
      <c r="A271" s="1095" t="s">
        <v>199</v>
      </c>
      <c r="B271" s="1095" t="s">
        <v>994</v>
      </c>
      <c r="C271" s="1095" t="s">
        <v>995</v>
      </c>
      <c r="D271" s="1095" t="s">
        <v>882</v>
      </c>
      <c r="E271" s="1096">
        <v>42417</v>
      </c>
      <c r="F271" s="1095" t="s">
        <v>199</v>
      </c>
      <c r="G271" s="1091"/>
      <c r="H271" s="1091"/>
      <c r="I271" s="1091"/>
      <c r="J271" s="1095" t="s">
        <v>199</v>
      </c>
      <c r="K271" s="1091">
        <v>1037000</v>
      </c>
      <c r="L271" s="1091"/>
      <c r="M271" s="1092">
        <v>1037</v>
      </c>
      <c r="N271" s="1091">
        <v>1000</v>
      </c>
      <c r="O271" s="1091"/>
      <c r="P271" s="1091"/>
      <c r="Q271" s="1091">
        <v>52000</v>
      </c>
      <c r="R271" s="1092">
        <v>52</v>
      </c>
    </row>
    <row r="272" spans="1:18">
      <c r="A272" s="1095" t="s">
        <v>2216</v>
      </c>
      <c r="B272" s="1095" t="s">
        <v>996</v>
      </c>
      <c r="C272" s="1095" t="s">
        <v>997</v>
      </c>
      <c r="D272" s="1095" t="s">
        <v>5</v>
      </c>
      <c r="E272" s="1096">
        <v>39836</v>
      </c>
      <c r="F272" s="1095" t="s">
        <v>201</v>
      </c>
      <c r="G272" s="1091">
        <v>4656000</v>
      </c>
      <c r="H272" s="1091">
        <v>0</v>
      </c>
      <c r="I272" s="1091">
        <v>5285163.67</v>
      </c>
      <c r="J272" s="1095" t="s">
        <v>808</v>
      </c>
      <c r="K272" s="1091"/>
      <c r="L272" s="1091"/>
      <c r="M272" s="1092"/>
      <c r="N272" s="1091"/>
      <c r="O272" s="1091"/>
      <c r="P272" s="1091"/>
      <c r="Q272" s="1091"/>
      <c r="R272" s="1092"/>
    </row>
    <row r="273" spans="1:18">
      <c r="A273" s="1095" t="s">
        <v>199</v>
      </c>
      <c r="B273" s="1095" t="s">
        <v>996</v>
      </c>
      <c r="C273" s="1095" t="s">
        <v>997</v>
      </c>
      <c r="D273" s="1095" t="s">
        <v>5</v>
      </c>
      <c r="E273" s="1096">
        <v>42361</v>
      </c>
      <c r="F273" s="1095" t="s">
        <v>199</v>
      </c>
      <c r="G273" s="1091"/>
      <c r="H273" s="1091"/>
      <c r="I273" s="1091"/>
      <c r="J273" s="1095" t="s">
        <v>199</v>
      </c>
      <c r="K273" s="1091">
        <v>4656000</v>
      </c>
      <c r="L273" s="1091"/>
      <c r="M273" s="1092">
        <v>24445000</v>
      </c>
      <c r="N273" s="1091">
        <v>0.2</v>
      </c>
      <c r="O273" s="1091"/>
      <c r="P273" s="1091">
        <v>233000.0001</v>
      </c>
      <c r="Q273" s="1091"/>
      <c r="R273" s="1092"/>
    </row>
    <row r="274" spans="1:18">
      <c r="A274" s="1095" t="s">
        <v>802</v>
      </c>
      <c r="B274" s="1095" t="s">
        <v>998</v>
      </c>
      <c r="C274" s="1095" t="s">
        <v>999</v>
      </c>
      <c r="D274" s="1095" t="s">
        <v>859</v>
      </c>
      <c r="E274" s="1096">
        <v>39805</v>
      </c>
      <c r="F274" s="1095" t="s">
        <v>201</v>
      </c>
      <c r="G274" s="1091">
        <v>4700000</v>
      </c>
      <c r="H274" s="1091">
        <v>0</v>
      </c>
      <c r="I274" s="1091">
        <v>5452281.1900000004</v>
      </c>
      <c r="J274" s="1095" t="s">
        <v>1020</v>
      </c>
      <c r="K274" s="1091"/>
      <c r="L274" s="1091"/>
      <c r="M274" s="1092"/>
      <c r="N274" s="1091"/>
      <c r="O274" s="1091"/>
      <c r="P274" s="1091"/>
      <c r="Q274" s="1091"/>
      <c r="R274" s="1092"/>
    </row>
    <row r="275" spans="1:18">
      <c r="A275" s="1095" t="s">
        <v>199</v>
      </c>
      <c r="B275" s="1095" t="s">
        <v>998</v>
      </c>
      <c r="C275" s="1095" t="s">
        <v>999</v>
      </c>
      <c r="D275" s="1095" t="s">
        <v>859</v>
      </c>
      <c r="E275" s="1096">
        <v>40542</v>
      </c>
      <c r="F275" s="1095" t="s">
        <v>199</v>
      </c>
      <c r="G275" s="1091"/>
      <c r="H275" s="1091"/>
      <c r="I275" s="1091"/>
      <c r="J275" s="1095" t="s">
        <v>199</v>
      </c>
      <c r="K275" s="1091">
        <v>4700000</v>
      </c>
      <c r="L275" s="1091"/>
      <c r="M275" s="1092">
        <v>4700</v>
      </c>
      <c r="N275" s="1091">
        <v>1000</v>
      </c>
      <c r="O275" s="1091"/>
      <c r="P275" s="1091"/>
      <c r="Q275" s="1091">
        <v>235000</v>
      </c>
      <c r="R275" s="1092">
        <v>235</v>
      </c>
    </row>
    <row r="276" spans="1:18">
      <c r="A276" s="1095" t="s">
        <v>1000</v>
      </c>
      <c r="B276" s="1095" t="s">
        <v>1001</v>
      </c>
      <c r="C276" s="1095" t="s">
        <v>1002</v>
      </c>
      <c r="D276" s="1095" t="s">
        <v>76</v>
      </c>
      <c r="E276" s="1096">
        <v>39794</v>
      </c>
      <c r="F276" s="1095" t="s">
        <v>200</v>
      </c>
      <c r="G276" s="1091">
        <v>41279000</v>
      </c>
      <c r="H276" s="1091">
        <v>0</v>
      </c>
      <c r="I276" s="1091">
        <v>45252104.25</v>
      </c>
      <c r="J276" s="1095" t="s">
        <v>1020</v>
      </c>
      <c r="K276" s="1091"/>
      <c r="L276" s="1091"/>
      <c r="M276" s="1092"/>
      <c r="N276" s="1091"/>
      <c r="O276" s="1091"/>
      <c r="P276" s="1091"/>
      <c r="Q276" s="1091"/>
      <c r="R276" s="1092"/>
    </row>
    <row r="277" spans="1:18">
      <c r="A277" s="1095" t="s">
        <v>199</v>
      </c>
      <c r="B277" s="1095" t="s">
        <v>1001</v>
      </c>
      <c r="C277" s="1095" t="s">
        <v>1002</v>
      </c>
      <c r="D277" s="1095" t="s">
        <v>76</v>
      </c>
      <c r="E277" s="1096">
        <v>40571</v>
      </c>
      <c r="F277" s="1095" t="s">
        <v>199</v>
      </c>
      <c r="G277" s="1091"/>
      <c r="H277" s="1091"/>
      <c r="I277" s="1091"/>
      <c r="J277" s="1095" t="s">
        <v>199</v>
      </c>
      <c r="K277" s="1091">
        <v>41279000</v>
      </c>
      <c r="L277" s="1091"/>
      <c r="M277" s="1092">
        <v>41279</v>
      </c>
      <c r="N277" s="1091">
        <v>1000</v>
      </c>
      <c r="O277" s="1091"/>
      <c r="P277" s="1091"/>
      <c r="Q277" s="1091"/>
      <c r="R277" s="1092"/>
    </row>
    <row r="278" spans="1:18">
      <c r="A278" s="1095" t="s">
        <v>2217</v>
      </c>
      <c r="B278" s="1095" t="s">
        <v>1003</v>
      </c>
      <c r="C278" s="1095" t="s">
        <v>1004</v>
      </c>
      <c r="D278" s="1095" t="s">
        <v>151</v>
      </c>
      <c r="E278" s="1096">
        <v>39913</v>
      </c>
      <c r="F278" s="1095" t="s">
        <v>201</v>
      </c>
      <c r="G278" s="1091">
        <v>5100000</v>
      </c>
      <c r="H278" s="1091">
        <v>0</v>
      </c>
      <c r="I278" s="1091">
        <v>2764934.4</v>
      </c>
      <c r="J278" s="1095" t="s">
        <v>808</v>
      </c>
      <c r="K278" s="1091"/>
      <c r="L278" s="1091"/>
      <c r="M278" s="1092"/>
      <c r="N278" s="1091"/>
      <c r="O278" s="1091"/>
      <c r="P278" s="1091"/>
      <c r="Q278" s="1091"/>
      <c r="R278" s="1092"/>
    </row>
    <row r="279" spans="1:18">
      <c r="A279" s="1095" t="s">
        <v>199</v>
      </c>
      <c r="B279" s="1095" t="s">
        <v>1003</v>
      </c>
      <c r="C279" s="1095" t="s">
        <v>1004</v>
      </c>
      <c r="D279" s="1095" t="s">
        <v>151</v>
      </c>
      <c r="E279" s="1096">
        <v>42279</v>
      </c>
      <c r="F279" s="1095" t="s">
        <v>199</v>
      </c>
      <c r="G279" s="1091"/>
      <c r="H279" s="1091"/>
      <c r="I279" s="1091"/>
      <c r="J279" s="1095" t="s">
        <v>199</v>
      </c>
      <c r="K279" s="1091">
        <v>2455328</v>
      </c>
      <c r="L279" s="1091"/>
      <c r="M279" s="1092">
        <v>1227664</v>
      </c>
      <c r="N279" s="1091">
        <v>2</v>
      </c>
      <c r="O279" s="1091">
        <v>-2644672</v>
      </c>
      <c r="P279" s="1091"/>
      <c r="Q279" s="1091"/>
      <c r="R279" s="1092"/>
    </row>
    <row r="280" spans="1:18">
      <c r="A280" s="1095" t="s">
        <v>773</v>
      </c>
      <c r="B280" s="1095" t="s">
        <v>1005</v>
      </c>
      <c r="C280" s="1095" t="s">
        <v>1006</v>
      </c>
      <c r="D280" s="1095" t="s">
        <v>171</v>
      </c>
      <c r="E280" s="1096">
        <v>39766</v>
      </c>
      <c r="F280" s="1095" t="s">
        <v>200</v>
      </c>
      <c r="G280" s="1091">
        <v>3555199000</v>
      </c>
      <c r="H280" s="1091">
        <v>0</v>
      </c>
      <c r="I280" s="1091">
        <v>3806873702.1300001</v>
      </c>
      <c r="J280" s="1095" t="s">
        <v>1020</v>
      </c>
      <c r="K280" s="1091"/>
      <c r="L280" s="1091"/>
      <c r="M280" s="1092"/>
      <c r="N280" s="1091"/>
      <c r="O280" s="1091"/>
      <c r="P280" s="1091"/>
      <c r="Q280" s="1091"/>
      <c r="R280" s="1092"/>
    </row>
    <row r="281" spans="1:18">
      <c r="A281" s="1095" t="s">
        <v>199</v>
      </c>
      <c r="B281" s="1095" t="s">
        <v>1005</v>
      </c>
      <c r="C281" s="1095" t="s">
        <v>1006</v>
      </c>
      <c r="D281" s="1095" t="s">
        <v>171</v>
      </c>
      <c r="E281" s="1096">
        <v>39981</v>
      </c>
      <c r="F281" s="1095" t="s">
        <v>199</v>
      </c>
      <c r="G281" s="1091"/>
      <c r="H281" s="1091"/>
      <c r="I281" s="1091"/>
      <c r="J281" s="1095" t="s">
        <v>199</v>
      </c>
      <c r="K281" s="1091">
        <v>3555199000</v>
      </c>
      <c r="L281" s="1091"/>
      <c r="M281" s="1092">
        <v>3555199</v>
      </c>
      <c r="N281" s="1091">
        <v>1000</v>
      </c>
      <c r="O281" s="1091"/>
      <c r="P281" s="1091"/>
      <c r="Q281" s="1091"/>
      <c r="R281" s="1092"/>
    </row>
    <row r="282" spans="1:18">
      <c r="A282" s="1095" t="s">
        <v>199</v>
      </c>
      <c r="B282" s="1095" t="s">
        <v>1005</v>
      </c>
      <c r="C282" s="1095" t="s">
        <v>1006</v>
      </c>
      <c r="D282" s="1095" t="s">
        <v>171</v>
      </c>
      <c r="E282" s="1096">
        <v>40156</v>
      </c>
      <c r="F282" s="1095" t="s">
        <v>199</v>
      </c>
      <c r="G282" s="1091"/>
      <c r="H282" s="1091"/>
      <c r="I282" s="1091"/>
      <c r="J282" s="1095" t="s">
        <v>199</v>
      </c>
      <c r="K282" s="1091"/>
      <c r="L282" s="1091"/>
      <c r="M282" s="1092"/>
      <c r="N282" s="1091"/>
      <c r="O282" s="1091"/>
      <c r="P282" s="1091"/>
      <c r="Q282" s="1091">
        <v>146500064.55000001</v>
      </c>
      <c r="R282" s="1092">
        <v>12657960</v>
      </c>
    </row>
    <row r="283" spans="1:18">
      <c r="A283" s="1095" t="s">
        <v>813</v>
      </c>
      <c r="B283" s="1095" t="s">
        <v>1007</v>
      </c>
      <c r="C283" s="1095" t="s">
        <v>1008</v>
      </c>
      <c r="D283" s="1095" t="s">
        <v>1009</v>
      </c>
      <c r="E283" s="1096">
        <v>39805</v>
      </c>
      <c r="F283" s="1095" t="s">
        <v>201</v>
      </c>
      <c r="G283" s="1091">
        <v>4000000</v>
      </c>
      <c r="H283" s="1091">
        <v>0</v>
      </c>
      <c r="I283" s="1091">
        <v>4742850.8899999997</v>
      </c>
      <c r="J283" s="1095" t="s">
        <v>808</v>
      </c>
      <c r="K283" s="1091"/>
      <c r="L283" s="1091"/>
      <c r="M283" s="1092"/>
      <c r="N283" s="1091"/>
      <c r="O283" s="1091"/>
      <c r="P283" s="1091"/>
      <c r="Q283" s="1091"/>
      <c r="R283" s="1092"/>
    </row>
    <row r="284" spans="1:18">
      <c r="A284" s="1095" t="s">
        <v>199</v>
      </c>
      <c r="B284" s="1095" t="s">
        <v>1007</v>
      </c>
      <c r="C284" s="1095" t="s">
        <v>1008</v>
      </c>
      <c r="D284" s="1095" t="s">
        <v>1009</v>
      </c>
      <c r="E284" s="1096">
        <v>41221</v>
      </c>
      <c r="F284" s="1095" t="s">
        <v>199</v>
      </c>
      <c r="G284" s="1091"/>
      <c r="H284" s="1091"/>
      <c r="I284" s="1091"/>
      <c r="J284" s="1095" t="s">
        <v>199</v>
      </c>
      <c r="K284" s="1091">
        <v>247727.04</v>
      </c>
      <c r="L284" s="1091"/>
      <c r="M284" s="1092">
        <v>264</v>
      </c>
      <c r="N284" s="1091">
        <v>938.36</v>
      </c>
      <c r="O284" s="1091">
        <v>-16272.96</v>
      </c>
      <c r="P284" s="1091"/>
      <c r="Q284" s="1091"/>
      <c r="R284" s="1092"/>
    </row>
    <row r="285" spans="1:18">
      <c r="A285" s="1095" t="s">
        <v>199</v>
      </c>
      <c r="B285" s="1095" t="s">
        <v>1007</v>
      </c>
      <c r="C285" s="1095" t="s">
        <v>1008</v>
      </c>
      <c r="D285" s="1095" t="s">
        <v>1009</v>
      </c>
      <c r="E285" s="1096">
        <v>41222</v>
      </c>
      <c r="F285" s="1095" t="s">
        <v>199</v>
      </c>
      <c r="G285" s="1091"/>
      <c r="H285" s="1091"/>
      <c r="I285" s="1091"/>
      <c r="J285" s="1095" t="s">
        <v>199</v>
      </c>
      <c r="K285" s="1091">
        <v>3505712.96</v>
      </c>
      <c r="L285" s="1091"/>
      <c r="M285" s="1092">
        <v>3736</v>
      </c>
      <c r="N285" s="1091">
        <v>938.36</v>
      </c>
      <c r="O285" s="1091">
        <v>-230287.04</v>
      </c>
      <c r="P285" s="1091"/>
      <c r="Q285" s="1091">
        <v>169042</v>
      </c>
      <c r="R285" s="1092">
        <v>200</v>
      </c>
    </row>
    <row r="286" spans="1:18">
      <c r="A286" s="1095" t="s">
        <v>199</v>
      </c>
      <c r="B286" s="1095" t="s">
        <v>1007</v>
      </c>
      <c r="C286" s="1095" t="s">
        <v>1008</v>
      </c>
      <c r="D286" s="1095" t="s">
        <v>1009</v>
      </c>
      <c r="E286" s="1096">
        <v>41285</v>
      </c>
      <c r="F286" s="1095" t="s">
        <v>199</v>
      </c>
      <c r="G286" s="1091"/>
      <c r="H286" s="1091"/>
      <c r="I286" s="1091"/>
      <c r="J286" s="1095" t="s">
        <v>199</v>
      </c>
      <c r="K286" s="1091"/>
      <c r="L286" s="1091">
        <v>-25000</v>
      </c>
      <c r="M286" s="1092"/>
      <c r="N286" s="1091"/>
      <c r="O286" s="1091"/>
      <c r="P286" s="1091"/>
      <c r="Q286" s="1091"/>
      <c r="R286" s="1092"/>
    </row>
    <row r="287" spans="1:18">
      <c r="A287" s="1095" t="s">
        <v>1010</v>
      </c>
      <c r="B287" s="1095" t="s">
        <v>1011</v>
      </c>
      <c r="C287" s="1095" t="s">
        <v>1012</v>
      </c>
      <c r="D287" s="1095" t="s">
        <v>882</v>
      </c>
      <c r="E287" s="1096">
        <v>40109</v>
      </c>
      <c r="F287" s="1095" t="s">
        <v>826</v>
      </c>
      <c r="G287" s="1091">
        <v>6251000</v>
      </c>
      <c r="H287" s="1091">
        <v>0</v>
      </c>
      <c r="I287" s="1091">
        <v>7547479.5599999996</v>
      </c>
      <c r="J287" s="1095" t="s">
        <v>1020</v>
      </c>
      <c r="K287" s="1091"/>
      <c r="L287" s="1091"/>
      <c r="M287" s="1092"/>
      <c r="N287" s="1091"/>
      <c r="O287" s="1091"/>
      <c r="P287" s="1091"/>
      <c r="Q287" s="1091"/>
      <c r="R287" s="1092"/>
    </row>
    <row r="288" spans="1:18">
      <c r="A288" s="1095" t="s">
        <v>199</v>
      </c>
      <c r="B288" s="1095" t="s">
        <v>1011</v>
      </c>
      <c r="C288" s="1095" t="s">
        <v>1012</v>
      </c>
      <c r="D288" s="1095" t="s">
        <v>882</v>
      </c>
      <c r="E288" s="1096">
        <v>40794</v>
      </c>
      <c r="F288" s="1095" t="s">
        <v>199</v>
      </c>
      <c r="G288" s="1091"/>
      <c r="H288" s="1091"/>
      <c r="I288" s="1091"/>
      <c r="J288" s="1095" t="s">
        <v>199</v>
      </c>
      <c r="K288" s="1091">
        <v>6251000</v>
      </c>
      <c r="L288" s="1091"/>
      <c r="M288" s="1092">
        <v>6251000</v>
      </c>
      <c r="N288" s="1091">
        <v>1</v>
      </c>
      <c r="O288" s="1091"/>
      <c r="P288" s="1091"/>
      <c r="Q288" s="1091">
        <v>313000</v>
      </c>
      <c r="R288" s="1092">
        <v>313000</v>
      </c>
    </row>
    <row r="289" spans="1:18">
      <c r="A289" s="1095"/>
      <c r="B289" s="1095" t="s">
        <v>1013</v>
      </c>
      <c r="C289" s="1095" t="s">
        <v>1014</v>
      </c>
      <c r="D289" s="1095" t="s">
        <v>76</v>
      </c>
      <c r="E289" s="1096">
        <v>39822</v>
      </c>
      <c r="F289" s="1095" t="s">
        <v>200</v>
      </c>
      <c r="G289" s="1091">
        <v>16000000</v>
      </c>
      <c r="H289" s="1091">
        <v>0</v>
      </c>
      <c r="I289" s="1091">
        <v>19941788.940000001</v>
      </c>
      <c r="J289" s="1095" t="s">
        <v>808</v>
      </c>
      <c r="K289" s="1091"/>
      <c r="L289" s="1091"/>
      <c r="M289" s="1092"/>
      <c r="N289" s="1091"/>
      <c r="O289" s="1091"/>
      <c r="P289" s="1091"/>
      <c r="Q289" s="1091"/>
      <c r="R289" s="1092"/>
    </row>
    <row r="290" spans="1:18">
      <c r="A290" s="1095" t="s">
        <v>199</v>
      </c>
      <c r="B290" s="1095" t="s">
        <v>1013</v>
      </c>
      <c r="C290" s="1095" t="s">
        <v>1014</v>
      </c>
      <c r="D290" s="1095" t="s">
        <v>76</v>
      </c>
      <c r="E290" s="1096">
        <v>41325</v>
      </c>
      <c r="F290" s="1095" t="s">
        <v>199</v>
      </c>
      <c r="G290" s="1091"/>
      <c r="H290" s="1091"/>
      <c r="I290" s="1091"/>
      <c r="J290" s="1095" t="s">
        <v>199</v>
      </c>
      <c r="K290" s="1091">
        <v>14525843.4</v>
      </c>
      <c r="L290" s="1091"/>
      <c r="M290" s="1092">
        <v>15534</v>
      </c>
      <c r="N290" s="1091">
        <v>935.1</v>
      </c>
      <c r="O290" s="1091">
        <v>-1008156.6</v>
      </c>
      <c r="P290" s="1091"/>
      <c r="Q290" s="1091"/>
      <c r="R290" s="1092"/>
    </row>
    <row r="291" spans="1:18">
      <c r="A291" s="1095" t="s">
        <v>199</v>
      </c>
      <c r="B291" s="1095" t="s">
        <v>1013</v>
      </c>
      <c r="C291" s="1095" t="s">
        <v>1014</v>
      </c>
      <c r="D291" s="1095" t="s">
        <v>76</v>
      </c>
      <c r="E291" s="1096">
        <v>41326</v>
      </c>
      <c r="F291" s="1095" t="s">
        <v>199</v>
      </c>
      <c r="G291" s="1091"/>
      <c r="H291" s="1091"/>
      <c r="I291" s="1091"/>
      <c r="J291" s="1095" t="s">
        <v>199</v>
      </c>
      <c r="K291" s="1091">
        <v>435756.6</v>
      </c>
      <c r="L291" s="1091"/>
      <c r="M291" s="1092">
        <v>466</v>
      </c>
      <c r="N291" s="1091">
        <v>935.1</v>
      </c>
      <c r="O291" s="1091">
        <v>-30243.4</v>
      </c>
      <c r="P291" s="1091"/>
      <c r="Q291" s="1091"/>
      <c r="R291" s="1092"/>
    </row>
    <row r="292" spans="1:18">
      <c r="A292" s="1095" t="s">
        <v>199</v>
      </c>
      <c r="B292" s="1095" t="s">
        <v>1013</v>
      </c>
      <c r="C292" s="1095" t="s">
        <v>1014</v>
      </c>
      <c r="D292" s="1095" t="s">
        <v>76</v>
      </c>
      <c r="E292" s="1096">
        <v>41359</v>
      </c>
      <c r="F292" s="1095" t="s">
        <v>199</v>
      </c>
      <c r="G292" s="1091"/>
      <c r="H292" s="1091"/>
      <c r="I292" s="1091"/>
      <c r="J292" s="1095" t="s">
        <v>199</v>
      </c>
      <c r="K292" s="1091"/>
      <c r="L292" s="1091">
        <v>-149616</v>
      </c>
      <c r="M292" s="1092"/>
      <c r="N292" s="1091"/>
      <c r="O292" s="1091"/>
      <c r="P292" s="1091"/>
      <c r="Q292" s="1091"/>
      <c r="R292" s="1092"/>
    </row>
    <row r="293" spans="1:18">
      <c r="A293" s="1095" t="s">
        <v>199</v>
      </c>
      <c r="B293" s="1095" t="s">
        <v>1013</v>
      </c>
      <c r="C293" s="1095" t="s">
        <v>1014</v>
      </c>
      <c r="D293" s="1095" t="s">
        <v>76</v>
      </c>
      <c r="E293" s="1096">
        <v>41383</v>
      </c>
      <c r="F293" s="1095" t="s">
        <v>199</v>
      </c>
      <c r="G293" s="1091"/>
      <c r="H293" s="1091"/>
      <c r="I293" s="1091"/>
      <c r="J293" s="1095" t="s">
        <v>199</v>
      </c>
      <c r="K293" s="1091"/>
      <c r="L293" s="1091"/>
      <c r="M293" s="1092"/>
      <c r="N293" s="1091"/>
      <c r="O293" s="1091"/>
      <c r="P293" s="1091"/>
      <c r="Q293" s="1091">
        <v>1800000</v>
      </c>
      <c r="R293" s="1092">
        <v>357675</v>
      </c>
    </row>
    <row r="294" spans="1:18">
      <c r="A294" s="1095"/>
      <c r="B294" s="1095" t="s">
        <v>1015</v>
      </c>
      <c r="C294" s="1095" t="s">
        <v>1016</v>
      </c>
      <c r="D294" s="1095" t="s">
        <v>76</v>
      </c>
      <c r="E294" s="1096">
        <v>39850</v>
      </c>
      <c r="F294" s="1095" t="s">
        <v>200</v>
      </c>
      <c r="G294" s="1091">
        <v>4000000</v>
      </c>
      <c r="H294" s="1091">
        <v>0</v>
      </c>
      <c r="I294" s="1091">
        <v>3994452</v>
      </c>
      <c r="J294" s="1095" t="s">
        <v>808</v>
      </c>
      <c r="K294" s="1091"/>
      <c r="L294" s="1091"/>
      <c r="M294" s="1092"/>
      <c r="N294" s="1091"/>
      <c r="O294" s="1091"/>
      <c r="P294" s="1091"/>
      <c r="Q294" s="1091"/>
      <c r="R294" s="1092"/>
    </row>
    <row r="295" spans="1:18">
      <c r="A295" s="1095" t="s">
        <v>199</v>
      </c>
      <c r="B295" s="1095" t="s">
        <v>1015</v>
      </c>
      <c r="C295" s="1095" t="s">
        <v>1016</v>
      </c>
      <c r="D295" s="1095" t="s">
        <v>76</v>
      </c>
      <c r="E295" s="1096">
        <v>41243</v>
      </c>
      <c r="F295" s="1095" t="s">
        <v>199</v>
      </c>
      <c r="G295" s="1091"/>
      <c r="H295" s="1091"/>
      <c r="I295" s="1091"/>
      <c r="J295" s="1095" t="s">
        <v>199</v>
      </c>
      <c r="K295" s="1091">
        <v>3412000</v>
      </c>
      <c r="L295" s="1091"/>
      <c r="M295" s="1092">
        <v>4000</v>
      </c>
      <c r="N295" s="1091">
        <v>853</v>
      </c>
      <c r="O295" s="1091">
        <v>-588000</v>
      </c>
      <c r="P295" s="1091"/>
      <c r="Q295" s="1091"/>
      <c r="R295" s="1092"/>
    </row>
    <row r="296" spans="1:18">
      <c r="A296" s="1095" t="s">
        <v>199</v>
      </c>
      <c r="B296" s="1095" t="s">
        <v>1015</v>
      </c>
      <c r="C296" s="1095" t="s">
        <v>1016</v>
      </c>
      <c r="D296" s="1095" t="s">
        <v>76</v>
      </c>
      <c r="E296" s="1096">
        <v>41285</v>
      </c>
      <c r="F296" s="1095" t="s">
        <v>199</v>
      </c>
      <c r="G296" s="1091"/>
      <c r="H296" s="1091"/>
      <c r="I296" s="1091"/>
      <c r="J296" s="1095" t="s">
        <v>199</v>
      </c>
      <c r="K296" s="1091"/>
      <c r="L296" s="1091">
        <v>-34120</v>
      </c>
      <c r="M296" s="1092"/>
      <c r="N296" s="1091"/>
      <c r="O296" s="1091"/>
      <c r="P296" s="1091"/>
      <c r="Q296" s="1091"/>
      <c r="R296" s="1092"/>
    </row>
    <row r="297" spans="1:18">
      <c r="A297" s="1095" t="s">
        <v>199</v>
      </c>
      <c r="B297" s="1095" t="s">
        <v>1015</v>
      </c>
      <c r="C297" s="1095" t="s">
        <v>1016</v>
      </c>
      <c r="D297" s="1095" t="s">
        <v>76</v>
      </c>
      <c r="E297" s="1096">
        <v>41359</v>
      </c>
      <c r="F297" s="1095" t="s">
        <v>199</v>
      </c>
      <c r="G297" s="1091"/>
      <c r="H297" s="1091"/>
      <c r="I297" s="1091"/>
      <c r="J297" s="1095" t="s">
        <v>199</v>
      </c>
      <c r="K297" s="1091"/>
      <c r="L297" s="1091">
        <v>-15880</v>
      </c>
      <c r="M297" s="1092"/>
      <c r="N297" s="1091"/>
      <c r="O297" s="1091"/>
      <c r="P297" s="1091"/>
      <c r="Q297" s="1091"/>
      <c r="R297" s="1092"/>
    </row>
    <row r="298" spans="1:18">
      <c r="A298" s="1095" t="s">
        <v>199</v>
      </c>
      <c r="B298" s="1095" t="s">
        <v>1015</v>
      </c>
      <c r="C298" s="1095" t="s">
        <v>1016</v>
      </c>
      <c r="D298" s="1095" t="s">
        <v>76</v>
      </c>
      <c r="E298" s="1096">
        <v>41436</v>
      </c>
      <c r="F298" s="1095" t="s">
        <v>199</v>
      </c>
      <c r="G298" s="1091"/>
      <c r="H298" s="1091"/>
      <c r="I298" s="1091"/>
      <c r="J298" s="1095" t="s">
        <v>199</v>
      </c>
      <c r="K298" s="1091"/>
      <c r="L298" s="1091"/>
      <c r="M298" s="1092"/>
      <c r="N298" s="1091"/>
      <c r="O298" s="1091"/>
      <c r="P298" s="1091"/>
      <c r="Q298" s="1091">
        <v>19132</v>
      </c>
      <c r="R298" s="1092">
        <v>86957</v>
      </c>
    </row>
    <row r="299" spans="1:18">
      <c r="A299" s="1095" t="s">
        <v>773</v>
      </c>
      <c r="B299" s="1095" t="s">
        <v>1017</v>
      </c>
      <c r="C299" s="1095" t="s">
        <v>927</v>
      </c>
      <c r="D299" s="1095" t="s">
        <v>859</v>
      </c>
      <c r="E299" s="1096">
        <v>39857</v>
      </c>
      <c r="F299" s="1095" t="s">
        <v>200</v>
      </c>
      <c r="G299" s="1091">
        <v>9201000</v>
      </c>
      <c r="H299" s="1091">
        <v>0</v>
      </c>
      <c r="I299" s="1091">
        <v>11388958.51</v>
      </c>
      <c r="J299" s="1095" t="s">
        <v>1020</v>
      </c>
      <c r="K299" s="1091"/>
      <c r="L299" s="1091"/>
      <c r="M299" s="1092"/>
      <c r="N299" s="1091"/>
      <c r="O299" s="1091"/>
      <c r="P299" s="1091"/>
      <c r="Q299" s="1091"/>
      <c r="R299" s="1092"/>
    </row>
    <row r="300" spans="1:18">
      <c r="A300" s="1095" t="s">
        <v>199</v>
      </c>
      <c r="B300" s="1095" t="s">
        <v>1017</v>
      </c>
      <c r="C300" s="1095" t="s">
        <v>927</v>
      </c>
      <c r="D300" s="1095" t="s">
        <v>859</v>
      </c>
      <c r="E300" s="1096">
        <v>41383</v>
      </c>
      <c r="F300" s="1095" t="s">
        <v>199</v>
      </c>
      <c r="G300" s="1091"/>
      <c r="H300" s="1091"/>
      <c r="I300" s="1091"/>
      <c r="J300" s="1095" t="s">
        <v>199</v>
      </c>
      <c r="K300" s="1091">
        <v>9201000</v>
      </c>
      <c r="L300" s="1091"/>
      <c r="M300" s="1092">
        <v>9201</v>
      </c>
      <c r="N300" s="1091">
        <v>1000</v>
      </c>
      <c r="O300" s="1091"/>
      <c r="P300" s="1091"/>
      <c r="Q300" s="1091">
        <v>213594.16</v>
      </c>
      <c r="R300" s="1092">
        <v>205379</v>
      </c>
    </row>
    <row r="301" spans="1:18">
      <c r="A301" s="1095" t="s">
        <v>1018</v>
      </c>
      <c r="B301" s="1095" t="s">
        <v>1019</v>
      </c>
      <c r="C301" s="1095" t="s">
        <v>202</v>
      </c>
      <c r="D301" s="1095" t="s">
        <v>42</v>
      </c>
      <c r="E301" s="1096">
        <v>39829</v>
      </c>
      <c r="F301" s="1095" t="s">
        <v>6</v>
      </c>
      <c r="G301" s="1091">
        <v>18980000</v>
      </c>
      <c r="H301" s="1091">
        <v>0</v>
      </c>
      <c r="I301" s="1091">
        <v>20511580.550000001</v>
      </c>
      <c r="J301" s="1095" t="s">
        <v>1020</v>
      </c>
      <c r="K301" s="1091"/>
      <c r="L301" s="1091"/>
      <c r="M301" s="1092"/>
      <c r="N301" s="1091"/>
      <c r="O301" s="1091"/>
      <c r="P301" s="1091"/>
      <c r="Q301" s="1091"/>
      <c r="R301" s="1092"/>
    </row>
    <row r="302" spans="1:18">
      <c r="A302" s="1095" t="s">
        <v>199</v>
      </c>
      <c r="B302" s="1095" t="s">
        <v>1019</v>
      </c>
      <c r="C302" s="1095" t="s">
        <v>202</v>
      </c>
      <c r="D302" s="1095" t="s">
        <v>42</v>
      </c>
      <c r="E302" s="1096">
        <v>40417</v>
      </c>
      <c r="F302" s="1095" t="s">
        <v>199</v>
      </c>
      <c r="G302" s="1091"/>
      <c r="H302" s="1091"/>
      <c r="I302" s="1091"/>
      <c r="J302" s="1095" t="s">
        <v>199</v>
      </c>
      <c r="K302" s="1091">
        <v>18980000</v>
      </c>
      <c r="L302" s="1091"/>
      <c r="M302" s="1092">
        <v>18980</v>
      </c>
      <c r="N302" s="1091">
        <v>1000</v>
      </c>
      <c r="O302" s="1091"/>
      <c r="P302" s="1091"/>
      <c r="Q302" s="1091"/>
      <c r="R302" s="1092"/>
    </row>
    <row r="303" spans="1:18">
      <c r="A303" s="1095"/>
      <c r="B303" s="1095" t="s">
        <v>1021</v>
      </c>
      <c r="C303" s="1095" t="s">
        <v>1022</v>
      </c>
      <c r="D303" s="1095" t="s">
        <v>131</v>
      </c>
      <c r="E303" s="1096">
        <v>39773</v>
      </c>
      <c r="F303" s="1095" t="s">
        <v>200</v>
      </c>
      <c r="G303" s="1091">
        <v>38970000</v>
      </c>
      <c r="H303" s="1091">
        <v>0</v>
      </c>
      <c r="I303" s="1091">
        <v>17678900</v>
      </c>
      <c r="J303" s="1095" t="s">
        <v>808</v>
      </c>
      <c r="K303" s="1091"/>
      <c r="L303" s="1091"/>
      <c r="M303" s="1092"/>
      <c r="N303" s="1091"/>
      <c r="O303" s="1091"/>
      <c r="P303" s="1091"/>
      <c r="Q303" s="1091"/>
      <c r="R303" s="1092"/>
    </row>
    <row r="304" spans="1:18">
      <c r="A304" s="1095" t="s">
        <v>199</v>
      </c>
      <c r="B304" s="1095" t="s">
        <v>1021</v>
      </c>
      <c r="C304" s="1095" t="s">
        <v>1022</v>
      </c>
      <c r="D304" s="1095" t="s">
        <v>131</v>
      </c>
      <c r="E304" s="1096">
        <v>40724</v>
      </c>
      <c r="F304" s="1095" t="s">
        <v>199</v>
      </c>
      <c r="G304" s="1091"/>
      <c r="H304" s="1091"/>
      <c r="I304" s="1091"/>
      <c r="J304" s="1095" t="s">
        <v>199</v>
      </c>
      <c r="K304" s="1091">
        <v>16250000</v>
      </c>
      <c r="L304" s="1091"/>
      <c r="M304" s="1092">
        <v>38970</v>
      </c>
      <c r="N304" s="1091">
        <v>416.98742600000003</v>
      </c>
      <c r="O304" s="1091">
        <v>-22720000</v>
      </c>
      <c r="P304" s="1091"/>
      <c r="Q304" s="1091"/>
      <c r="R304" s="1092"/>
    </row>
    <row r="305" spans="1:18">
      <c r="A305" s="1095" t="s">
        <v>773</v>
      </c>
      <c r="B305" s="1095" t="s">
        <v>1023</v>
      </c>
      <c r="C305" s="1095" t="s">
        <v>795</v>
      </c>
      <c r="D305" s="1095" t="s">
        <v>5</v>
      </c>
      <c r="E305" s="1096">
        <v>39787</v>
      </c>
      <c r="F305" s="1095" t="s">
        <v>200</v>
      </c>
      <c r="G305" s="1091">
        <v>258000000</v>
      </c>
      <c r="H305" s="1091">
        <v>0</v>
      </c>
      <c r="I305" s="1091">
        <v>329874444.95999998</v>
      </c>
      <c r="J305" s="1095" t="s">
        <v>1020</v>
      </c>
      <c r="K305" s="1091"/>
      <c r="L305" s="1091"/>
      <c r="M305" s="1092"/>
      <c r="N305" s="1091"/>
      <c r="O305" s="1091"/>
      <c r="P305" s="1091"/>
      <c r="Q305" s="1091"/>
      <c r="R305" s="1092"/>
    </row>
    <row r="306" spans="1:18">
      <c r="A306" s="1095" t="s">
        <v>199</v>
      </c>
      <c r="B306" s="1095" t="s">
        <v>1023</v>
      </c>
      <c r="C306" s="1095" t="s">
        <v>795</v>
      </c>
      <c r="D306" s="1095" t="s">
        <v>5</v>
      </c>
      <c r="E306" s="1096">
        <v>41353</v>
      </c>
      <c r="F306" s="1095" t="s">
        <v>199</v>
      </c>
      <c r="G306" s="1091"/>
      <c r="H306" s="1091"/>
      <c r="I306" s="1091"/>
      <c r="J306" s="1095" t="s">
        <v>199</v>
      </c>
      <c r="K306" s="1091">
        <v>129000000</v>
      </c>
      <c r="L306" s="1091"/>
      <c r="M306" s="1092">
        <v>129000</v>
      </c>
      <c r="N306" s="1091">
        <v>1000</v>
      </c>
      <c r="O306" s="1091"/>
      <c r="P306" s="1091"/>
      <c r="Q306" s="1091"/>
      <c r="R306" s="1092"/>
    </row>
    <row r="307" spans="1:18">
      <c r="A307" s="1095" t="s">
        <v>199</v>
      </c>
      <c r="B307" s="1095" t="s">
        <v>1023</v>
      </c>
      <c r="C307" s="1095" t="s">
        <v>795</v>
      </c>
      <c r="D307" s="1095" t="s">
        <v>5</v>
      </c>
      <c r="E307" s="1096">
        <v>41547</v>
      </c>
      <c r="F307" s="1095" t="s">
        <v>199</v>
      </c>
      <c r="G307" s="1091"/>
      <c r="H307" s="1091"/>
      <c r="I307" s="1091"/>
      <c r="J307" s="1095" t="s">
        <v>199</v>
      </c>
      <c r="K307" s="1091">
        <v>129000000</v>
      </c>
      <c r="L307" s="1091"/>
      <c r="M307" s="1092">
        <v>129000</v>
      </c>
      <c r="N307" s="1091">
        <v>1000</v>
      </c>
      <c r="O307" s="1091"/>
      <c r="P307" s="1091"/>
      <c r="Q307" s="1091"/>
      <c r="R307" s="1092"/>
    </row>
    <row r="308" spans="1:18">
      <c r="A308" s="1095" t="s">
        <v>199</v>
      </c>
      <c r="B308" s="1095" t="s">
        <v>1023</v>
      </c>
      <c r="C308" s="1095" t="s">
        <v>795</v>
      </c>
      <c r="D308" s="1095" t="s">
        <v>5</v>
      </c>
      <c r="E308" s="1096">
        <v>41617</v>
      </c>
      <c r="F308" s="1095" t="s">
        <v>199</v>
      </c>
      <c r="G308" s="1091"/>
      <c r="H308" s="1091"/>
      <c r="I308" s="1091"/>
      <c r="J308" s="1095" t="s">
        <v>199</v>
      </c>
      <c r="K308" s="1091"/>
      <c r="L308" s="1091"/>
      <c r="M308" s="1092"/>
      <c r="N308" s="1091"/>
      <c r="O308" s="1091"/>
      <c r="P308" s="1091"/>
      <c r="Q308" s="1091">
        <v>13107778.300000001</v>
      </c>
      <c r="R308" s="1092">
        <v>1846374</v>
      </c>
    </row>
    <row r="309" spans="1:18">
      <c r="A309" s="1095" t="s">
        <v>793</v>
      </c>
      <c r="B309" s="1095" t="s">
        <v>1024</v>
      </c>
      <c r="C309" s="1095" t="s">
        <v>1025</v>
      </c>
      <c r="D309" s="1095" t="s">
        <v>42</v>
      </c>
      <c r="E309" s="1096">
        <v>39871</v>
      </c>
      <c r="F309" s="1095" t="s">
        <v>201</v>
      </c>
      <c r="G309" s="1091">
        <v>3000000</v>
      </c>
      <c r="H309" s="1091">
        <v>0</v>
      </c>
      <c r="I309" s="1091">
        <v>7448071.4699999997</v>
      </c>
      <c r="J309" s="1095" t="s">
        <v>1020</v>
      </c>
      <c r="K309" s="1091"/>
      <c r="L309" s="1091"/>
      <c r="M309" s="1092"/>
      <c r="N309" s="1091"/>
      <c r="O309" s="1091"/>
      <c r="P309" s="1091"/>
      <c r="Q309" s="1091"/>
      <c r="R309" s="1092"/>
    </row>
    <row r="310" spans="1:18">
      <c r="A310" s="1095" t="s">
        <v>199</v>
      </c>
      <c r="B310" s="1095" t="s">
        <v>1024</v>
      </c>
      <c r="C310" s="1095" t="s">
        <v>1025</v>
      </c>
      <c r="D310" s="1095" t="s">
        <v>42</v>
      </c>
      <c r="E310" s="1096">
        <v>40169</v>
      </c>
      <c r="F310" s="1095" t="s">
        <v>199</v>
      </c>
      <c r="G310" s="1091">
        <v>3500000</v>
      </c>
      <c r="H310" s="1091"/>
      <c r="I310" s="1091"/>
      <c r="J310" s="1095" t="s">
        <v>199</v>
      </c>
      <c r="K310" s="1091"/>
      <c r="L310" s="1091"/>
      <c r="M310" s="1092"/>
      <c r="N310" s="1091"/>
      <c r="O310" s="1091"/>
      <c r="P310" s="1091"/>
      <c r="Q310" s="1091"/>
      <c r="R310" s="1092"/>
    </row>
    <row r="311" spans="1:18">
      <c r="A311" s="1095" t="s">
        <v>199</v>
      </c>
      <c r="B311" s="1095" t="s">
        <v>1024</v>
      </c>
      <c r="C311" s="1095" t="s">
        <v>1025</v>
      </c>
      <c r="D311" s="1095" t="s">
        <v>42</v>
      </c>
      <c r="E311" s="1096">
        <v>40745</v>
      </c>
      <c r="F311" s="1095" t="s">
        <v>199</v>
      </c>
      <c r="G311" s="1091"/>
      <c r="H311" s="1091"/>
      <c r="I311" s="1091"/>
      <c r="J311" s="1095" t="s">
        <v>199</v>
      </c>
      <c r="K311" s="1091">
        <v>6500000</v>
      </c>
      <c r="L311" s="1091"/>
      <c r="M311" s="1092">
        <v>6500</v>
      </c>
      <c r="N311" s="1091">
        <v>1000</v>
      </c>
      <c r="O311" s="1091"/>
      <c r="P311" s="1091"/>
      <c r="Q311" s="1091">
        <v>263000</v>
      </c>
      <c r="R311" s="1092">
        <v>263</v>
      </c>
    </row>
    <row r="312" spans="1:18">
      <c r="A312" s="1095" t="s">
        <v>1026</v>
      </c>
      <c r="B312" s="1095" t="s">
        <v>1027</v>
      </c>
      <c r="C312" s="1095" t="s">
        <v>1028</v>
      </c>
      <c r="D312" s="1095" t="s">
        <v>65</v>
      </c>
      <c r="E312" s="1096">
        <v>39962</v>
      </c>
      <c r="F312" s="1095" t="s">
        <v>201</v>
      </c>
      <c r="G312" s="1091">
        <v>4114000</v>
      </c>
      <c r="H312" s="1091">
        <v>0</v>
      </c>
      <c r="I312" s="1091">
        <v>271579.53000000003</v>
      </c>
      <c r="J312" s="1095" t="s">
        <v>954</v>
      </c>
      <c r="K312" s="1091"/>
      <c r="L312" s="1091"/>
      <c r="M312" s="1092"/>
      <c r="N312" s="1091"/>
      <c r="O312" s="1091"/>
      <c r="P312" s="1091"/>
      <c r="Q312" s="1091"/>
      <c r="R312" s="1092"/>
    </row>
    <row r="313" spans="1:18">
      <c r="A313" s="1095" t="s">
        <v>199</v>
      </c>
      <c r="B313" s="1095" t="s">
        <v>1027</v>
      </c>
      <c r="C313" s="1095" t="s">
        <v>1028</v>
      </c>
      <c r="D313" s="1095" t="s">
        <v>65</v>
      </c>
      <c r="E313" s="1096">
        <v>40830</v>
      </c>
      <c r="F313" s="1095" t="s">
        <v>199</v>
      </c>
      <c r="G313" s="1091"/>
      <c r="H313" s="1091"/>
      <c r="I313" s="1091"/>
      <c r="J313" s="1095" t="s">
        <v>199</v>
      </c>
      <c r="K313" s="1091"/>
      <c r="L313" s="1091"/>
      <c r="M313" s="1092"/>
      <c r="N313" s="1091"/>
      <c r="O313" s="1091">
        <v>-4114000</v>
      </c>
      <c r="P313" s="1091"/>
      <c r="Q313" s="1091"/>
      <c r="R313" s="1092"/>
    </row>
    <row r="314" spans="1:18">
      <c r="A314" s="1095" t="s">
        <v>1029</v>
      </c>
      <c r="B314" s="1095" t="s">
        <v>1030</v>
      </c>
      <c r="C314" s="1095" t="s">
        <v>1031</v>
      </c>
      <c r="D314" s="1095" t="s">
        <v>15</v>
      </c>
      <c r="E314" s="1096">
        <v>39864</v>
      </c>
      <c r="F314" s="1095" t="s">
        <v>201</v>
      </c>
      <c r="G314" s="1091">
        <v>2644000</v>
      </c>
      <c r="H314" s="1091">
        <v>0</v>
      </c>
      <c r="I314" s="1091">
        <v>4982141.8600000003</v>
      </c>
      <c r="J314" s="1095" t="s">
        <v>808</v>
      </c>
      <c r="K314" s="1091"/>
      <c r="L314" s="1091"/>
      <c r="M314" s="1092"/>
      <c r="N314" s="1091"/>
      <c r="O314" s="1091"/>
      <c r="P314" s="1091"/>
      <c r="Q314" s="1091"/>
      <c r="R314" s="1092"/>
    </row>
    <row r="315" spans="1:18">
      <c r="A315" s="1095" t="s">
        <v>199</v>
      </c>
      <c r="B315" s="1095" t="s">
        <v>1030</v>
      </c>
      <c r="C315" s="1095" t="s">
        <v>1031</v>
      </c>
      <c r="D315" s="1095" t="s">
        <v>15</v>
      </c>
      <c r="E315" s="1096">
        <v>40176</v>
      </c>
      <c r="F315" s="1095" t="s">
        <v>199</v>
      </c>
      <c r="G315" s="1091">
        <v>1753000</v>
      </c>
      <c r="H315" s="1091"/>
      <c r="I315" s="1091"/>
      <c r="J315" s="1095" t="s">
        <v>199</v>
      </c>
      <c r="K315" s="1091"/>
      <c r="L315" s="1091"/>
      <c r="M315" s="1092"/>
      <c r="N315" s="1091"/>
      <c r="O315" s="1091"/>
      <c r="P315" s="1091"/>
      <c r="Q315" s="1091"/>
      <c r="R315" s="1092"/>
    </row>
    <row r="316" spans="1:18">
      <c r="A316" s="1095" t="s">
        <v>199</v>
      </c>
      <c r="B316" s="1095" t="s">
        <v>1030</v>
      </c>
      <c r="C316" s="1095" t="s">
        <v>1031</v>
      </c>
      <c r="D316" s="1095" t="s">
        <v>15</v>
      </c>
      <c r="E316" s="1096">
        <v>41241</v>
      </c>
      <c r="F316" s="1095" t="s">
        <v>199</v>
      </c>
      <c r="G316" s="1091"/>
      <c r="H316" s="1091"/>
      <c r="I316" s="1091"/>
      <c r="J316" s="1095" t="s">
        <v>199</v>
      </c>
      <c r="K316" s="1091">
        <v>1268825.6000000001</v>
      </c>
      <c r="L316" s="1091"/>
      <c r="M316" s="1092">
        <v>1360</v>
      </c>
      <c r="N316" s="1091">
        <v>932.96</v>
      </c>
      <c r="O316" s="1091">
        <v>-91174.399999999994</v>
      </c>
      <c r="P316" s="1091"/>
      <c r="Q316" s="1091"/>
      <c r="R316" s="1092"/>
    </row>
    <row r="317" spans="1:18">
      <c r="A317" s="1095" t="s">
        <v>199</v>
      </c>
      <c r="B317" s="1095" t="s">
        <v>1030</v>
      </c>
      <c r="C317" s="1095" t="s">
        <v>1031</v>
      </c>
      <c r="D317" s="1095" t="s">
        <v>15</v>
      </c>
      <c r="E317" s="1096">
        <v>41242</v>
      </c>
      <c r="F317" s="1095" t="s">
        <v>199</v>
      </c>
      <c r="G317" s="1091"/>
      <c r="H317" s="1091"/>
      <c r="I317" s="1091"/>
      <c r="J317" s="1095" t="s">
        <v>199</v>
      </c>
      <c r="K317" s="1091">
        <v>2831259.86</v>
      </c>
      <c r="L317" s="1091"/>
      <c r="M317" s="1092">
        <v>3037</v>
      </c>
      <c r="N317" s="1091">
        <v>932.25546899999995</v>
      </c>
      <c r="O317" s="1091">
        <v>-205740.14</v>
      </c>
      <c r="P317" s="1091"/>
      <c r="Q317" s="1091">
        <v>115861.34</v>
      </c>
      <c r="R317" s="1092">
        <v>132</v>
      </c>
    </row>
    <row r="318" spans="1:18">
      <c r="A318" s="1095" t="s">
        <v>199</v>
      </c>
      <c r="B318" s="1095" t="s">
        <v>1030</v>
      </c>
      <c r="C318" s="1095" t="s">
        <v>1031</v>
      </c>
      <c r="D318" s="1095" t="s">
        <v>15</v>
      </c>
      <c r="E318" s="1096">
        <v>41285</v>
      </c>
      <c r="F318" s="1095" t="s">
        <v>199</v>
      </c>
      <c r="G318" s="1091"/>
      <c r="H318" s="1091"/>
      <c r="I318" s="1091"/>
      <c r="J318" s="1095" t="s">
        <v>199</v>
      </c>
      <c r="K318" s="1091"/>
      <c r="L318" s="1091">
        <v>-32969.919999999998</v>
      </c>
      <c r="M318" s="1092"/>
      <c r="N318" s="1091"/>
      <c r="O318" s="1091"/>
      <c r="P318" s="1091"/>
      <c r="Q318" s="1091"/>
      <c r="R318" s="1092"/>
    </row>
    <row r="319" spans="1:18">
      <c r="A319" s="1095" t="s">
        <v>199</v>
      </c>
      <c r="B319" s="1095" t="s">
        <v>1030</v>
      </c>
      <c r="C319" s="1095" t="s">
        <v>1031</v>
      </c>
      <c r="D319" s="1095" t="s">
        <v>15</v>
      </c>
      <c r="E319" s="1096">
        <v>41359</v>
      </c>
      <c r="F319" s="1095" t="s">
        <v>199</v>
      </c>
      <c r="G319" s="1091"/>
      <c r="H319" s="1091"/>
      <c r="I319" s="1091"/>
      <c r="J319" s="1095" t="s">
        <v>199</v>
      </c>
      <c r="K319" s="1091"/>
      <c r="L319" s="1091">
        <v>-363.42</v>
      </c>
      <c r="M319" s="1092"/>
      <c r="N319" s="1091"/>
      <c r="O319" s="1091"/>
      <c r="P319" s="1091"/>
      <c r="Q319" s="1091"/>
      <c r="R319" s="1092"/>
    </row>
    <row r="320" spans="1:18">
      <c r="A320" s="1095" t="s">
        <v>813</v>
      </c>
      <c r="B320" s="1095" t="s">
        <v>1032</v>
      </c>
      <c r="C320" s="1095" t="s">
        <v>1033</v>
      </c>
      <c r="D320" s="1095" t="s">
        <v>12</v>
      </c>
      <c r="E320" s="1096">
        <v>39899</v>
      </c>
      <c r="F320" s="1095" t="s">
        <v>201</v>
      </c>
      <c r="G320" s="1091">
        <v>24300000</v>
      </c>
      <c r="H320" s="1091">
        <v>0</v>
      </c>
      <c r="I320" s="1091">
        <v>27432357.949999999</v>
      </c>
      <c r="J320" s="1095" t="s">
        <v>808</v>
      </c>
      <c r="K320" s="1091"/>
      <c r="L320" s="1091"/>
      <c r="M320" s="1092"/>
      <c r="N320" s="1091"/>
      <c r="O320" s="1091"/>
      <c r="P320" s="1091"/>
      <c r="Q320" s="1091"/>
      <c r="R320" s="1092"/>
    </row>
    <row r="321" spans="1:18">
      <c r="A321" s="1095" t="s">
        <v>199</v>
      </c>
      <c r="B321" s="1095" t="s">
        <v>1032</v>
      </c>
      <c r="C321" s="1095" t="s">
        <v>1033</v>
      </c>
      <c r="D321" s="1095" t="s">
        <v>12</v>
      </c>
      <c r="E321" s="1096">
        <v>41128</v>
      </c>
      <c r="F321" s="1095" t="s">
        <v>199</v>
      </c>
      <c r="G321" s="1091"/>
      <c r="H321" s="1091"/>
      <c r="I321" s="1091"/>
      <c r="J321" s="1095" t="s">
        <v>199</v>
      </c>
      <c r="K321" s="1091"/>
      <c r="L321" s="1091"/>
      <c r="M321" s="1092"/>
      <c r="N321" s="1091"/>
      <c r="O321" s="1091"/>
      <c r="P321" s="1091"/>
      <c r="Q321" s="1091">
        <v>287213.84999999998</v>
      </c>
      <c r="R321" s="1092">
        <v>315</v>
      </c>
    </row>
    <row r="322" spans="1:18">
      <c r="A322" s="1095" t="s">
        <v>199</v>
      </c>
      <c r="B322" s="1095" t="s">
        <v>1032</v>
      </c>
      <c r="C322" s="1095" t="s">
        <v>1033</v>
      </c>
      <c r="D322" s="1095" t="s">
        <v>12</v>
      </c>
      <c r="E322" s="1096">
        <v>41130</v>
      </c>
      <c r="F322" s="1095" t="s">
        <v>199</v>
      </c>
      <c r="G322" s="1091"/>
      <c r="H322" s="1091"/>
      <c r="I322" s="1091"/>
      <c r="J322" s="1095" t="s">
        <v>199</v>
      </c>
      <c r="K322" s="1091">
        <v>923304</v>
      </c>
      <c r="L322" s="1091"/>
      <c r="M322" s="1092">
        <v>1020</v>
      </c>
      <c r="N322" s="1091">
        <v>905.2</v>
      </c>
      <c r="O322" s="1091">
        <v>-96696</v>
      </c>
      <c r="P322" s="1091"/>
      <c r="Q322" s="1091">
        <v>689313.24</v>
      </c>
      <c r="R322" s="1092">
        <v>756</v>
      </c>
    </row>
    <row r="323" spans="1:18">
      <c r="A323" s="1095" t="s">
        <v>199</v>
      </c>
      <c r="B323" s="1095" t="s">
        <v>1032</v>
      </c>
      <c r="C323" s="1095" t="s">
        <v>1033</v>
      </c>
      <c r="D323" s="1095" t="s">
        <v>12</v>
      </c>
      <c r="E323" s="1096">
        <v>41131</v>
      </c>
      <c r="F323" s="1095" t="s">
        <v>199</v>
      </c>
      <c r="G323" s="1091"/>
      <c r="H323" s="1091"/>
      <c r="I323" s="1091"/>
      <c r="J323" s="1095" t="s">
        <v>199</v>
      </c>
      <c r="K323" s="1091">
        <v>21073056</v>
      </c>
      <c r="L323" s="1091"/>
      <c r="M323" s="1092">
        <v>23280</v>
      </c>
      <c r="N323" s="1091">
        <v>905.2</v>
      </c>
      <c r="O323" s="1091">
        <v>-2206944</v>
      </c>
      <c r="P323" s="1091"/>
      <c r="Q323" s="1091">
        <v>131297.76</v>
      </c>
      <c r="R323" s="1092">
        <v>144</v>
      </c>
    </row>
    <row r="324" spans="1:18">
      <c r="A324" s="1095" t="s">
        <v>199</v>
      </c>
      <c r="B324" s="1095" t="s">
        <v>1032</v>
      </c>
      <c r="C324" s="1095" t="s">
        <v>1033</v>
      </c>
      <c r="D324" s="1095" t="s">
        <v>12</v>
      </c>
      <c r="E324" s="1096">
        <v>41163</v>
      </c>
      <c r="F324" s="1095" t="s">
        <v>199</v>
      </c>
      <c r="G324" s="1091"/>
      <c r="H324" s="1091"/>
      <c r="I324" s="1091"/>
      <c r="J324" s="1095" t="s">
        <v>199</v>
      </c>
      <c r="K324" s="1091"/>
      <c r="L324" s="1091">
        <v>-219963.6</v>
      </c>
      <c r="M324" s="1092"/>
      <c r="N324" s="1091"/>
      <c r="O324" s="1091"/>
      <c r="P324" s="1091"/>
      <c r="Q324" s="1091"/>
      <c r="R324" s="1092"/>
    </row>
    <row r="325" spans="1:18">
      <c r="A325" s="1095" t="s">
        <v>2218</v>
      </c>
      <c r="B325" s="1095" t="s">
        <v>1034</v>
      </c>
      <c r="C325" s="1095" t="s">
        <v>1035</v>
      </c>
      <c r="D325" s="1095" t="s">
        <v>859</v>
      </c>
      <c r="E325" s="1096">
        <v>39805</v>
      </c>
      <c r="F325" s="1095" t="s">
        <v>200</v>
      </c>
      <c r="G325" s="1091">
        <v>11560000</v>
      </c>
      <c r="H325" s="1091">
        <v>0</v>
      </c>
      <c r="I325" s="1091">
        <v>1396988.89</v>
      </c>
      <c r="J325" s="1095" t="s">
        <v>2170</v>
      </c>
      <c r="K325" s="1091"/>
      <c r="L325" s="1091"/>
      <c r="M325" s="1092"/>
      <c r="N325" s="1091"/>
      <c r="O325" s="1091"/>
      <c r="P325" s="1091"/>
      <c r="Q325" s="1091"/>
      <c r="R325" s="1092"/>
    </row>
    <row r="326" spans="1:18">
      <c r="A326" s="1095"/>
      <c r="B326" s="1095" t="s">
        <v>1034</v>
      </c>
      <c r="C326" s="1095" t="s">
        <v>1035</v>
      </c>
      <c r="D326" s="1095" t="s">
        <v>859</v>
      </c>
      <c r="E326" s="1096">
        <v>42916</v>
      </c>
      <c r="F326" s="1095"/>
      <c r="G326" s="1091"/>
      <c r="H326" s="1091"/>
      <c r="I326" s="1091"/>
      <c r="J326" s="1095"/>
      <c r="K326" s="1091"/>
      <c r="L326" s="1091"/>
      <c r="M326" s="1092"/>
      <c r="N326" s="1091"/>
      <c r="O326" s="1091">
        <v>-11560000</v>
      </c>
      <c r="P326" s="1091"/>
      <c r="Q326" s="1091"/>
      <c r="R326" s="1097"/>
    </row>
    <row r="327" spans="1:18">
      <c r="A327" s="1095" t="s">
        <v>199</v>
      </c>
      <c r="B327" s="1095" t="s">
        <v>1034</v>
      </c>
      <c r="C327" s="1095" t="s">
        <v>1035</v>
      </c>
      <c r="D327" s="1095" t="s">
        <v>859</v>
      </c>
      <c r="E327" s="1096">
        <v>43034</v>
      </c>
      <c r="F327" s="1095" t="s">
        <v>199</v>
      </c>
      <c r="G327" s="1091"/>
      <c r="H327" s="1091"/>
      <c r="I327" s="1091"/>
      <c r="J327" s="1095" t="s">
        <v>199</v>
      </c>
      <c r="K327" s="1091"/>
      <c r="L327" s="1091"/>
      <c r="M327" s="1092"/>
      <c r="N327" s="1091"/>
      <c r="O327" s="1091"/>
      <c r="P327" s="1091">
        <v>880000</v>
      </c>
      <c r="Q327" s="1091"/>
      <c r="R327" s="1092"/>
    </row>
    <row r="328" spans="1:18">
      <c r="A328" s="1095" t="s">
        <v>827</v>
      </c>
      <c r="B328" s="1095" t="s">
        <v>1037</v>
      </c>
      <c r="C328" s="1095" t="s">
        <v>1038</v>
      </c>
      <c r="D328" s="1095" t="s">
        <v>45</v>
      </c>
      <c r="E328" s="1096">
        <v>39850</v>
      </c>
      <c r="F328" s="1095" t="s">
        <v>201</v>
      </c>
      <c r="G328" s="1091">
        <v>3564000</v>
      </c>
      <c r="H328" s="1091">
        <v>0</v>
      </c>
      <c r="I328" s="1091">
        <v>4672098.5</v>
      </c>
      <c r="J328" s="1095" t="s">
        <v>1020</v>
      </c>
      <c r="K328" s="1091"/>
      <c r="L328" s="1091"/>
      <c r="M328" s="1092"/>
      <c r="N328" s="1091"/>
      <c r="O328" s="1091"/>
      <c r="P328" s="1091"/>
      <c r="Q328" s="1091"/>
      <c r="R328" s="1092"/>
    </row>
    <row r="329" spans="1:18">
      <c r="A329" s="1095" t="s">
        <v>199</v>
      </c>
      <c r="B329" s="1095" t="s">
        <v>1037</v>
      </c>
      <c r="C329" s="1095" t="s">
        <v>1038</v>
      </c>
      <c r="D329" s="1095" t="s">
        <v>45</v>
      </c>
      <c r="E329" s="1096">
        <v>41598</v>
      </c>
      <c r="F329" s="1095" t="s">
        <v>199</v>
      </c>
      <c r="G329" s="1091"/>
      <c r="H329" s="1091"/>
      <c r="I329" s="1091"/>
      <c r="J329" s="1095" t="s">
        <v>199</v>
      </c>
      <c r="K329" s="1091">
        <v>3564000</v>
      </c>
      <c r="L329" s="1091"/>
      <c r="M329" s="1092">
        <v>3564</v>
      </c>
      <c r="N329" s="1091">
        <v>1000</v>
      </c>
      <c r="O329" s="1091"/>
      <c r="P329" s="1091"/>
      <c r="Q329" s="1091">
        <v>178000</v>
      </c>
      <c r="R329" s="1092">
        <v>178</v>
      </c>
    </row>
    <row r="330" spans="1:18">
      <c r="A330" s="1095" t="s">
        <v>892</v>
      </c>
      <c r="B330" s="1095" t="s">
        <v>1039</v>
      </c>
      <c r="C330" s="1095" t="s">
        <v>1040</v>
      </c>
      <c r="D330" s="1095" t="s">
        <v>61</v>
      </c>
      <c r="E330" s="1096">
        <v>39822</v>
      </c>
      <c r="F330" s="1095" t="s">
        <v>200</v>
      </c>
      <c r="G330" s="1091">
        <v>10000000</v>
      </c>
      <c r="H330" s="1091">
        <v>0</v>
      </c>
      <c r="I330" s="1091">
        <v>11586666.67</v>
      </c>
      <c r="J330" s="1095" t="s">
        <v>1020</v>
      </c>
      <c r="K330" s="1091"/>
      <c r="L330" s="1091"/>
      <c r="M330" s="1092"/>
      <c r="N330" s="1091"/>
      <c r="O330" s="1091"/>
      <c r="P330" s="1091"/>
      <c r="Q330" s="1091"/>
      <c r="R330" s="1092"/>
    </row>
    <row r="331" spans="1:18">
      <c r="A331" s="1095" t="s">
        <v>199</v>
      </c>
      <c r="B331" s="1095" t="s">
        <v>1039</v>
      </c>
      <c r="C331" s="1095" t="s">
        <v>1040</v>
      </c>
      <c r="D331" s="1095" t="s">
        <v>61</v>
      </c>
      <c r="E331" s="1096">
        <v>40801</v>
      </c>
      <c r="F331" s="1095" t="s">
        <v>199</v>
      </c>
      <c r="G331" s="1091"/>
      <c r="H331" s="1091"/>
      <c r="I331" s="1091"/>
      <c r="J331" s="1095" t="s">
        <v>199</v>
      </c>
      <c r="K331" s="1091">
        <v>10000000</v>
      </c>
      <c r="L331" s="1091"/>
      <c r="M331" s="1092">
        <v>10000</v>
      </c>
      <c r="N331" s="1091">
        <v>1000</v>
      </c>
      <c r="O331" s="1091"/>
      <c r="P331" s="1091"/>
      <c r="Q331" s="1091"/>
      <c r="R331" s="1092"/>
    </row>
    <row r="332" spans="1:18">
      <c r="A332" s="1095" t="s">
        <v>199</v>
      </c>
      <c r="B332" s="1095" t="s">
        <v>1039</v>
      </c>
      <c r="C332" s="1095" t="s">
        <v>1040</v>
      </c>
      <c r="D332" s="1095" t="s">
        <v>61</v>
      </c>
      <c r="E332" s="1096">
        <v>40884</v>
      </c>
      <c r="F332" s="1095" t="s">
        <v>199</v>
      </c>
      <c r="G332" s="1091"/>
      <c r="H332" s="1091"/>
      <c r="I332" s="1091"/>
      <c r="J332" s="1095" t="s">
        <v>199</v>
      </c>
      <c r="K332" s="1091"/>
      <c r="L332" s="1091"/>
      <c r="M332" s="1092"/>
      <c r="N332" s="1091"/>
      <c r="O332" s="1091"/>
      <c r="P332" s="1091"/>
      <c r="Q332" s="1091">
        <v>245000</v>
      </c>
      <c r="R332" s="1092">
        <v>86705</v>
      </c>
    </row>
    <row r="333" spans="1:18">
      <c r="A333" s="1095" t="s">
        <v>1041</v>
      </c>
      <c r="B333" s="1095" t="s">
        <v>1042</v>
      </c>
      <c r="C333" s="1095" t="s">
        <v>795</v>
      </c>
      <c r="D333" s="1095" t="s">
        <v>5</v>
      </c>
      <c r="E333" s="1096">
        <v>39794</v>
      </c>
      <c r="F333" s="1095" t="s">
        <v>200</v>
      </c>
      <c r="G333" s="1091">
        <v>55000000</v>
      </c>
      <c r="H333" s="1091">
        <v>0</v>
      </c>
      <c r="I333" s="1091">
        <v>65855083.329999998</v>
      </c>
      <c r="J333" s="1095" t="s">
        <v>1020</v>
      </c>
      <c r="K333" s="1091"/>
      <c r="L333" s="1091"/>
      <c r="M333" s="1092"/>
      <c r="N333" s="1091"/>
      <c r="O333" s="1091"/>
      <c r="P333" s="1091"/>
      <c r="Q333" s="1091"/>
      <c r="R333" s="1092"/>
    </row>
    <row r="334" spans="1:18">
      <c r="A334" s="1095" t="s">
        <v>199</v>
      </c>
      <c r="B334" s="1095" t="s">
        <v>1042</v>
      </c>
      <c r="C334" s="1095" t="s">
        <v>795</v>
      </c>
      <c r="D334" s="1095" t="s">
        <v>5</v>
      </c>
      <c r="E334" s="1096">
        <v>41087</v>
      </c>
      <c r="F334" s="1095" t="s">
        <v>199</v>
      </c>
      <c r="G334" s="1091"/>
      <c r="H334" s="1091"/>
      <c r="I334" s="1091"/>
      <c r="J334" s="1095" t="s">
        <v>199</v>
      </c>
      <c r="K334" s="1091">
        <v>55000000</v>
      </c>
      <c r="L334" s="1091"/>
      <c r="M334" s="1092">
        <v>55000</v>
      </c>
      <c r="N334" s="1091">
        <v>1000</v>
      </c>
      <c r="O334" s="1091"/>
      <c r="P334" s="1091"/>
      <c r="Q334" s="1091"/>
      <c r="R334" s="1092"/>
    </row>
    <row r="335" spans="1:18">
      <c r="A335" s="1095" t="s">
        <v>199</v>
      </c>
      <c r="B335" s="1095" t="s">
        <v>1042</v>
      </c>
      <c r="C335" s="1095" t="s">
        <v>795</v>
      </c>
      <c r="D335" s="1095" t="s">
        <v>5</v>
      </c>
      <c r="E335" s="1096">
        <v>42151</v>
      </c>
      <c r="F335" s="1095" t="s">
        <v>199</v>
      </c>
      <c r="G335" s="1091"/>
      <c r="H335" s="1091"/>
      <c r="I335" s="1091"/>
      <c r="J335" s="1095" t="s">
        <v>199</v>
      </c>
      <c r="K335" s="1091"/>
      <c r="L335" s="1091"/>
      <c r="M335" s="1092"/>
      <c r="N335" s="1091"/>
      <c r="O335" s="1091"/>
      <c r="P335" s="1091"/>
      <c r="Q335" s="1091">
        <v>1115500</v>
      </c>
      <c r="R335" s="1092">
        <v>350767.26</v>
      </c>
    </row>
    <row r="336" spans="1:18">
      <c r="A336" s="1095" t="s">
        <v>813</v>
      </c>
      <c r="B336" s="1095" t="s">
        <v>1043</v>
      </c>
      <c r="C336" s="1095" t="s">
        <v>1044</v>
      </c>
      <c r="D336" s="1095" t="s">
        <v>1045</v>
      </c>
      <c r="E336" s="1096">
        <v>39934</v>
      </c>
      <c r="F336" s="1095" t="s">
        <v>201</v>
      </c>
      <c r="G336" s="1091">
        <v>2250000</v>
      </c>
      <c r="H336" s="1091">
        <v>0</v>
      </c>
      <c r="I336" s="1091">
        <v>2344662.4300000002</v>
      </c>
      <c r="J336" s="1095" t="s">
        <v>808</v>
      </c>
      <c r="K336" s="1091"/>
      <c r="L336" s="1091"/>
      <c r="M336" s="1092"/>
      <c r="N336" s="1091"/>
      <c r="O336" s="1091"/>
      <c r="P336" s="1091"/>
      <c r="Q336" s="1091"/>
      <c r="R336" s="1092"/>
    </row>
    <row r="337" spans="1:18">
      <c r="A337" s="1095" t="s">
        <v>199</v>
      </c>
      <c r="B337" s="1095" t="s">
        <v>1043</v>
      </c>
      <c r="C337" s="1095" t="s">
        <v>1044</v>
      </c>
      <c r="D337" s="1095" t="s">
        <v>1045</v>
      </c>
      <c r="E337" s="1096">
        <v>41211</v>
      </c>
      <c r="F337" s="1095" t="s">
        <v>199</v>
      </c>
      <c r="G337" s="1091"/>
      <c r="H337" s="1091"/>
      <c r="I337" s="1091"/>
      <c r="J337" s="1095" t="s">
        <v>199</v>
      </c>
      <c r="K337" s="1091">
        <v>24750</v>
      </c>
      <c r="L337" s="1091"/>
      <c r="M337" s="1092">
        <v>30</v>
      </c>
      <c r="N337" s="1091">
        <v>825</v>
      </c>
      <c r="O337" s="1091">
        <v>-5250</v>
      </c>
      <c r="P337" s="1091"/>
      <c r="Q337" s="1091"/>
      <c r="R337" s="1092"/>
    </row>
    <row r="338" spans="1:18">
      <c r="A338" s="1095" t="s">
        <v>199</v>
      </c>
      <c r="B338" s="1095" t="s">
        <v>1043</v>
      </c>
      <c r="C338" s="1095" t="s">
        <v>1044</v>
      </c>
      <c r="D338" s="1095" t="s">
        <v>1045</v>
      </c>
      <c r="E338" s="1096">
        <v>41214</v>
      </c>
      <c r="F338" s="1095" t="s">
        <v>199</v>
      </c>
      <c r="G338" s="1091"/>
      <c r="H338" s="1091"/>
      <c r="I338" s="1091"/>
      <c r="J338" s="1095" t="s">
        <v>199</v>
      </c>
      <c r="K338" s="1091">
        <v>1831500</v>
      </c>
      <c r="L338" s="1091"/>
      <c r="M338" s="1092">
        <v>2220</v>
      </c>
      <c r="N338" s="1091">
        <v>825</v>
      </c>
      <c r="O338" s="1091">
        <v>-388500</v>
      </c>
      <c r="P338" s="1091"/>
      <c r="Q338" s="1091">
        <v>84057.43</v>
      </c>
      <c r="R338" s="1092">
        <v>113</v>
      </c>
    </row>
    <row r="339" spans="1:18">
      <c r="A339" s="1095" t="s">
        <v>199</v>
      </c>
      <c r="B339" s="1095" t="s">
        <v>1043</v>
      </c>
      <c r="C339" s="1095" t="s">
        <v>1044</v>
      </c>
      <c r="D339" s="1095" t="s">
        <v>1045</v>
      </c>
      <c r="E339" s="1096">
        <v>41285</v>
      </c>
      <c r="F339" s="1095" t="s">
        <v>199</v>
      </c>
      <c r="G339" s="1091"/>
      <c r="H339" s="1091"/>
      <c r="I339" s="1091"/>
      <c r="J339" s="1095" t="s">
        <v>199</v>
      </c>
      <c r="K339" s="1091"/>
      <c r="L339" s="1091">
        <v>-18562.5</v>
      </c>
      <c r="M339" s="1092"/>
      <c r="N339" s="1091"/>
      <c r="O339" s="1091"/>
      <c r="P339" s="1091"/>
      <c r="Q339" s="1091"/>
      <c r="R339" s="1092"/>
    </row>
    <row r="340" spans="1:18">
      <c r="A340" s="1095" t="s">
        <v>199</v>
      </c>
      <c r="B340" s="1095" t="s">
        <v>1043</v>
      </c>
      <c r="C340" s="1095" t="s">
        <v>1044</v>
      </c>
      <c r="D340" s="1095" t="s">
        <v>1045</v>
      </c>
      <c r="E340" s="1096">
        <v>41359</v>
      </c>
      <c r="F340" s="1095" t="s">
        <v>199</v>
      </c>
      <c r="G340" s="1091"/>
      <c r="H340" s="1091"/>
      <c r="I340" s="1091"/>
      <c r="J340" s="1095" t="s">
        <v>199</v>
      </c>
      <c r="K340" s="1091"/>
      <c r="L340" s="1091">
        <v>-6437.5</v>
      </c>
      <c r="M340" s="1092"/>
      <c r="N340" s="1091"/>
      <c r="O340" s="1091"/>
      <c r="P340" s="1091"/>
      <c r="Q340" s="1091"/>
      <c r="R340" s="1092"/>
    </row>
    <row r="341" spans="1:18">
      <c r="A341" s="1095" t="s">
        <v>917</v>
      </c>
      <c r="B341" s="1095" t="s">
        <v>1046</v>
      </c>
      <c r="C341" s="1095" t="s">
        <v>1047</v>
      </c>
      <c r="D341" s="1095" t="s">
        <v>805</v>
      </c>
      <c r="E341" s="1096">
        <v>39773</v>
      </c>
      <c r="F341" s="1095" t="s">
        <v>200</v>
      </c>
      <c r="G341" s="1091">
        <v>27875000</v>
      </c>
      <c r="H341" s="1091">
        <v>0</v>
      </c>
      <c r="I341" s="1091">
        <v>29283302.579999998</v>
      </c>
      <c r="J341" s="1095" t="s">
        <v>1020</v>
      </c>
      <c r="K341" s="1091"/>
      <c r="L341" s="1091"/>
      <c r="M341" s="1092"/>
      <c r="N341" s="1091"/>
      <c r="O341" s="1091"/>
      <c r="P341" s="1091"/>
      <c r="Q341" s="1091"/>
      <c r="R341" s="1092"/>
    </row>
    <row r="342" spans="1:18">
      <c r="A342" s="1095" t="s">
        <v>199</v>
      </c>
      <c r="B342" s="1095" t="s">
        <v>1046</v>
      </c>
      <c r="C342" s="1095" t="s">
        <v>1047</v>
      </c>
      <c r="D342" s="1095" t="s">
        <v>805</v>
      </c>
      <c r="E342" s="1096">
        <v>40086</v>
      </c>
      <c r="F342" s="1095" t="s">
        <v>199</v>
      </c>
      <c r="G342" s="1091"/>
      <c r="H342" s="1091"/>
      <c r="I342" s="1091"/>
      <c r="J342" s="1095" t="s">
        <v>199</v>
      </c>
      <c r="K342" s="1091">
        <v>27875000</v>
      </c>
      <c r="L342" s="1091"/>
      <c r="M342" s="1092">
        <v>27875</v>
      </c>
      <c r="N342" s="1091">
        <v>1000</v>
      </c>
      <c r="O342" s="1091"/>
      <c r="P342" s="1091"/>
      <c r="Q342" s="1091"/>
      <c r="R342" s="1092"/>
    </row>
    <row r="343" spans="1:18">
      <c r="A343" s="1095" t="s">
        <v>199</v>
      </c>
      <c r="B343" s="1095" t="s">
        <v>1046</v>
      </c>
      <c r="C343" s="1095" t="s">
        <v>1047</v>
      </c>
      <c r="D343" s="1095" t="s">
        <v>805</v>
      </c>
      <c r="E343" s="1096">
        <v>40114</v>
      </c>
      <c r="F343" s="1095" t="s">
        <v>199</v>
      </c>
      <c r="G343" s="1091"/>
      <c r="H343" s="1091"/>
      <c r="I343" s="1091"/>
      <c r="J343" s="1095" t="s">
        <v>199</v>
      </c>
      <c r="K343" s="1091"/>
      <c r="L343" s="1091"/>
      <c r="M343" s="1092"/>
      <c r="N343" s="1091"/>
      <c r="O343" s="1091"/>
      <c r="P343" s="1091"/>
      <c r="Q343" s="1091">
        <v>212000</v>
      </c>
      <c r="R343" s="1092">
        <v>125413</v>
      </c>
    </row>
    <row r="344" spans="1:18">
      <c r="A344" s="1095" t="s">
        <v>802</v>
      </c>
      <c r="B344" s="1095" t="s">
        <v>1048</v>
      </c>
      <c r="C344" s="1095" t="s">
        <v>1049</v>
      </c>
      <c r="D344" s="1095" t="s">
        <v>1050</v>
      </c>
      <c r="E344" s="1096">
        <v>39829</v>
      </c>
      <c r="F344" s="1095" t="s">
        <v>201</v>
      </c>
      <c r="G344" s="1091">
        <v>15000000</v>
      </c>
      <c r="H344" s="1091">
        <v>0</v>
      </c>
      <c r="I344" s="1091">
        <v>15922937.5</v>
      </c>
      <c r="J344" s="1095" t="s">
        <v>1020</v>
      </c>
      <c r="K344" s="1091"/>
      <c r="L344" s="1091"/>
      <c r="M344" s="1092"/>
      <c r="N344" s="1091"/>
      <c r="O344" s="1091"/>
      <c r="P344" s="1091"/>
      <c r="Q344" s="1091"/>
      <c r="R344" s="1092"/>
    </row>
    <row r="345" spans="1:18">
      <c r="A345" s="1095" t="s">
        <v>199</v>
      </c>
      <c r="B345" s="1095" t="s">
        <v>1048</v>
      </c>
      <c r="C345" s="1095" t="s">
        <v>1049</v>
      </c>
      <c r="D345" s="1095" t="s">
        <v>1050</v>
      </c>
      <c r="E345" s="1096">
        <v>39903</v>
      </c>
      <c r="F345" s="1095" t="s">
        <v>199</v>
      </c>
      <c r="G345" s="1091"/>
      <c r="H345" s="1091"/>
      <c r="I345" s="1091"/>
      <c r="J345" s="1095" t="s">
        <v>199</v>
      </c>
      <c r="K345" s="1091">
        <v>15000000</v>
      </c>
      <c r="L345" s="1091"/>
      <c r="M345" s="1092">
        <v>15000</v>
      </c>
      <c r="N345" s="1091">
        <v>1000</v>
      </c>
      <c r="O345" s="1091"/>
      <c r="P345" s="1091"/>
      <c r="Q345" s="1091"/>
      <c r="R345" s="1092"/>
    </row>
    <row r="346" spans="1:18">
      <c r="A346" s="1095" t="s">
        <v>199</v>
      </c>
      <c r="B346" s="1095" t="s">
        <v>1048</v>
      </c>
      <c r="C346" s="1095" t="s">
        <v>1049</v>
      </c>
      <c r="D346" s="1095" t="s">
        <v>1050</v>
      </c>
      <c r="E346" s="1096">
        <v>39918</v>
      </c>
      <c r="F346" s="1095" t="s">
        <v>199</v>
      </c>
      <c r="G346" s="1091"/>
      <c r="H346" s="1091"/>
      <c r="I346" s="1091"/>
      <c r="J346" s="1095" t="s">
        <v>199</v>
      </c>
      <c r="K346" s="1091"/>
      <c r="L346" s="1091"/>
      <c r="M346" s="1092"/>
      <c r="N346" s="1091"/>
      <c r="O346" s="1091"/>
      <c r="P346" s="1091"/>
      <c r="Q346" s="1091">
        <v>750000</v>
      </c>
      <c r="R346" s="1092">
        <v>750</v>
      </c>
    </row>
    <row r="347" spans="1:18">
      <c r="A347" s="1095" t="s">
        <v>848</v>
      </c>
      <c r="B347" s="1095" t="s">
        <v>1051</v>
      </c>
      <c r="C347" s="1095" t="s">
        <v>1052</v>
      </c>
      <c r="D347" s="1095" t="s">
        <v>934</v>
      </c>
      <c r="E347" s="1096">
        <v>39787</v>
      </c>
      <c r="F347" s="1095" t="s">
        <v>200</v>
      </c>
      <c r="G347" s="1091">
        <v>10000000</v>
      </c>
      <c r="H347" s="1091">
        <v>0</v>
      </c>
      <c r="I347" s="1091">
        <v>13886111.109999999</v>
      </c>
      <c r="J347" s="1095" t="s">
        <v>1020</v>
      </c>
      <c r="K347" s="1091"/>
      <c r="L347" s="1091"/>
      <c r="M347" s="1092"/>
      <c r="N347" s="1091"/>
      <c r="O347" s="1091"/>
      <c r="P347" s="1091"/>
      <c r="Q347" s="1091"/>
      <c r="R347" s="1092"/>
    </row>
    <row r="348" spans="1:18">
      <c r="A348" s="1095" t="s">
        <v>199</v>
      </c>
      <c r="B348" s="1095" t="s">
        <v>1051</v>
      </c>
      <c r="C348" s="1095" t="s">
        <v>1052</v>
      </c>
      <c r="D348" s="1095" t="s">
        <v>934</v>
      </c>
      <c r="E348" s="1096">
        <v>40780</v>
      </c>
      <c r="F348" s="1095" t="s">
        <v>199</v>
      </c>
      <c r="G348" s="1091"/>
      <c r="H348" s="1091"/>
      <c r="I348" s="1091"/>
      <c r="J348" s="1095" t="s">
        <v>199</v>
      </c>
      <c r="K348" s="1091">
        <v>10000000</v>
      </c>
      <c r="L348" s="1091"/>
      <c r="M348" s="1092">
        <v>10000</v>
      </c>
      <c r="N348" s="1091">
        <v>1000</v>
      </c>
      <c r="O348" s="1091"/>
      <c r="P348" s="1091"/>
      <c r="Q348" s="1091"/>
      <c r="R348" s="1092"/>
    </row>
    <row r="349" spans="1:18">
      <c r="A349" s="1095" t="s">
        <v>199</v>
      </c>
      <c r="B349" s="1095" t="s">
        <v>1051</v>
      </c>
      <c r="C349" s="1095" t="s">
        <v>1052</v>
      </c>
      <c r="D349" s="1095" t="s">
        <v>934</v>
      </c>
      <c r="E349" s="1096">
        <v>40835</v>
      </c>
      <c r="F349" s="1095" t="s">
        <v>199</v>
      </c>
      <c r="G349" s="1091"/>
      <c r="H349" s="1091"/>
      <c r="I349" s="1091"/>
      <c r="J349" s="1095" t="s">
        <v>199</v>
      </c>
      <c r="K349" s="1091"/>
      <c r="L349" s="1091"/>
      <c r="M349" s="1092"/>
      <c r="N349" s="1091"/>
      <c r="O349" s="1091"/>
      <c r="P349" s="1091"/>
      <c r="Q349" s="1091">
        <v>2525000</v>
      </c>
      <c r="R349" s="1092">
        <v>234742</v>
      </c>
    </row>
    <row r="350" spans="1:18">
      <c r="A350" s="1095" t="s">
        <v>1053</v>
      </c>
      <c r="B350" s="1095" t="s">
        <v>1054</v>
      </c>
      <c r="C350" s="1095" t="s">
        <v>1055</v>
      </c>
      <c r="D350" s="1095" t="s">
        <v>117</v>
      </c>
      <c r="E350" s="1096">
        <v>39871</v>
      </c>
      <c r="F350" s="1095" t="s">
        <v>201</v>
      </c>
      <c r="G350" s="1091">
        <v>22500000</v>
      </c>
      <c r="H350" s="1091">
        <v>0</v>
      </c>
      <c r="I350" s="1091">
        <v>31086221.129999999</v>
      </c>
      <c r="J350" s="1095" t="s">
        <v>1020</v>
      </c>
      <c r="K350" s="1091"/>
      <c r="L350" s="1091"/>
      <c r="M350" s="1092"/>
      <c r="N350" s="1091"/>
      <c r="O350" s="1091"/>
      <c r="P350" s="1091"/>
      <c r="Q350" s="1091"/>
      <c r="R350" s="1092"/>
    </row>
    <row r="351" spans="1:18">
      <c r="A351" s="1095" t="s">
        <v>199</v>
      </c>
      <c r="B351" s="1095" t="s">
        <v>1054</v>
      </c>
      <c r="C351" s="1095" t="s">
        <v>1055</v>
      </c>
      <c r="D351" s="1095" t="s">
        <v>117</v>
      </c>
      <c r="E351" s="1096">
        <v>41880</v>
      </c>
      <c r="F351" s="1095" t="s">
        <v>199</v>
      </c>
      <c r="G351" s="1091"/>
      <c r="H351" s="1091"/>
      <c r="I351" s="1091"/>
      <c r="J351" s="1095" t="s">
        <v>199</v>
      </c>
      <c r="K351" s="1091">
        <v>22500000</v>
      </c>
      <c r="L351" s="1091"/>
      <c r="M351" s="1092">
        <v>22500</v>
      </c>
      <c r="N351" s="1091">
        <v>1000</v>
      </c>
      <c r="O351" s="1091"/>
      <c r="P351" s="1091"/>
      <c r="Q351" s="1091">
        <v>1125000</v>
      </c>
      <c r="R351" s="1092">
        <v>1125</v>
      </c>
    </row>
    <row r="352" spans="1:18">
      <c r="A352" s="1095" t="s">
        <v>802</v>
      </c>
      <c r="B352" s="1095" t="s">
        <v>1056</v>
      </c>
      <c r="C352" s="1095" t="s">
        <v>965</v>
      </c>
      <c r="D352" s="1095" t="s">
        <v>117</v>
      </c>
      <c r="E352" s="1096">
        <v>39843</v>
      </c>
      <c r="F352" s="1095" t="s">
        <v>201</v>
      </c>
      <c r="G352" s="1091">
        <v>5800000</v>
      </c>
      <c r="H352" s="1091">
        <v>0</v>
      </c>
      <c r="I352" s="1091">
        <v>6859176.8300000001</v>
      </c>
      <c r="J352" s="1095" t="s">
        <v>1020</v>
      </c>
      <c r="K352" s="1091"/>
      <c r="L352" s="1091"/>
      <c r="M352" s="1092"/>
      <c r="N352" s="1091"/>
      <c r="O352" s="1091"/>
      <c r="P352" s="1091"/>
      <c r="Q352" s="1091"/>
      <c r="R352" s="1092"/>
    </row>
    <row r="353" spans="1:18">
      <c r="A353" s="1095" t="s">
        <v>199</v>
      </c>
      <c r="B353" s="1095" t="s">
        <v>1056</v>
      </c>
      <c r="C353" s="1095" t="s">
        <v>965</v>
      </c>
      <c r="D353" s="1095" t="s">
        <v>117</v>
      </c>
      <c r="E353" s="1096">
        <v>40730</v>
      </c>
      <c r="F353" s="1095" t="s">
        <v>199</v>
      </c>
      <c r="G353" s="1091"/>
      <c r="H353" s="1091"/>
      <c r="I353" s="1091"/>
      <c r="J353" s="1095" t="s">
        <v>199</v>
      </c>
      <c r="K353" s="1091">
        <v>5800000</v>
      </c>
      <c r="L353" s="1091"/>
      <c r="M353" s="1092">
        <v>5800</v>
      </c>
      <c r="N353" s="1091">
        <v>1000</v>
      </c>
      <c r="O353" s="1091"/>
      <c r="P353" s="1091"/>
      <c r="Q353" s="1091">
        <v>290000</v>
      </c>
      <c r="R353" s="1092">
        <v>290</v>
      </c>
    </row>
    <row r="354" spans="1:18">
      <c r="A354" s="1095" t="s">
        <v>813</v>
      </c>
      <c r="B354" s="1095" t="s">
        <v>1057</v>
      </c>
      <c r="C354" s="1095" t="s">
        <v>1058</v>
      </c>
      <c r="D354" s="1095" t="s">
        <v>117</v>
      </c>
      <c r="E354" s="1096">
        <v>39864</v>
      </c>
      <c r="F354" s="1095" t="s">
        <v>201</v>
      </c>
      <c r="G354" s="1091">
        <v>22000000</v>
      </c>
      <c r="H354" s="1091">
        <v>0</v>
      </c>
      <c r="I354" s="1091">
        <v>25797528.800000001</v>
      </c>
      <c r="J354" s="1095" t="s">
        <v>808</v>
      </c>
      <c r="K354" s="1091"/>
      <c r="L354" s="1091"/>
      <c r="M354" s="1092"/>
      <c r="N354" s="1091"/>
      <c r="O354" s="1091"/>
      <c r="P354" s="1091"/>
      <c r="Q354" s="1091"/>
      <c r="R354" s="1092"/>
    </row>
    <row r="355" spans="1:18">
      <c r="A355" s="1095" t="s">
        <v>199</v>
      </c>
      <c r="B355" s="1095" t="s">
        <v>1057</v>
      </c>
      <c r="C355" s="1095" t="s">
        <v>1058</v>
      </c>
      <c r="D355" s="1095" t="s">
        <v>117</v>
      </c>
      <c r="E355" s="1096">
        <v>41253</v>
      </c>
      <c r="F355" s="1095" t="s">
        <v>199</v>
      </c>
      <c r="G355" s="1091"/>
      <c r="H355" s="1091"/>
      <c r="I355" s="1091"/>
      <c r="J355" s="1095" t="s">
        <v>199</v>
      </c>
      <c r="K355" s="1091">
        <v>5333059.5999999996</v>
      </c>
      <c r="L355" s="1091"/>
      <c r="M355" s="1092">
        <v>5758</v>
      </c>
      <c r="N355" s="1091">
        <v>926.2</v>
      </c>
      <c r="O355" s="1091">
        <v>-424940.4</v>
      </c>
      <c r="P355" s="1091"/>
      <c r="Q355" s="1091"/>
      <c r="R355" s="1092"/>
    </row>
    <row r="356" spans="1:18">
      <c r="A356" s="1095" t="s">
        <v>199</v>
      </c>
      <c r="B356" s="1095" t="s">
        <v>1057</v>
      </c>
      <c r="C356" s="1095" t="s">
        <v>1058</v>
      </c>
      <c r="D356" s="1095" t="s">
        <v>117</v>
      </c>
      <c r="E356" s="1096">
        <v>41254</v>
      </c>
      <c r="F356" s="1095" t="s">
        <v>199</v>
      </c>
      <c r="G356" s="1091"/>
      <c r="H356" s="1091"/>
      <c r="I356" s="1091"/>
      <c r="J356" s="1095" t="s">
        <v>199</v>
      </c>
      <c r="K356" s="1091">
        <v>15043340.4</v>
      </c>
      <c r="L356" s="1091"/>
      <c r="M356" s="1092">
        <v>16242</v>
      </c>
      <c r="N356" s="1091">
        <v>926.2</v>
      </c>
      <c r="O356" s="1091">
        <v>-1198659.6000000001</v>
      </c>
      <c r="P356" s="1091"/>
      <c r="Q356" s="1091">
        <v>1058725.8</v>
      </c>
      <c r="R356" s="1092">
        <v>1100</v>
      </c>
    </row>
    <row r="357" spans="1:18">
      <c r="A357" s="1095" t="s">
        <v>199</v>
      </c>
      <c r="B357" s="1095" t="s">
        <v>1057</v>
      </c>
      <c r="C357" s="1095" t="s">
        <v>1058</v>
      </c>
      <c r="D357" s="1095" t="s">
        <v>117</v>
      </c>
      <c r="E357" s="1096">
        <v>41285</v>
      </c>
      <c r="F357" s="1095" t="s">
        <v>199</v>
      </c>
      <c r="G357" s="1091"/>
      <c r="H357" s="1091"/>
      <c r="I357" s="1091"/>
      <c r="J357" s="1095" t="s">
        <v>199</v>
      </c>
      <c r="K357" s="1091"/>
      <c r="L357" s="1091">
        <v>-203764</v>
      </c>
      <c r="M357" s="1092"/>
      <c r="N357" s="1091"/>
      <c r="O357" s="1091"/>
      <c r="P357" s="1091"/>
      <c r="Q357" s="1091"/>
      <c r="R357" s="1092"/>
    </row>
    <row r="358" spans="1:18">
      <c r="A358" s="1095"/>
      <c r="B358" s="1095" t="s">
        <v>1059</v>
      </c>
      <c r="C358" s="1095" t="s">
        <v>1060</v>
      </c>
      <c r="D358" s="1095" t="s">
        <v>1045</v>
      </c>
      <c r="E358" s="1096">
        <v>39787</v>
      </c>
      <c r="F358" s="1095" t="s">
        <v>200</v>
      </c>
      <c r="G358" s="1091">
        <v>7225000</v>
      </c>
      <c r="H358" s="1091">
        <v>0</v>
      </c>
      <c r="I358" s="1091">
        <v>3612118.06</v>
      </c>
      <c r="J358" s="1095" t="s">
        <v>808</v>
      </c>
      <c r="K358" s="1091"/>
      <c r="L358" s="1091"/>
      <c r="M358" s="1092"/>
      <c r="N358" s="1091"/>
      <c r="O358" s="1091"/>
      <c r="P358" s="1091"/>
      <c r="Q358" s="1091"/>
      <c r="R358" s="1092"/>
    </row>
    <row r="359" spans="1:18">
      <c r="A359" s="1095" t="s">
        <v>199</v>
      </c>
      <c r="B359" s="1095" t="s">
        <v>1059</v>
      </c>
      <c r="C359" s="1095" t="s">
        <v>1060</v>
      </c>
      <c r="D359" s="1095" t="s">
        <v>1045</v>
      </c>
      <c r="E359" s="1096">
        <v>41178</v>
      </c>
      <c r="F359" s="1095" t="s">
        <v>199</v>
      </c>
      <c r="G359" s="1091"/>
      <c r="H359" s="1091"/>
      <c r="I359" s="1091"/>
      <c r="J359" s="1095" t="s">
        <v>199</v>
      </c>
      <c r="K359" s="1091">
        <v>3000000</v>
      </c>
      <c r="L359" s="1091"/>
      <c r="M359" s="1092">
        <v>7225</v>
      </c>
      <c r="N359" s="1091">
        <v>415.22491300000002</v>
      </c>
      <c r="O359" s="1091">
        <v>-4225000</v>
      </c>
      <c r="P359" s="1091"/>
      <c r="Q359" s="1091"/>
      <c r="R359" s="1092"/>
    </row>
    <row r="360" spans="1:18">
      <c r="A360" s="1095" t="s">
        <v>773</v>
      </c>
      <c r="B360" s="1095" t="s">
        <v>1061</v>
      </c>
      <c r="C360" s="1095" t="s">
        <v>1062</v>
      </c>
      <c r="D360" s="1095" t="s">
        <v>61</v>
      </c>
      <c r="E360" s="1096">
        <v>39805</v>
      </c>
      <c r="F360" s="1095" t="s">
        <v>200</v>
      </c>
      <c r="G360" s="1091">
        <v>11300000</v>
      </c>
      <c r="H360" s="1091">
        <v>0</v>
      </c>
      <c r="I360" s="1091">
        <v>12704145.1</v>
      </c>
      <c r="J360" s="1095" t="s">
        <v>1020</v>
      </c>
      <c r="K360" s="1091"/>
      <c r="L360" s="1091"/>
      <c r="M360" s="1092"/>
      <c r="N360" s="1091"/>
      <c r="O360" s="1091"/>
      <c r="P360" s="1091"/>
      <c r="Q360" s="1091"/>
      <c r="R360" s="1092"/>
    </row>
    <row r="361" spans="1:18">
      <c r="A361" s="1095" t="s">
        <v>199</v>
      </c>
      <c r="B361" s="1095" t="s">
        <v>1061</v>
      </c>
      <c r="C361" s="1095" t="s">
        <v>1062</v>
      </c>
      <c r="D361" s="1095" t="s">
        <v>61</v>
      </c>
      <c r="E361" s="1096">
        <v>40506</v>
      </c>
      <c r="F361" s="1095" t="s">
        <v>199</v>
      </c>
      <c r="G361" s="1091"/>
      <c r="H361" s="1091"/>
      <c r="I361" s="1091"/>
      <c r="J361" s="1095" t="s">
        <v>199</v>
      </c>
      <c r="K361" s="1091">
        <v>11300000</v>
      </c>
      <c r="L361" s="1091"/>
      <c r="M361" s="1092">
        <v>11300</v>
      </c>
      <c r="N361" s="1091">
        <v>1000</v>
      </c>
      <c r="O361" s="1091"/>
      <c r="P361" s="1091"/>
      <c r="Q361" s="1091"/>
      <c r="R361" s="1092"/>
    </row>
    <row r="362" spans="1:18">
      <c r="A362" s="1095" t="s">
        <v>199</v>
      </c>
      <c r="B362" s="1095" t="s">
        <v>1061</v>
      </c>
      <c r="C362" s="1095" t="s">
        <v>1062</v>
      </c>
      <c r="D362" s="1095" t="s">
        <v>61</v>
      </c>
      <c r="E362" s="1096">
        <v>40513</v>
      </c>
      <c r="F362" s="1095" t="s">
        <v>199</v>
      </c>
      <c r="G362" s="1091"/>
      <c r="H362" s="1091"/>
      <c r="I362" s="1091"/>
      <c r="J362" s="1095" t="s">
        <v>199</v>
      </c>
      <c r="K362" s="1091"/>
      <c r="L362" s="1091"/>
      <c r="M362" s="1092"/>
      <c r="N362" s="1091"/>
      <c r="O362" s="1091"/>
      <c r="P362" s="1091"/>
      <c r="Q362" s="1091">
        <v>319658.99</v>
      </c>
      <c r="R362" s="1092">
        <v>268621</v>
      </c>
    </row>
    <row r="363" spans="1:18">
      <c r="A363" s="1095" t="s">
        <v>1063</v>
      </c>
      <c r="B363" s="1095" t="s">
        <v>1064</v>
      </c>
      <c r="C363" s="1095" t="s">
        <v>1065</v>
      </c>
      <c r="D363" s="1095" t="s">
        <v>142</v>
      </c>
      <c r="E363" s="1096">
        <v>39822</v>
      </c>
      <c r="F363" s="1095" t="s">
        <v>200</v>
      </c>
      <c r="G363" s="1091">
        <v>135000000</v>
      </c>
      <c r="H363" s="1091">
        <v>0</v>
      </c>
      <c r="I363" s="1091">
        <v>75036891.420000002</v>
      </c>
      <c r="J363" s="1095" t="s">
        <v>808</v>
      </c>
      <c r="K363" s="1091"/>
      <c r="L363" s="1091"/>
      <c r="M363" s="1092"/>
      <c r="N363" s="1091"/>
      <c r="O363" s="1091"/>
      <c r="P363" s="1091"/>
      <c r="Q363" s="1091"/>
      <c r="R363" s="1092"/>
    </row>
    <row r="364" spans="1:18">
      <c r="A364" s="1095" t="s">
        <v>199</v>
      </c>
      <c r="B364" s="1095" t="s">
        <v>1064</v>
      </c>
      <c r="C364" s="1095" t="s">
        <v>1065</v>
      </c>
      <c r="D364" s="1095" t="s">
        <v>142</v>
      </c>
      <c r="E364" s="1096">
        <v>40716</v>
      </c>
      <c r="F364" s="1095" t="s">
        <v>199</v>
      </c>
      <c r="G364" s="1091"/>
      <c r="H364" s="1091"/>
      <c r="I364" s="1091"/>
      <c r="J364" s="1095" t="s">
        <v>199</v>
      </c>
      <c r="K364" s="1091">
        <v>36337500</v>
      </c>
      <c r="L364" s="1091">
        <v>-454218.75</v>
      </c>
      <c r="M364" s="1092">
        <v>2850000</v>
      </c>
      <c r="N364" s="1091">
        <v>12.75</v>
      </c>
      <c r="O364" s="1091">
        <v>-32121928.8695</v>
      </c>
      <c r="P364" s="1091"/>
      <c r="Q364" s="1091"/>
      <c r="R364" s="1092"/>
    </row>
    <row r="365" spans="1:18">
      <c r="A365" s="1095" t="s">
        <v>199</v>
      </c>
      <c r="B365" s="1095" t="s">
        <v>1064</v>
      </c>
      <c r="C365" s="1095" t="s">
        <v>1065</v>
      </c>
      <c r="D365" s="1095" t="s">
        <v>142</v>
      </c>
      <c r="E365" s="1096">
        <v>41003</v>
      </c>
      <c r="F365" s="1095" t="s">
        <v>199</v>
      </c>
      <c r="G365" s="1091"/>
      <c r="H365" s="1091"/>
      <c r="I365" s="1091"/>
      <c r="J365" s="1095" t="s">
        <v>199</v>
      </c>
      <c r="K365" s="1091">
        <v>36427038.549999997</v>
      </c>
      <c r="L365" s="1091">
        <v>-387816.38</v>
      </c>
      <c r="M365" s="1092">
        <v>2770117</v>
      </c>
      <c r="N365" s="1091">
        <v>13.15</v>
      </c>
      <c r="O365" s="1091">
        <v>-30113532.580499999</v>
      </c>
      <c r="P365" s="1091"/>
      <c r="Q365" s="1091"/>
      <c r="R365" s="1092"/>
    </row>
    <row r="366" spans="1:18">
      <c r="A366" s="1095" t="s">
        <v>199</v>
      </c>
      <c r="B366" s="1095" t="s">
        <v>1064</v>
      </c>
      <c r="C366" s="1095" t="s">
        <v>1065</v>
      </c>
      <c r="D366" s="1095" t="s">
        <v>142</v>
      </c>
      <c r="E366" s="1096">
        <v>41436</v>
      </c>
      <c r="F366" s="1095" t="s">
        <v>199</v>
      </c>
      <c r="G366" s="1091"/>
      <c r="H366" s="1091"/>
      <c r="I366" s="1091"/>
      <c r="J366" s="1095" t="s">
        <v>199</v>
      </c>
      <c r="K366" s="1091"/>
      <c r="L366" s="1091"/>
      <c r="M366" s="1092"/>
      <c r="N366" s="1091"/>
      <c r="O366" s="1091"/>
      <c r="P366" s="1091"/>
      <c r="Q366" s="1091">
        <v>751888</v>
      </c>
      <c r="R366" s="1092">
        <v>79288</v>
      </c>
    </row>
    <row r="367" spans="1:18">
      <c r="A367" s="1095" t="s">
        <v>848</v>
      </c>
      <c r="B367" s="1095" t="s">
        <v>1066</v>
      </c>
      <c r="C367" s="1095" t="s">
        <v>1067</v>
      </c>
      <c r="D367" s="1095" t="s">
        <v>5</v>
      </c>
      <c r="E367" s="1096">
        <v>39843</v>
      </c>
      <c r="F367" s="1095" t="s">
        <v>200</v>
      </c>
      <c r="G367" s="1091">
        <v>7000000</v>
      </c>
      <c r="H367" s="1091">
        <v>0</v>
      </c>
      <c r="I367" s="1091">
        <v>8077516.4699999997</v>
      </c>
      <c r="J367" s="1095" t="s">
        <v>1020</v>
      </c>
      <c r="K367" s="1091"/>
      <c r="L367" s="1091"/>
      <c r="M367" s="1092"/>
      <c r="N367" s="1091"/>
      <c r="O367" s="1091"/>
      <c r="P367" s="1091"/>
      <c r="Q367" s="1091"/>
      <c r="R367" s="1092"/>
    </row>
    <row r="368" spans="1:18">
      <c r="A368" s="1095" t="s">
        <v>199</v>
      </c>
      <c r="B368" s="1095" t="s">
        <v>1066</v>
      </c>
      <c r="C368" s="1095" t="s">
        <v>1067</v>
      </c>
      <c r="D368" s="1095" t="s">
        <v>5</v>
      </c>
      <c r="E368" s="1096">
        <v>40773</v>
      </c>
      <c r="F368" s="1095" t="s">
        <v>199</v>
      </c>
      <c r="G368" s="1091"/>
      <c r="H368" s="1091"/>
      <c r="I368" s="1091"/>
      <c r="J368" s="1095" t="s">
        <v>199</v>
      </c>
      <c r="K368" s="1091">
        <v>7000000</v>
      </c>
      <c r="L368" s="1091"/>
      <c r="M368" s="1092">
        <v>7000</v>
      </c>
      <c r="N368" s="1091">
        <v>1000</v>
      </c>
      <c r="O368" s="1091"/>
      <c r="P368" s="1091"/>
      <c r="Q368" s="1091"/>
      <c r="R368" s="1092"/>
    </row>
    <row r="369" spans="1:18">
      <c r="A369" s="1095" t="s">
        <v>199</v>
      </c>
      <c r="B369" s="1095" t="s">
        <v>1066</v>
      </c>
      <c r="C369" s="1095" t="s">
        <v>1067</v>
      </c>
      <c r="D369" s="1095" t="s">
        <v>5</v>
      </c>
      <c r="E369" s="1096">
        <v>40814</v>
      </c>
      <c r="F369" s="1095" t="s">
        <v>199</v>
      </c>
      <c r="G369" s="1091"/>
      <c r="H369" s="1091"/>
      <c r="I369" s="1091"/>
      <c r="J369" s="1095" t="s">
        <v>199</v>
      </c>
      <c r="K369" s="1091"/>
      <c r="L369" s="1091"/>
      <c r="M369" s="1092"/>
      <c r="N369" s="1091"/>
      <c r="O369" s="1091"/>
      <c r="P369" s="1091"/>
      <c r="Q369" s="1091">
        <v>185016.8</v>
      </c>
      <c r="R369" s="1092">
        <v>79067</v>
      </c>
    </row>
    <row r="370" spans="1:18">
      <c r="A370" s="1095" t="s">
        <v>1068</v>
      </c>
      <c r="B370" s="1095" t="s">
        <v>1069</v>
      </c>
      <c r="C370" s="1095" t="s">
        <v>1070</v>
      </c>
      <c r="D370" s="1095" t="s">
        <v>171</v>
      </c>
      <c r="E370" s="1096">
        <v>39843</v>
      </c>
      <c r="F370" s="1095" t="s">
        <v>200</v>
      </c>
      <c r="G370" s="1091">
        <v>11385000</v>
      </c>
      <c r="H370" s="1091">
        <v>0</v>
      </c>
      <c r="I370" s="1091">
        <v>3800656</v>
      </c>
      <c r="J370" s="1095" t="s">
        <v>808</v>
      </c>
      <c r="K370" s="1091"/>
      <c r="L370" s="1091"/>
      <c r="M370" s="1092"/>
      <c r="N370" s="1091"/>
      <c r="O370" s="1091"/>
      <c r="P370" s="1091"/>
      <c r="Q370" s="1091"/>
      <c r="R370" s="1092"/>
    </row>
    <row r="371" spans="1:18">
      <c r="A371" s="1095" t="s">
        <v>199</v>
      </c>
      <c r="B371" s="1095" t="s">
        <v>1069</v>
      </c>
      <c r="C371" s="1095" t="s">
        <v>1070</v>
      </c>
      <c r="D371" s="1095" t="s">
        <v>171</v>
      </c>
      <c r="E371" s="1096">
        <v>41548</v>
      </c>
      <c r="F371" s="1095" t="s">
        <v>199</v>
      </c>
      <c r="G371" s="1091"/>
      <c r="H371" s="1091"/>
      <c r="I371" s="1091"/>
      <c r="J371" s="1095" t="s">
        <v>199</v>
      </c>
      <c r="K371" s="1091">
        <v>3350000</v>
      </c>
      <c r="L371" s="1091"/>
      <c r="M371" s="1092">
        <v>11385</v>
      </c>
      <c r="N371" s="1091">
        <v>294.24681500000003</v>
      </c>
      <c r="O371" s="1091">
        <v>-8035000</v>
      </c>
      <c r="P371" s="1091"/>
      <c r="Q371" s="1091"/>
      <c r="R371" s="1092"/>
    </row>
    <row r="372" spans="1:18">
      <c r="A372" s="1095" t="s">
        <v>872</v>
      </c>
      <c r="B372" s="1095" t="s">
        <v>1071</v>
      </c>
      <c r="C372" s="1095" t="s">
        <v>916</v>
      </c>
      <c r="D372" s="1095" t="s">
        <v>166</v>
      </c>
      <c r="E372" s="1096">
        <v>40165</v>
      </c>
      <c r="F372" s="1095" t="s">
        <v>201</v>
      </c>
      <c r="G372" s="1091">
        <v>6056000</v>
      </c>
      <c r="H372" s="1091">
        <v>0</v>
      </c>
      <c r="I372" s="1091">
        <v>6739821.8899999997</v>
      </c>
      <c r="J372" s="1095" t="s">
        <v>1020</v>
      </c>
      <c r="K372" s="1091"/>
      <c r="L372" s="1091"/>
      <c r="M372" s="1092"/>
      <c r="N372" s="1091"/>
      <c r="O372" s="1091"/>
      <c r="P372" s="1091"/>
      <c r="Q372" s="1091"/>
      <c r="R372" s="1092"/>
    </row>
    <row r="373" spans="1:18">
      <c r="A373" s="1095" t="s">
        <v>199</v>
      </c>
      <c r="B373" s="1095" t="s">
        <v>1071</v>
      </c>
      <c r="C373" s="1095" t="s">
        <v>916</v>
      </c>
      <c r="D373" s="1095" t="s">
        <v>166</v>
      </c>
      <c r="E373" s="1096">
        <v>40738</v>
      </c>
      <c r="F373" s="1095" t="s">
        <v>199</v>
      </c>
      <c r="G373" s="1091"/>
      <c r="H373" s="1091"/>
      <c r="I373" s="1091"/>
      <c r="J373" s="1095" t="s">
        <v>199</v>
      </c>
      <c r="K373" s="1091">
        <v>6056000</v>
      </c>
      <c r="L373" s="1091"/>
      <c r="M373" s="1092">
        <v>6056</v>
      </c>
      <c r="N373" s="1091">
        <v>1000</v>
      </c>
      <c r="O373" s="1091"/>
      <c r="P373" s="1091"/>
      <c r="Q373" s="1091">
        <v>182000</v>
      </c>
      <c r="R373" s="1092">
        <v>182</v>
      </c>
    </row>
    <row r="374" spans="1:18">
      <c r="A374" s="1095" t="s">
        <v>809</v>
      </c>
      <c r="B374" s="1095" t="s">
        <v>1072</v>
      </c>
      <c r="C374" s="1095" t="s">
        <v>1073</v>
      </c>
      <c r="D374" s="1095" t="s">
        <v>1074</v>
      </c>
      <c r="E374" s="1096">
        <v>39850</v>
      </c>
      <c r="F374" s="1095" t="s">
        <v>201</v>
      </c>
      <c r="G374" s="1091">
        <v>7500000</v>
      </c>
      <c r="H374" s="1091">
        <v>0</v>
      </c>
      <c r="I374" s="1091">
        <v>8887791.4199999999</v>
      </c>
      <c r="J374" s="1095" t="s">
        <v>1020</v>
      </c>
      <c r="K374" s="1091"/>
      <c r="L374" s="1091"/>
      <c r="M374" s="1092"/>
      <c r="N374" s="1091"/>
      <c r="O374" s="1091"/>
      <c r="P374" s="1091"/>
      <c r="Q374" s="1091"/>
      <c r="R374" s="1092"/>
    </row>
    <row r="375" spans="1:18">
      <c r="A375" s="1095" t="s">
        <v>199</v>
      </c>
      <c r="B375" s="1095" t="s">
        <v>1072</v>
      </c>
      <c r="C375" s="1095" t="s">
        <v>1073</v>
      </c>
      <c r="D375" s="1095" t="s">
        <v>1074</v>
      </c>
      <c r="E375" s="1096">
        <v>40752</v>
      </c>
      <c r="F375" s="1095" t="s">
        <v>199</v>
      </c>
      <c r="G375" s="1091"/>
      <c r="H375" s="1091"/>
      <c r="I375" s="1091"/>
      <c r="J375" s="1095" t="s">
        <v>199</v>
      </c>
      <c r="K375" s="1091">
        <v>7500000</v>
      </c>
      <c r="L375" s="1091"/>
      <c r="M375" s="1092">
        <v>7500</v>
      </c>
      <c r="N375" s="1091">
        <v>1000</v>
      </c>
      <c r="O375" s="1091"/>
      <c r="P375" s="1091"/>
      <c r="Q375" s="1091">
        <v>375000</v>
      </c>
      <c r="R375" s="1092">
        <v>375</v>
      </c>
    </row>
    <row r="376" spans="1:18">
      <c r="A376" s="1095"/>
      <c r="B376" s="1095" t="s">
        <v>1075</v>
      </c>
      <c r="C376" s="1095" t="s">
        <v>1076</v>
      </c>
      <c r="D376" s="1095" t="s">
        <v>65</v>
      </c>
      <c r="E376" s="1096">
        <v>39822</v>
      </c>
      <c r="F376" s="1095" t="s">
        <v>200</v>
      </c>
      <c r="G376" s="1091">
        <v>32668000</v>
      </c>
      <c r="H376" s="1091">
        <v>0</v>
      </c>
      <c r="I376" s="1091">
        <v>11205387.140000001</v>
      </c>
      <c r="J376" s="1095" t="s">
        <v>808</v>
      </c>
      <c r="K376" s="1091"/>
      <c r="L376" s="1091"/>
      <c r="M376" s="1092"/>
      <c r="N376" s="1091"/>
      <c r="O376" s="1091"/>
      <c r="P376" s="1091"/>
      <c r="Q376" s="1091"/>
      <c r="R376" s="1092"/>
    </row>
    <row r="377" spans="1:18">
      <c r="A377" s="1095" t="s">
        <v>199</v>
      </c>
      <c r="B377" s="1095" t="s">
        <v>1075</v>
      </c>
      <c r="C377" s="1095" t="s">
        <v>1076</v>
      </c>
      <c r="D377" s="1095" t="s">
        <v>65</v>
      </c>
      <c r="E377" s="1096">
        <v>41542</v>
      </c>
      <c r="F377" s="1095" t="s">
        <v>199</v>
      </c>
      <c r="G377" s="1091"/>
      <c r="H377" s="1091"/>
      <c r="I377" s="1091"/>
      <c r="J377" s="1095" t="s">
        <v>199</v>
      </c>
      <c r="K377" s="1091">
        <v>8211450</v>
      </c>
      <c r="L377" s="1091"/>
      <c r="M377" s="1092">
        <v>25266</v>
      </c>
      <c r="N377" s="1091">
        <v>325</v>
      </c>
      <c r="O377" s="1091">
        <v>-17054550</v>
      </c>
      <c r="P377" s="1091"/>
      <c r="Q377" s="1091"/>
      <c r="R377" s="1092"/>
    </row>
    <row r="378" spans="1:18">
      <c r="A378" s="1095" t="s">
        <v>199</v>
      </c>
      <c r="B378" s="1095" t="s">
        <v>1075</v>
      </c>
      <c r="C378" s="1095" t="s">
        <v>1076</v>
      </c>
      <c r="D378" s="1095" t="s">
        <v>65</v>
      </c>
      <c r="E378" s="1096">
        <v>41565</v>
      </c>
      <c r="F378" s="1095" t="s">
        <v>199</v>
      </c>
      <c r="G378" s="1091"/>
      <c r="H378" s="1091"/>
      <c r="I378" s="1091"/>
      <c r="J378" s="1095" t="s">
        <v>199</v>
      </c>
      <c r="K378" s="1091">
        <v>1950000</v>
      </c>
      <c r="L378" s="1091"/>
      <c r="M378" s="1092">
        <v>6000</v>
      </c>
      <c r="N378" s="1091">
        <v>325</v>
      </c>
      <c r="O378" s="1091">
        <v>-4050000</v>
      </c>
      <c r="P378" s="1091"/>
      <c r="Q378" s="1091"/>
      <c r="R378" s="1092"/>
    </row>
    <row r="379" spans="1:18">
      <c r="A379" s="1095" t="s">
        <v>199</v>
      </c>
      <c r="B379" s="1095" t="s">
        <v>1075</v>
      </c>
      <c r="C379" s="1095" t="s">
        <v>1076</v>
      </c>
      <c r="D379" s="1095" t="s">
        <v>65</v>
      </c>
      <c r="E379" s="1096">
        <v>41576</v>
      </c>
      <c r="F379" s="1095" t="s">
        <v>199</v>
      </c>
      <c r="G379" s="1091"/>
      <c r="H379" s="1091"/>
      <c r="I379" s="1091"/>
      <c r="J379" s="1095" t="s">
        <v>199</v>
      </c>
      <c r="K379" s="1091"/>
      <c r="L379" s="1091">
        <v>-82114.5</v>
      </c>
      <c r="M379" s="1092"/>
      <c r="N379" s="1091"/>
      <c r="O379" s="1091"/>
      <c r="P379" s="1091"/>
      <c r="Q379" s="1091"/>
      <c r="R379" s="1092"/>
    </row>
    <row r="380" spans="1:18">
      <c r="A380" s="1095" t="s">
        <v>199</v>
      </c>
      <c r="B380" s="1095" t="s">
        <v>1075</v>
      </c>
      <c r="C380" s="1095" t="s">
        <v>1076</v>
      </c>
      <c r="D380" s="1095" t="s">
        <v>65</v>
      </c>
      <c r="E380" s="1096">
        <v>41645</v>
      </c>
      <c r="F380" s="1095" t="s">
        <v>199</v>
      </c>
      <c r="G380" s="1091"/>
      <c r="H380" s="1091"/>
      <c r="I380" s="1091"/>
      <c r="J380" s="1095" t="s">
        <v>199</v>
      </c>
      <c r="K380" s="1091"/>
      <c r="L380" s="1091">
        <v>-19500</v>
      </c>
      <c r="M380" s="1092"/>
      <c r="N380" s="1091"/>
      <c r="O380" s="1091"/>
      <c r="P380" s="1091"/>
      <c r="Q380" s="1091"/>
      <c r="R380" s="1092"/>
    </row>
    <row r="381" spans="1:18">
      <c r="A381" s="1095" t="s">
        <v>199</v>
      </c>
      <c r="B381" s="1095" t="s">
        <v>1075</v>
      </c>
      <c r="C381" s="1095" t="s">
        <v>1076</v>
      </c>
      <c r="D381" s="1095" t="s">
        <v>65</v>
      </c>
      <c r="E381" s="1096">
        <v>41680</v>
      </c>
      <c r="F381" s="1095" t="s">
        <v>199</v>
      </c>
      <c r="G381" s="1091"/>
      <c r="H381" s="1091"/>
      <c r="I381" s="1091"/>
      <c r="J381" s="1095" t="s">
        <v>199</v>
      </c>
      <c r="K381" s="1091">
        <v>577638.02</v>
      </c>
      <c r="L381" s="1091"/>
      <c r="M381" s="1092">
        <v>1402</v>
      </c>
      <c r="N381" s="1091">
        <v>412.01</v>
      </c>
      <c r="O381" s="1091">
        <v>-824361.98</v>
      </c>
      <c r="P381" s="1091"/>
      <c r="Q381" s="1091"/>
      <c r="R381" s="1092"/>
    </row>
    <row r="382" spans="1:18">
      <c r="A382" s="1095" t="s">
        <v>199</v>
      </c>
      <c r="B382" s="1095" t="s">
        <v>1075</v>
      </c>
      <c r="C382" s="1095" t="s">
        <v>1076</v>
      </c>
      <c r="D382" s="1095" t="s">
        <v>65</v>
      </c>
      <c r="E382" s="1096">
        <v>41717</v>
      </c>
      <c r="F382" s="1095" t="s">
        <v>199</v>
      </c>
      <c r="G382" s="1091"/>
      <c r="H382" s="1091"/>
      <c r="I382" s="1091"/>
      <c r="J382" s="1095" t="s">
        <v>199</v>
      </c>
      <c r="K382" s="1091"/>
      <c r="L382" s="1091">
        <v>-5776.38</v>
      </c>
      <c r="M382" s="1092"/>
      <c r="N382" s="1091"/>
      <c r="O382" s="1091"/>
      <c r="P382" s="1091"/>
      <c r="Q382" s="1091"/>
      <c r="R382" s="1092"/>
    </row>
    <row r="383" spans="1:18">
      <c r="A383" s="1095" t="s">
        <v>199</v>
      </c>
      <c r="B383" s="1095" t="s">
        <v>1075</v>
      </c>
      <c r="C383" s="1095" t="s">
        <v>1076</v>
      </c>
      <c r="D383" s="1095" t="s">
        <v>65</v>
      </c>
      <c r="E383" s="1096">
        <v>41927</v>
      </c>
      <c r="F383" s="1095" t="s">
        <v>199</v>
      </c>
      <c r="G383" s="1091"/>
      <c r="H383" s="1091"/>
      <c r="I383" s="1091"/>
      <c r="J383" s="1095" t="s">
        <v>199</v>
      </c>
      <c r="K383" s="1091"/>
      <c r="L383" s="1091"/>
      <c r="M383" s="1092"/>
      <c r="N383" s="1091"/>
      <c r="O383" s="1091"/>
      <c r="P383" s="1091"/>
      <c r="Q383" s="1091">
        <v>2000</v>
      </c>
      <c r="R383" s="1092">
        <v>508320</v>
      </c>
    </row>
    <row r="384" spans="1:18">
      <c r="A384" s="1095" t="s">
        <v>823</v>
      </c>
      <c r="B384" s="1095" t="s">
        <v>1077</v>
      </c>
      <c r="C384" s="1095" t="s">
        <v>1078</v>
      </c>
      <c r="D384" s="1095" t="s">
        <v>1079</v>
      </c>
      <c r="E384" s="1096">
        <v>39983</v>
      </c>
      <c r="F384" s="1095" t="s">
        <v>826</v>
      </c>
      <c r="G384" s="1091">
        <v>10000000</v>
      </c>
      <c r="H384" s="1091">
        <v>0</v>
      </c>
      <c r="I384" s="1091">
        <v>13186960.25</v>
      </c>
      <c r="J384" s="1095" t="s">
        <v>808</v>
      </c>
      <c r="K384" s="1091"/>
      <c r="L384" s="1091"/>
      <c r="M384" s="1092"/>
      <c r="N384" s="1091"/>
      <c r="O384" s="1091"/>
      <c r="P384" s="1091"/>
      <c r="Q384" s="1091"/>
      <c r="R384" s="1092"/>
    </row>
    <row r="385" spans="1:18">
      <c r="A385" s="1095" t="s">
        <v>199</v>
      </c>
      <c r="B385" s="1095" t="s">
        <v>1077</v>
      </c>
      <c r="C385" s="1095" t="s">
        <v>1078</v>
      </c>
      <c r="D385" s="1095" t="s">
        <v>1079</v>
      </c>
      <c r="E385" s="1096">
        <v>41262</v>
      </c>
      <c r="F385" s="1095" t="s">
        <v>199</v>
      </c>
      <c r="G385" s="1091"/>
      <c r="H385" s="1091"/>
      <c r="I385" s="1091"/>
      <c r="J385" s="1095" t="s">
        <v>199</v>
      </c>
      <c r="K385" s="1091">
        <v>39400</v>
      </c>
      <c r="L385" s="1091"/>
      <c r="M385" s="1092">
        <v>40000</v>
      </c>
      <c r="N385" s="1091">
        <v>0.98499999999999999</v>
      </c>
      <c r="O385" s="1091">
        <v>-600</v>
      </c>
      <c r="P385" s="1091"/>
      <c r="Q385" s="1091">
        <v>198635.58</v>
      </c>
      <c r="R385" s="1092">
        <v>200000</v>
      </c>
    </row>
    <row r="386" spans="1:18">
      <c r="A386" s="1095" t="s">
        <v>199</v>
      </c>
      <c r="B386" s="1095" t="s">
        <v>1077</v>
      </c>
      <c r="C386" s="1095" t="s">
        <v>1078</v>
      </c>
      <c r="D386" s="1095" t="s">
        <v>1079</v>
      </c>
      <c r="E386" s="1096">
        <v>41263</v>
      </c>
      <c r="F386" s="1095" t="s">
        <v>199</v>
      </c>
      <c r="G386" s="1091"/>
      <c r="H386" s="1091"/>
      <c r="I386" s="1091"/>
      <c r="J386" s="1095" t="s">
        <v>199</v>
      </c>
      <c r="K386" s="1091">
        <v>9810600</v>
      </c>
      <c r="L386" s="1091"/>
      <c r="M386" s="1092">
        <v>9960000</v>
      </c>
      <c r="N386" s="1091">
        <v>0.98499999999999999</v>
      </c>
      <c r="O386" s="1091">
        <v>-149400</v>
      </c>
      <c r="P386" s="1091"/>
      <c r="Q386" s="1091">
        <v>297953.37</v>
      </c>
      <c r="R386" s="1092">
        <v>300000</v>
      </c>
    </row>
    <row r="387" spans="1:18">
      <c r="A387" s="1095" t="s">
        <v>199</v>
      </c>
      <c r="B387" s="1095" t="s">
        <v>1077</v>
      </c>
      <c r="C387" s="1095" t="s">
        <v>1078</v>
      </c>
      <c r="D387" s="1095" t="s">
        <v>1079</v>
      </c>
      <c r="E387" s="1096">
        <v>41285</v>
      </c>
      <c r="F387" s="1095" t="s">
        <v>199</v>
      </c>
      <c r="G387" s="1091"/>
      <c r="H387" s="1091"/>
      <c r="I387" s="1091"/>
      <c r="J387" s="1095" t="s">
        <v>199</v>
      </c>
      <c r="K387" s="1091"/>
      <c r="L387" s="1091">
        <v>-98500</v>
      </c>
      <c r="M387" s="1092"/>
      <c r="N387" s="1091"/>
      <c r="O387" s="1091"/>
      <c r="P387" s="1091"/>
      <c r="Q387" s="1091"/>
      <c r="R387" s="1092"/>
    </row>
    <row r="388" spans="1:18">
      <c r="A388" s="1095" t="s">
        <v>1080</v>
      </c>
      <c r="B388" s="1095" t="s">
        <v>1081</v>
      </c>
      <c r="C388" s="1095" t="s">
        <v>1082</v>
      </c>
      <c r="D388" s="1095" t="s">
        <v>32</v>
      </c>
      <c r="E388" s="1096">
        <v>39962</v>
      </c>
      <c r="F388" s="1095" t="s">
        <v>826</v>
      </c>
      <c r="G388" s="1091">
        <v>19817000</v>
      </c>
      <c r="H388" s="1091">
        <v>0</v>
      </c>
      <c r="I388" s="1091">
        <v>32098302.620000001</v>
      </c>
      <c r="J388" s="1095" t="s">
        <v>1020</v>
      </c>
      <c r="K388" s="1091"/>
      <c r="L388" s="1091"/>
      <c r="M388" s="1092"/>
      <c r="N388" s="1091"/>
      <c r="O388" s="1091"/>
      <c r="P388" s="1091"/>
      <c r="Q388" s="1091"/>
      <c r="R388" s="1092"/>
    </row>
    <row r="389" spans="1:18">
      <c r="A389" s="1095" t="s">
        <v>199</v>
      </c>
      <c r="B389" s="1095" t="s">
        <v>1081</v>
      </c>
      <c r="C389" s="1095" t="s">
        <v>1082</v>
      </c>
      <c r="D389" s="1095" t="s">
        <v>32</v>
      </c>
      <c r="E389" s="1096">
        <v>42095</v>
      </c>
      <c r="F389" s="1095" t="s">
        <v>199</v>
      </c>
      <c r="G389" s="1091"/>
      <c r="H389" s="1091"/>
      <c r="I389" s="1091"/>
      <c r="J389" s="1095" t="s">
        <v>199</v>
      </c>
      <c r="K389" s="1091">
        <v>19817000</v>
      </c>
      <c r="L389" s="1091"/>
      <c r="M389" s="1092">
        <v>19817000</v>
      </c>
      <c r="N389" s="1091">
        <v>1</v>
      </c>
      <c r="O389" s="1091"/>
      <c r="P389" s="1091"/>
      <c r="Q389" s="1091">
        <v>991000</v>
      </c>
      <c r="R389" s="1092">
        <v>991000</v>
      </c>
    </row>
    <row r="390" spans="1:18">
      <c r="A390" s="1095" t="s">
        <v>827</v>
      </c>
      <c r="B390" s="1095" t="s">
        <v>1083</v>
      </c>
      <c r="C390" s="1095" t="s">
        <v>1084</v>
      </c>
      <c r="D390" s="1095" t="s">
        <v>65</v>
      </c>
      <c r="E390" s="1096">
        <v>40025</v>
      </c>
      <c r="F390" s="1095" t="s">
        <v>201</v>
      </c>
      <c r="G390" s="1091">
        <v>7000000</v>
      </c>
      <c r="H390" s="1091">
        <v>0</v>
      </c>
      <c r="I390" s="1091">
        <v>8981348.8100000005</v>
      </c>
      <c r="J390" s="1095" t="s">
        <v>808</v>
      </c>
      <c r="K390" s="1091"/>
      <c r="L390" s="1091"/>
      <c r="M390" s="1092"/>
      <c r="N390" s="1091"/>
      <c r="O390" s="1091"/>
      <c r="P390" s="1091"/>
      <c r="Q390" s="1091"/>
      <c r="R390" s="1092"/>
    </row>
    <row r="391" spans="1:18">
      <c r="A391" s="1095" t="s">
        <v>199</v>
      </c>
      <c r="B391" s="1095" t="s">
        <v>1083</v>
      </c>
      <c r="C391" s="1095" t="s">
        <v>1084</v>
      </c>
      <c r="D391" s="1095" t="s">
        <v>65</v>
      </c>
      <c r="E391" s="1096">
        <v>41712</v>
      </c>
      <c r="F391" s="1095" t="s">
        <v>199</v>
      </c>
      <c r="G391" s="1091"/>
      <c r="H391" s="1091"/>
      <c r="I391" s="1091"/>
      <c r="J391" s="1095" t="s">
        <v>199</v>
      </c>
      <c r="K391" s="1091">
        <v>257660</v>
      </c>
      <c r="L391" s="1091"/>
      <c r="M391" s="1092">
        <v>260</v>
      </c>
      <c r="N391" s="1091">
        <v>991</v>
      </c>
      <c r="O391" s="1091">
        <v>-2340</v>
      </c>
      <c r="P391" s="1091"/>
      <c r="Q391" s="1091"/>
      <c r="R391" s="1092"/>
    </row>
    <row r="392" spans="1:18">
      <c r="A392" s="1095" t="s">
        <v>199</v>
      </c>
      <c r="B392" s="1095" t="s">
        <v>1083</v>
      </c>
      <c r="C392" s="1095" t="s">
        <v>1084</v>
      </c>
      <c r="D392" s="1095" t="s">
        <v>65</v>
      </c>
      <c r="E392" s="1096">
        <v>41715</v>
      </c>
      <c r="F392" s="1095" t="s">
        <v>199</v>
      </c>
      <c r="G392" s="1091"/>
      <c r="H392" s="1091"/>
      <c r="I392" s="1091"/>
      <c r="J392" s="1095" t="s">
        <v>199</v>
      </c>
      <c r="K392" s="1091">
        <v>6679340</v>
      </c>
      <c r="L392" s="1091"/>
      <c r="M392" s="1092">
        <v>6740</v>
      </c>
      <c r="N392" s="1091">
        <v>991</v>
      </c>
      <c r="O392" s="1091">
        <v>-60660</v>
      </c>
      <c r="P392" s="1091"/>
      <c r="Q392" s="1091">
        <v>347193</v>
      </c>
      <c r="R392" s="1092">
        <v>350</v>
      </c>
    </row>
    <row r="393" spans="1:18">
      <c r="A393" s="1095" t="s">
        <v>199</v>
      </c>
      <c r="B393" s="1095" t="s">
        <v>1083</v>
      </c>
      <c r="C393" s="1095" t="s">
        <v>1084</v>
      </c>
      <c r="D393" s="1095" t="s">
        <v>65</v>
      </c>
      <c r="E393" s="1096">
        <v>41754</v>
      </c>
      <c r="F393" s="1095" t="s">
        <v>199</v>
      </c>
      <c r="G393" s="1091"/>
      <c r="H393" s="1091"/>
      <c r="I393" s="1091"/>
      <c r="J393" s="1095" t="s">
        <v>199</v>
      </c>
      <c r="K393" s="1091"/>
      <c r="L393" s="1091">
        <v>-69370</v>
      </c>
      <c r="M393" s="1092"/>
      <c r="N393" s="1091"/>
      <c r="O393" s="1091"/>
      <c r="P393" s="1091"/>
      <c r="Q393" s="1091"/>
      <c r="R393" s="1092"/>
    </row>
    <row r="394" spans="1:18">
      <c r="A394" s="1095" t="s">
        <v>1085</v>
      </c>
      <c r="B394" s="1095" t="s">
        <v>1086</v>
      </c>
      <c r="C394" s="1095" t="s">
        <v>202</v>
      </c>
      <c r="D394" s="1095" t="s">
        <v>42</v>
      </c>
      <c r="E394" s="1096">
        <v>39813</v>
      </c>
      <c r="F394" s="1095" t="s">
        <v>200</v>
      </c>
      <c r="G394" s="1091">
        <v>2330000000</v>
      </c>
      <c r="H394" s="1091">
        <v>0</v>
      </c>
      <c r="I394" s="1091">
        <v>43687500</v>
      </c>
      <c r="J394" s="1095" t="s">
        <v>2170</v>
      </c>
      <c r="K394" s="1091"/>
      <c r="L394" s="1091"/>
      <c r="M394" s="1092"/>
      <c r="N394" s="1091"/>
      <c r="O394" s="1091"/>
      <c r="P394" s="1091"/>
      <c r="Q394" s="1091"/>
      <c r="R394" s="1092"/>
    </row>
    <row r="395" spans="1:18">
      <c r="A395" s="1095" t="s">
        <v>199</v>
      </c>
      <c r="B395" s="1095" t="s">
        <v>1086</v>
      </c>
      <c r="C395" s="1095" t="s">
        <v>202</v>
      </c>
      <c r="D395" s="1095" t="s">
        <v>42</v>
      </c>
      <c r="E395" s="1096">
        <v>40157</v>
      </c>
      <c r="F395" s="1095" t="s">
        <v>199</v>
      </c>
      <c r="G395" s="1091"/>
      <c r="H395" s="1091"/>
      <c r="I395" s="1091"/>
      <c r="J395" s="1095" t="s">
        <v>199</v>
      </c>
      <c r="K395" s="1091"/>
      <c r="L395" s="1091"/>
      <c r="M395" s="1092"/>
      <c r="N395" s="1091"/>
      <c r="O395" s="1091">
        <v>-2330000000</v>
      </c>
      <c r="P395" s="1091"/>
      <c r="Q395" s="1091"/>
      <c r="R395" s="1092"/>
    </row>
    <row r="396" spans="1:18">
      <c r="A396" s="1095" t="s">
        <v>774</v>
      </c>
      <c r="B396" s="1095" t="s">
        <v>203</v>
      </c>
      <c r="C396" s="1095" t="s">
        <v>202</v>
      </c>
      <c r="D396" s="1095" t="s">
        <v>42</v>
      </c>
      <c r="E396" s="1096">
        <v>39749</v>
      </c>
      <c r="F396" s="1095" t="s">
        <v>200</v>
      </c>
      <c r="G396" s="1091">
        <v>25000000000</v>
      </c>
      <c r="H396" s="1091">
        <v>0</v>
      </c>
      <c r="I396" s="1091">
        <v>32839267986.459999</v>
      </c>
      <c r="J396" s="1095" t="s">
        <v>1020</v>
      </c>
      <c r="K396" s="1091"/>
      <c r="L396" s="1091"/>
      <c r="M396" s="1092"/>
      <c r="N396" s="1091"/>
      <c r="O396" s="1091"/>
      <c r="P396" s="1091"/>
      <c r="Q396" s="1091"/>
      <c r="R396" s="1092"/>
    </row>
    <row r="397" spans="1:18">
      <c r="A397" s="1095" t="s">
        <v>199</v>
      </c>
      <c r="B397" s="1095" t="s">
        <v>203</v>
      </c>
      <c r="C397" s="1095" t="s">
        <v>202</v>
      </c>
      <c r="D397" s="1095" t="s">
        <v>42</v>
      </c>
      <c r="E397" s="1096">
        <v>40522</v>
      </c>
      <c r="F397" s="1095" t="s">
        <v>199</v>
      </c>
      <c r="G397" s="1091"/>
      <c r="H397" s="1091"/>
      <c r="I397" s="1091"/>
      <c r="J397" s="1095" t="s">
        <v>199</v>
      </c>
      <c r="K397" s="1091">
        <v>25000000000</v>
      </c>
      <c r="L397" s="1091"/>
      <c r="M397" s="1092">
        <v>7692307692</v>
      </c>
      <c r="N397" s="1091">
        <v>4.1408060000000004</v>
      </c>
      <c r="O397" s="1091"/>
      <c r="P397" s="1091">
        <v>6852354470.9499998</v>
      </c>
      <c r="Q397" s="1091"/>
      <c r="R397" s="1092"/>
    </row>
    <row r="398" spans="1:18">
      <c r="A398" s="1095" t="s">
        <v>199</v>
      </c>
      <c r="B398" s="1095" t="s">
        <v>203</v>
      </c>
      <c r="C398" s="1095" t="s">
        <v>202</v>
      </c>
      <c r="D398" s="1095" t="s">
        <v>42</v>
      </c>
      <c r="E398" s="1096">
        <v>40574</v>
      </c>
      <c r="F398" s="1095" t="s">
        <v>199</v>
      </c>
      <c r="G398" s="1091"/>
      <c r="H398" s="1091"/>
      <c r="I398" s="1091"/>
      <c r="J398" s="1095" t="s">
        <v>199</v>
      </c>
      <c r="K398" s="1091"/>
      <c r="L398" s="1091"/>
      <c r="M398" s="1092"/>
      <c r="N398" s="1091"/>
      <c r="O398" s="1091"/>
      <c r="P398" s="1091"/>
      <c r="Q398" s="1091">
        <v>54621848.840000004</v>
      </c>
      <c r="R398" s="1092">
        <v>210084034</v>
      </c>
    </row>
    <row r="399" spans="1:18">
      <c r="A399" s="1095" t="s">
        <v>773</v>
      </c>
      <c r="B399" s="1095" t="s">
        <v>1087</v>
      </c>
      <c r="C399" s="1095" t="s">
        <v>1088</v>
      </c>
      <c r="D399" s="1095" t="s">
        <v>166</v>
      </c>
      <c r="E399" s="1096">
        <v>39829</v>
      </c>
      <c r="F399" s="1095" t="s">
        <v>200</v>
      </c>
      <c r="G399" s="1091">
        <v>26440000</v>
      </c>
      <c r="H399" s="1091">
        <v>0</v>
      </c>
      <c r="I399" s="1091">
        <v>28889100</v>
      </c>
      <c r="J399" s="1095" t="s">
        <v>1020</v>
      </c>
      <c r="K399" s="1091"/>
      <c r="L399" s="1091"/>
      <c r="M399" s="1092"/>
      <c r="N399" s="1091"/>
      <c r="O399" s="1091"/>
      <c r="P399" s="1091"/>
      <c r="Q399" s="1091"/>
      <c r="R399" s="1092"/>
    </row>
    <row r="400" spans="1:18">
      <c r="A400" s="1095" t="s">
        <v>199</v>
      </c>
      <c r="B400" s="1095" t="s">
        <v>1087</v>
      </c>
      <c r="C400" s="1095" t="s">
        <v>1088</v>
      </c>
      <c r="D400" s="1095" t="s">
        <v>166</v>
      </c>
      <c r="E400" s="1096">
        <v>40394</v>
      </c>
      <c r="F400" s="1095" t="s">
        <v>199</v>
      </c>
      <c r="G400" s="1091"/>
      <c r="H400" s="1091"/>
      <c r="I400" s="1091"/>
      <c r="J400" s="1095" t="s">
        <v>199</v>
      </c>
      <c r="K400" s="1091">
        <v>26440000</v>
      </c>
      <c r="L400" s="1091"/>
      <c r="M400" s="1092">
        <v>26440</v>
      </c>
      <c r="N400" s="1091">
        <v>1000</v>
      </c>
      <c r="O400" s="1091"/>
      <c r="P400" s="1091"/>
      <c r="Q400" s="1091"/>
      <c r="R400" s="1092"/>
    </row>
    <row r="401" spans="1:18">
      <c r="A401" s="1095" t="s">
        <v>199</v>
      </c>
      <c r="B401" s="1095" t="s">
        <v>1087</v>
      </c>
      <c r="C401" s="1095" t="s">
        <v>1088</v>
      </c>
      <c r="D401" s="1095" t="s">
        <v>166</v>
      </c>
      <c r="E401" s="1096">
        <v>40422</v>
      </c>
      <c r="F401" s="1095" t="s">
        <v>199</v>
      </c>
      <c r="G401" s="1091"/>
      <c r="H401" s="1091"/>
      <c r="I401" s="1091"/>
      <c r="J401" s="1095" t="s">
        <v>199</v>
      </c>
      <c r="K401" s="1091"/>
      <c r="L401" s="1091"/>
      <c r="M401" s="1092"/>
      <c r="N401" s="1091"/>
      <c r="O401" s="1091"/>
      <c r="P401" s="1091"/>
      <c r="Q401" s="1091">
        <v>400000</v>
      </c>
      <c r="R401" s="1092">
        <v>194794</v>
      </c>
    </row>
    <row r="402" spans="1:18">
      <c r="A402" s="1095" t="s">
        <v>1089</v>
      </c>
      <c r="B402" s="1095" t="s">
        <v>1090</v>
      </c>
      <c r="C402" s="1095" t="s">
        <v>1091</v>
      </c>
      <c r="D402" s="1095" t="s">
        <v>5</v>
      </c>
      <c r="E402" s="1096">
        <v>39805</v>
      </c>
      <c r="F402" s="1095" t="s">
        <v>201</v>
      </c>
      <c r="G402" s="1091">
        <v>10400000</v>
      </c>
      <c r="H402" s="1091">
        <v>0</v>
      </c>
      <c r="I402" s="1091">
        <v>223571.11</v>
      </c>
      <c r="J402" s="1095" t="s">
        <v>954</v>
      </c>
      <c r="K402" s="1091"/>
      <c r="L402" s="1091"/>
      <c r="M402" s="1092"/>
      <c r="N402" s="1091"/>
      <c r="O402" s="1091"/>
      <c r="P402" s="1091"/>
      <c r="Q402" s="1091"/>
      <c r="R402" s="1092"/>
    </row>
    <row r="403" spans="1:18">
      <c r="A403" s="1095" t="s">
        <v>199</v>
      </c>
      <c r="B403" s="1095" t="s">
        <v>1090</v>
      </c>
      <c r="C403" s="1095" t="s">
        <v>1091</v>
      </c>
      <c r="D403" s="1095" t="s">
        <v>5</v>
      </c>
      <c r="E403" s="1096">
        <v>40809</v>
      </c>
      <c r="F403" s="1095" t="s">
        <v>199</v>
      </c>
      <c r="G403" s="1091"/>
      <c r="H403" s="1091"/>
      <c r="I403" s="1091"/>
      <c r="J403" s="1095" t="s">
        <v>199</v>
      </c>
      <c r="K403" s="1091"/>
      <c r="L403" s="1091"/>
      <c r="M403" s="1092"/>
      <c r="N403" s="1091"/>
      <c r="O403" s="1091">
        <v>-10400000</v>
      </c>
      <c r="P403" s="1091"/>
      <c r="Q403" s="1091"/>
      <c r="R403" s="1092"/>
    </row>
    <row r="404" spans="1:18">
      <c r="A404" s="1095" t="s">
        <v>813</v>
      </c>
      <c r="B404" s="1095" t="s">
        <v>1092</v>
      </c>
      <c r="C404" s="1095" t="s">
        <v>1093</v>
      </c>
      <c r="D404" s="1095" t="s">
        <v>882</v>
      </c>
      <c r="E404" s="1096">
        <v>39962</v>
      </c>
      <c r="F404" s="1095" t="s">
        <v>201</v>
      </c>
      <c r="G404" s="1091">
        <v>24990000</v>
      </c>
      <c r="H404" s="1091">
        <v>0</v>
      </c>
      <c r="I404" s="1091">
        <v>13952381.449999999</v>
      </c>
      <c r="J404" s="1095" t="s">
        <v>808</v>
      </c>
      <c r="K404" s="1091"/>
      <c r="L404" s="1091"/>
      <c r="M404" s="1092"/>
      <c r="N404" s="1091"/>
      <c r="O404" s="1091"/>
      <c r="P404" s="1091"/>
      <c r="Q404" s="1091"/>
      <c r="R404" s="1092"/>
    </row>
    <row r="405" spans="1:18">
      <c r="A405" s="1095" t="s">
        <v>199</v>
      </c>
      <c r="B405" s="1095" t="s">
        <v>1092</v>
      </c>
      <c r="C405" s="1095" t="s">
        <v>1093</v>
      </c>
      <c r="D405" s="1095" t="s">
        <v>882</v>
      </c>
      <c r="E405" s="1096">
        <v>41312</v>
      </c>
      <c r="F405" s="1095" t="s">
        <v>199</v>
      </c>
      <c r="G405" s="1091"/>
      <c r="H405" s="1091"/>
      <c r="I405" s="1091"/>
      <c r="J405" s="1095" t="s">
        <v>199</v>
      </c>
      <c r="K405" s="1091">
        <v>6657375</v>
      </c>
      <c r="L405" s="1091"/>
      <c r="M405" s="1092">
        <v>12990</v>
      </c>
      <c r="N405" s="1091">
        <v>512.5</v>
      </c>
      <c r="O405" s="1091">
        <v>-6332625</v>
      </c>
      <c r="P405" s="1091"/>
      <c r="Q405" s="1091">
        <v>258018.75</v>
      </c>
      <c r="R405" s="1092">
        <v>500</v>
      </c>
    </row>
    <row r="406" spans="1:18">
      <c r="A406" s="1095" t="s">
        <v>199</v>
      </c>
      <c r="B406" s="1095" t="s">
        <v>1092</v>
      </c>
      <c r="C406" s="1095" t="s">
        <v>1093</v>
      </c>
      <c r="D406" s="1095" t="s">
        <v>882</v>
      </c>
      <c r="E406" s="1096">
        <v>41313</v>
      </c>
      <c r="F406" s="1095" t="s">
        <v>199</v>
      </c>
      <c r="G406" s="1091"/>
      <c r="H406" s="1091"/>
      <c r="I406" s="1091"/>
      <c r="J406" s="1095" t="s">
        <v>199</v>
      </c>
      <c r="K406" s="1091">
        <v>6150000</v>
      </c>
      <c r="L406" s="1091"/>
      <c r="M406" s="1092">
        <v>12000</v>
      </c>
      <c r="N406" s="1091">
        <v>512.5</v>
      </c>
      <c r="O406" s="1091">
        <v>-5850000</v>
      </c>
      <c r="P406" s="1091"/>
      <c r="Q406" s="1091">
        <v>387028.12</v>
      </c>
      <c r="R406" s="1092">
        <v>750</v>
      </c>
    </row>
    <row r="407" spans="1:18">
      <c r="A407" s="1095" t="s">
        <v>199</v>
      </c>
      <c r="B407" s="1095" t="s">
        <v>1092</v>
      </c>
      <c r="C407" s="1095" t="s">
        <v>1093</v>
      </c>
      <c r="D407" s="1095" t="s">
        <v>882</v>
      </c>
      <c r="E407" s="1096">
        <v>41359</v>
      </c>
      <c r="F407" s="1095" t="s">
        <v>199</v>
      </c>
      <c r="G407" s="1091"/>
      <c r="H407" s="1091"/>
      <c r="I407" s="1091"/>
      <c r="J407" s="1095" t="s">
        <v>199</v>
      </c>
      <c r="K407" s="1091"/>
      <c r="L407" s="1091">
        <v>-128073.75</v>
      </c>
      <c r="M407" s="1092"/>
      <c r="N407" s="1091"/>
      <c r="O407" s="1091"/>
      <c r="P407" s="1091"/>
      <c r="Q407" s="1091"/>
      <c r="R407" s="1092"/>
    </row>
    <row r="408" spans="1:18">
      <c r="A408" s="1095" t="s">
        <v>1018</v>
      </c>
      <c r="B408" s="1095" t="s">
        <v>1094</v>
      </c>
      <c r="C408" s="1095" t="s">
        <v>1095</v>
      </c>
      <c r="D408" s="1095" t="s">
        <v>15</v>
      </c>
      <c r="E408" s="1096">
        <v>39878</v>
      </c>
      <c r="F408" s="1095" t="s">
        <v>6</v>
      </c>
      <c r="G408" s="1091">
        <v>7462000</v>
      </c>
      <c r="H408" s="1091">
        <v>0</v>
      </c>
      <c r="I408" s="1091">
        <v>7997813.2199999997</v>
      </c>
      <c r="J408" s="1095" t="s">
        <v>1020</v>
      </c>
      <c r="K408" s="1091"/>
      <c r="L408" s="1091"/>
      <c r="M408" s="1092"/>
      <c r="N408" s="1091"/>
      <c r="O408" s="1091"/>
      <c r="P408" s="1091"/>
      <c r="Q408" s="1091"/>
      <c r="R408" s="1092"/>
    </row>
    <row r="409" spans="1:18">
      <c r="A409" s="1095" t="s">
        <v>199</v>
      </c>
      <c r="B409" s="1095" t="s">
        <v>1094</v>
      </c>
      <c r="C409" s="1095" t="s">
        <v>1095</v>
      </c>
      <c r="D409" s="1095" t="s">
        <v>15</v>
      </c>
      <c r="E409" s="1096">
        <v>40403</v>
      </c>
      <c r="F409" s="1095" t="s">
        <v>199</v>
      </c>
      <c r="G409" s="1091"/>
      <c r="H409" s="1091"/>
      <c r="I409" s="1091"/>
      <c r="J409" s="1095" t="s">
        <v>199</v>
      </c>
      <c r="K409" s="1091">
        <v>7462000</v>
      </c>
      <c r="L409" s="1091"/>
      <c r="M409" s="1092">
        <v>7462</v>
      </c>
      <c r="N409" s="1091">
        <v>1000</v>
      </c>
      <c r="O409" s="1091"/>
      <c r="P409" s="1091"/>
      <c r="Q409" s="1091"/>
      <c r="R409" s="1092"/>
    </row>
    <row r="410" spans="1:18">
      <c r="A410" s="1095" t="s">
        <v>827</v>
      </c>
      <c r="B410" s="1095" t="s">
        <v>1096</v>
      </c>
      <c r="C410" s="1095" t="s">
        <v>1097</v>
      </c>
      <c r="D410" s="1095" t="s">
        <v>39</v>
      </c>
      <c r="E410" s="1096">
        <v>39892</v>
      </c>
      <c r="F410" s="1095" t="s">
        <v>201</v>
      </c>
      <c r="G410" s="1091">
        <v>2400000</v>
      </c>
      <c r="H410" s="1091">
        <v>0</v>
      </c>
      <c r="I410" s="1091">
        <v>2353330.6</v>
      </c>
      <c r="J410" s="1095" t="s">
        <v>808</v>
      </c>
      <c r="K410" s="1091"/>
      <c r="L410" s="1091"/>
      <c r="M410" s="1092"/>
      <c r="N410" s="1091"/>
      <c r="O410" s="1091"/>
      <c r="P410" s="1091"/>
      <c r="Q410" s="1091"/>
      <c r="R410" s="1092"/>
    </row>
    <row r="411" spans="1:18">
      <c r="A411" s="1095" t="s">
        <v>199</v>
      </c>
      <c r="B411" s="1095" t="s">
        <v>1096</v>
      </c>
      <c r="C411" s="1095" t="s">
        <v>1097</v>
      </c>
      <c r="D411" s="1095" t="s">
        <v>39</v>
      </c>
      <c r="E411" s="1096">
        <v>42184</v>
      </c>
      <c r="F411" s="1095" t="s">
        <v>199</v>
      </c>
      <c r="G411" s="1091"/>
      <c r="H411" s="1091"/>
      <c r="I411" s="1091"/>
      <c r="J411" s="1095" t="s">
        <v>199</v>
      </c>
      <c r="K411" s="1091">
        <v>1560312</v>
      </c>
      <c r="L411" s="1091"/>
      <c r="M411" s="1092">
        <v>2400</v>
      </c>
      <c r="N411" s="1091">
        <v>650.13</v>
      </c>
      <c r="O411" s="1091">
        <v>-839688</v>
      </c>
      <c r="P411" s="1091"/>
      <c r="Q411" s="1091">
        <v>53015.6</v>
      </c>
      <c r="R411" s="1092">
        <v>120</v>
      </c>
    </row>
    <row r="412" spans="1:18">
      <c r="A412" s="1095" t="s">
        <v>199</v>
      </c>
      <c r="B412" s="1095" t="s">
        <v>1096</v>
      </c>
      <c r="C412" s="1095" t="s">
        <v>1097</v>
      </c>
      <c r="D412" s="1095" t="s">
        <v>39</v>
      </c>
      <c r="E412" s="1096">
        <v>42222</v>
      </c>
      <c r="F412" s="1095" t="s">
        <v>199</v>
      </c>
      <c r="G412" s="1091"/>
      <c r="H412" s="1091"/>
      <c r="I412" s="1091"/>
      <c r="J412" s="1095" t="s">
        <v>199</v>
      </c>
      <c r="K412" s="1091"/>
      <c r="L412" s="1091">
        <v>-25000</v>
      </c>
      <c r="M412" s="1092"/>
      <c r="N412" s="1091"/>
      <c r="O412" s="1091"/>
      <c r="P412" s="1091"/>
      <c r="Q412" s="1091"/>
      <c r="R412" s="1092"/>
    </row>
    <row r="413" spans="1:18">
      <c r="A413" s="1095" t="s">
        <v>2219</v>
      </c>
      <c r="B413" s="1095" t="s">
        <v>1098</v>
      </c>
      <c r="C413" s="1095" t="s">
        <v>1099</v>
      </c>
      <c r="D413" s="1095" t="s">
        <v>1100</v>
      </c>
      <c r="E413" s="1096">
        <v>39850</v>
      </c>
      <c r="F413" s="1095" t="s">
        <v>201</v>
      </c>
      <c r="G413" s="1091">
        <v>6300000</v>
      </c>
      <c r="H413" s="1091">
        <v>0</v>
      </c>
      <c r="I413" s="1091">
        <v>4980258.54</v>
      </c>
      <c r="J413" s="1095" t="s">
        <v>808</v>
      </c>
      <c r="K413" s="1091"/>
      <c r="L413" s="1091"/>
      <c r="M413" s="1092"/>
      <c r="N413" s="1091"/>
      <c r="O413" s="1091"/>
      <c r="P413" s="1091"/>
      <c r="Q413" s="1091"/>
      <c r="R413" s="1092"/>
    </row>
    <row r="414" spans="1:18">
      <c r="A414" s="1095" t="s">
        <v>199</v>
      </c>
      <c r="B414" s="1095" t="s">
        <v>1098</v>
      </c>
      <c r="C414" s="1095" t="s">
        <v>1099</v>
      </c>
      <c r="D414" s="1095" t="s">
        <v>1100</v>
      </c>
      <c r="E414" s="1096">
        <v>42794</v>
      </c>
      <c r="F414" s="1095" t="s">
        <v>199</v>
      </c>
      <c r="G414" s="1091"/>
      <c r="H414" s="1091"/>
      <c r="I414" s="1091"/>
      <c r="J414" s="1095" t="s">
        <v>199</v>
      </c>
      <c r="K414" s="1091">
        <v>4800000.04</v>
      </c>
      <c r="L414" s="1091"/>
      <c r="M414" s="1092">
        <v>10909091</v>
      </c>
      <c r="N414" s="1091">
        <v>0.44</v>
      </c>
      <c r="O414" s="1091">
        <v>-1499999.96</v>
      </c>
      <c r="P414" s="1091"/>
      <c r="Q414" s="1091"/>
      <c r="R414" s="1092"/>
    </row>
    <row r="415" spans="1:18">
      <c r="A415" s="1095" t="s">
        <v>809</v>
      </c>
      <c r="B415" s="1095" t="s">
        <v>1101</v>
      </c>
      <c r="C415" s="1095" t="s">
        <v>1102</v>
      </c>
      <c r="D415" s="1095" t="s">
        <v>171</v>
      </c>
      <c r="E415" s="1096">
        <v>39805</v>
      </c>
      <c r="F415" s="1095" t="s">
        <v>201</v>
      </c>
      <c r="G415" s="1091">
        <v>3000000</v>
      </c>
      <c r="H415" s="1091">
        <v>0</v>
      </c>
      <c r="I415" s="1091">
        <v>3574645.84</v>
      </c>
      <c r="J415" s="1095" t="s">
        <v>1020</v>
      </c>
      <c r="K415" s="1091"/>
      <c r="L415" s="1091"/>
      <c r="M415" s="1092"/>
      <c r="N415" s="1091"/>
      <c r="O415" s="1091"/>
      <c r="P415" s="1091"/>
      <c r="Q415" s="1091"/>
      <c r="R415" s="1092"/>
    </row>
    <row r="416" spans="1:18">
      <c r="A416" s="1095" t="s">
        <v>199</v>
      </c>
      <c r="B416" s="1095" t="s">
        <v>1101</v>
      </c>
      <c r="C416" s="1095" t="s">
        <v>1102</v>
      </c>
      <c r="D416" s="1095" t="s">
        <v>171</v>
      </c>
      <c r="E416" s="1096">
        <v>40752</v>
      </c>
      <c r="F416" s="1095" t="s">
        <v>199</v>
      </c>
      <c r="G416" s="1091"/>
      <c r="H416" s="1091"/>
      <c r="I416" s="1091"/>
      <c r="J416" s="1095" t="s">
        <v>199</v>
      </c>
      <c r="K416" s="1091">
        <v>3000000</v>
      </c>
      <c r="L416" s="1091"/>
      <c r="M416" s="1092">
        <v>3000</v>
      </c>
      <c r="N416" s="1091">
        <v>1000</v>
      </c>
      <c r="O416" s="1091"/>
      <c r="P416" s="1091"/>
      <c r="Q416" s="1091">
        <v>150000</v>
      </c>
      <c r="R416" s="1092">
        <v>150</v>
      </c>
    </row>
    <row r="417" spans="1:18">
      <c r="A417" s="1095" t="s">
        <v>773</v>
      </c>
      <c r="B417" s="1095" t="s">
        <v>1103</v>
      </c>
      <c r="C417" s="1095" t="s">
        <v>1104</v>
      </c>
      <c r="D417" s="1095" t="s">
        <v>1100</v>
      </c>
      <c r="E417" s="1096">
        <v>39801</v>
      </c>
      <c r="F417" s="1095" t="s">
        <v>200</v>
      </c>
      <c r="G417" s="1091">
        <v>8779000</v>
      </c>
      <c r="H417" s="1091">
        <v>0</v>
      </c>
      <c r="I417" s="1091">
        <v>12236725.890000001</v>
      </c>
      <c r="J417" s="1095" t="s">
        <v>1020</v>
      </c>
      <c r="K417" s="1091"/>
      <c r="L417" s="1091"/>
      <c r="M417" s="1092"/>
      <c r="N417" s="1091"/>
      <c r="O417" s="1091"/>
      <c r="P417" s="1091"/>
      <c r="Q417" s="1091"/>
      <c r="R417" s="1092"/>
    </row>
    <row r="418" spans="1:18">
      <c r="A418" s="1095" t="s">
        <v>199</v>
      </c>
      <c r="B418" s="1095" t="s">
        <v>1103</v>
      </c>
      <c r="C418" s="1095" t="s">
        <v>1104</v>
      </c>
      <c r="D418" s="1095" t="s">
        <v>1100</v>
      </c>
      <c r="E418" s="1096">
        <v>40590</v>
      </c>
      <c r="F418" s="1095" t="s">
        <v>199</v>
      </c>
      <c r="G418" s="1091"/>
      <c r="H418" s="1091"/>
      <c r="I418" s="1091"/>
      <c r="J418" s="1095" t="s">
        <v>199</v>
      </c>
      <c r="K418" s="1091">
        <v>2212308</v>
      </c>
      <c r="L418" s="1091"/>
      <c r="M418" s="1092">
        <v>63</v>
      </c>
      <c r="N418" s="1091">
        <v>35116</v>
      </c>
      <c r="O418" s="1091"/>
      <c r="P418" s="1091"/>
      <c r="Q418" s="1091"/>
      <c r="R418" s="1092"/>
    </row>
    <row r="419" spans="1:18">
      <c r="A419" s="1095" t="s">
        <v>199</v>
      </c>
      <c r="B419" s="1095" t="s">
        <v>1103</v>
      </c>
      <c r="C419" s="1095" t="s">
        <v>1104</v>
      </c>
      <c r="D419" s="1095" t="s">
        <v>1100</v>
      </c>
      <c r="E419" s="1096">
        <v>41318</v>
      </c>
      <c r="F419" s="1095" t="s">
        <v>199</v>
      </c>
      <c r="G419" s="1091"/>
      <c r="H419" s="1091"/>
      <c r="I419" s="1091"/>
      <c r="J419" s="1095" t="s">
        <v>199</v>
      </c>
      <c r="K419" s="1091">
        <v>3300904</v>
      </c>
      <c r="L419" s="1091"/>
      <c r="M419" s="1092">
        <v>94</v>
      </c>
      <c r="N419" s="1091">
        <v>35116</v>
      </c>
      <c r="O419" s="1091"/>
      <c r="P419" s="1091"/>
      <c r="Q419" s="1091"/>
      <c r="R419" s="1092"/>
    </row>
    <row r="420" spans="1:18">
      <c r="A420" s="1095" t="s">
        <v>199</v>
      </c>
      <c r="B420" s="1095" t="s">
        <v>1103</v>
      </c>
      <c r="C420" s="1095" t="s">
        <v>1104</v>
      </c>
      <c r="D420" s="1095" t="s">
        <v>1100</v>
      </c>
      <c r="E420" s="1096">
        <v>41654</v>
      </c>
      <c r="F420" s="1095" t="s">
        <v>199</v>
      </c>
      <c r="G420" s="1091"/>
      <c r="H420" s="1091"/>
      <c r="I420" s="1091"/>
      <c r="J420" s="1095" t="s">
        <v>199</v>
      </c>
      <c r="K420" s="1091">
        <v>3265788</v>
      </c>
      <c r="L420" s="1091"/>
      <c r="M420" s="1092">
        <v>93</v>
      </c>
      <c r="N420" s="1091">
        <v>35116</v>
      </c>
      <c r="O420" s="1091"/>
      <c r="P420" s="1091"/>
      <c r="Q420" s="1091"/>
      <c r="R420" s="1092"/>
    </row>
    <row r="421" spans="1:18">
      <c r="A421" s="1095" t="s">
        <v>199</v>
      </c>
      <c r="B421" s="1095" t="s">
        <v>1103</v>
      </c>
      <c r="C421" s="1095" t="s">
        <v>1104</v>
      </c>
      <c r="D421" s="1095" t="s">
        <v>1100</v>
      </c>
      <c r="E421" s="1096">
        <v>42109</v>
      </c>
      <c r="F421" s="1095" t="s">
        <v>199</v>
      </c>
      <c r="G421" s="1091"/>
      <c r="H421" s="1091"/>
      <c r="I421" s="1091"/>
      <c r="J421" s="1095" t="s">
        <v>199</v>
      </c>
      <c r="K421" s="1091"/>
      <c r="L421" s="1091"/>
      <c r="M421" s="1092"/>
      <c r="N421" s="1091"/>
      <c r="O421" s="1091"/>
      <c r="P421" s="1091"/>
      <c r="Q421" s="1091">
        <v>1705802.78</v>
      </c>
      <c r="R421" s="1092">
        <v>254218</v>
      </c>
    </row>
    <row r="422" spans="1:18">
      <c r="A422" s="1095" t="s">
        <v>1105</v>
      </c>
      <c r="B422" s="1095" t="s">
        <v>1106</v>
      </c>
      <c r="C422" s="1095" t="s">
        <v>1107</v>
      </c>
      <c r="D422" s="1095" t="s">
        <v>940</v>
      </c>
      <c r="E422" s="1096">
        <v>39794</v>
      </c>
      <c r="F422" s="1095" t="s">
        <v>200</v>
      </c>
      <c r="G422" s="1091">
        <v>300000000</v>
      </c>
      <c r="H422" s="1091">
        <v>0</v>
      </c>
      <c r="I422" s="1091">
        <v>381395557.07999998</v>
      </c>
      <c r="J422" s="1095" t="s">
        <v>1020</v>
      </c>
      <c r="K422" s="1091"/>
      <c r="L422" s="1091"/>
      <c r="M422" s="1092"/>
      <c r="N422" s="1091"/>
      <c r="O422" s="1091"/>
      <c r="P422" s="1091"/>
      <c r="Q422" s="1091"/>
      <c r="R422" s="1092"/>
    </row>
    <row r="423" spans="1:18">
      <c r="A423" s="1095" t="s">
        <v>199</v>
      </c>
      <c r="B423" s="1095" t="s">
        <v>1106</v>
      </c>
      <c r="C423" s="1095" t="s">
        <v>1107</v>
      </c>
      <c r="D423" s="1095" t="s">
        <v>940</v>
      </c>
      <c r="E423" s="1096">
        <v>41376</v>
      </c>
      <c r="F423" s="1095" t="s">
        <v>199</v>
      </c>
      <c r="G423" s="1091"/>
      <c r="H423" s="1091"/>
      <c r="I423" s="1091"/>
      <c r="J423" s="1095" t="s">
        <v>199</v>
      </c>
      <c r="K423" s="1091">
        <v>300000000</v>
      </c>
      <c r="L423" s="1091"/>
      <c r="M423" s="1092">
        <v>300000</v>
      </c>
      <c r="N423" s="1091">
        <v>1000</v>
      </c>
      <c r="O423" s="1091"/>
      <c r="P423" s="1091"/>
      <c r="Q423" s="1091"/>
      <c r="R423" s="1092"/>
    </row>
    <row r="424" spans="1:18">
      <c r="A424" s="1095" t="s">
        <v>199</v>
      </c>
      <c r="B424" s="1095" t="s">
        <v>1106</v>
      </c>
      <c r="C424" s="1095" t="s">
        <v>1107</v>
      </c>
      <c r="D424" s="1095" t="s">
        <v>940</v>
      </c>
      <c r="E424" s="1096">
        <v>42137</v>
      </c>
      <c r="F424" s="1095" t="s">
        <v>199</v>
      </c>
      <c r="G424" s="1091"/>
      <c r="H424" s="1091"/>
      <c r="I424" s="1091"/>
      <c r="J424" s="1095" t="s">
        <v>199</v>
      </c>
      <c r="K424" s="1091"/>
      <c r="L424" s="1091"/>
      <c r="M424" s="1092"/>
      <c r="N424" s="1091"/>
      <c r="O424" s="1091"/>
      <c r="P424" s="1091"/>
      <c r="Q424" s="1091">
        <v>12150120.439999999</v>
      </c>
      <c r="R424" s="1092">
        <v>2571998.4</v>
      </c>
    </row>
    <row r="425" spans="1:18">
      <c r="A425" s="1095" t="s">
        <v>848</v>
      </c>
      <c r="B425" s="1095" t="s">
        <v>1108</v>
      </c>
      <c r="C425" s="1095" t="s">
        <v>807</v>
      </c>
      <c r="D425" s="1095" t="s">
        <v>76</v>
      </c>
      <c r="E425" s="1096">
        <v>39794</v>
      </c>
      <c r="F425" s="1095" t="s">
        <v>200</v>
      </c>
      <c r="G425" s="1091">
        <v>20500000</v>
      </c>
      <c r="H425" s="1091">
        <v>0</v>
      </c>
      <c r="I425" s="1091">
        <v>23572379.219999999</v>
      </c>
      <c r="J425" s="1095" t="s">
        <v>1020</v>
      </c>
      <c r="K425" s="1091"/>
      <c r="L425" s="1091"/>
      <c r="M425" s="1092"/>
      <c r="N425" s="1091"/>
      <c r="O425" s="1091"/>
      <c r="P425" s="1091"/>
      <c r="Q425" s="1091"/>
      <c r="R425" s="1092"/>
    </row>
    <row r="426" spans="1:18">
      <c r="A426" s="1095" t="s">
        <v>199</v>
      </c>
      <c r="B426" s="1095" t="s">
        <v>1108</v>
      </c>
      <c r="C426" s="1095" t="s">
        <v>807</v>
      </c>
      <c r="D426" s="1095" t="s">
        <v>76</v>
      </c>
      <c r="E426" s="1096">
        <v>40808</v>
      </c>
      <c r="F426" s="1095" t="s">
        <v>199</v>
      </c>
      <c r="G426" s="1091"/>
      <c r="H426" s="1091"/>
      <c r="I426" s="1091"/>
      <c r="J426" s="1095" t="s">
        <v>199</v>
      </c>
      <c r="K426" s="1091">
        <v>20500000</v>
      </c>
      <c r="L426" s="1091"/>
      <c r="M426" s="1092">
        <v>20500</v>
      </c>
      <c r="N426" s="1091">
        <v>1000</v>
      </c>
      <c r="O426" s="1091"/>
      <c r="P426" s="1091"/>
      <c r="Q426" s="1091"/>
      <c r="R426" s="1092"/>
    </row>
    <row r="427" spans="1:18">
      <c r="A427" s="1095" t="s">
        <v>199</v>
      </c>
      <c r="B427" s="1095" t="s">
        <v>1108</v>
      </c>
      <c r="C427" s="1095" t="s">
        <v>807</v>
      </c>
      <c r="D427" s="1095" t="s">
        <v>76</v>
      </c>
      <c r="E427" s="1096">
        <v>40856</v>
      </c>
      <c r="F427" s="1095" t="s">
        <v>199</v>
      </c>
      <c r="G427" s="1091"/>
      <c r="H427" s="1091"/>
      <c r="I427" s="1091"/>
      <c r="J427" s="1095" t="s">
        <v>199</v>
      </c>
      <c r="K427" s="1091"/>
      <c r="L427" s="1091"/>
      <c r="M427" s="1092"/>
      <c r="N427" s="1091"/>
      <c r="O427" s="1091"/>
      <c r="P427" s="1091"/>
      <c r="Q427" s="1091">
        <v>225157</v>
      </c>
      <c r="R427" s="1092">
        <v>450313.5</v>
      </c>
    </row>
    <row r="428" spans="1:18">
      <c r="A428" s="1095" t="s">
        <v>2220</v>
      </c>
      <c r="B428" s="1095" t="s">
        <v>1110</v>
      </c>
      <c r="C428" s="1095" t="s">
        <v>1111</v>
      </c>
      <c r="D428" s="1095" t="s">
        <v>61</v>
      </c>
      <c r="E428" s="1096">
        <v>39913</v>
      </c>
      <c r="F428" s="1095" t="s">
        <v>6</v>
      </c>
      <c r="G428" s="1091">
        <v>9439000</v>
      </c>
      <c r="H428" s="1091">
        <v>0</v>
      </c>
      <c r="I428" s="1091">
        <v>2508609</v>
      </c>
      <c r="J428" s="1095" t="s">
        <v>808</v>
      </c>
      <c r="K428" s="1091"/>
      <c r="L428" s="1091"/>
      <c r="M428" s="1092"/>
      <c r="N428" s="1091"/>
      <c r="O428" s="1091"/>
      <c r="P428" s="1091"/>
      <c r="Q428" s="1091"/>
      <c r="R428" s="1092"/>
    </row>
    <row r="429" spans="1:18">
      <c r="A429" s="1095" t="s">
        <v>199</v>
      </c>
      <c r="B429" s="1095" t="s">
        <v>1110</v>
      </c>
      <c r="C429" s="1095" t="s">
        <v>1111</v>
      </c>
      <c r="D429" s="1095" t="s">
        <v>61</v>
      </c>
      <c r="E429" s="1096">
        <v>42223</v>
      </c>
      <c r="F429" s="1095" t="s">
        <v>199</v>
      </c>
      <c r="G429" s="1091"/>
      <c r="H429" s="1091"/>
      <c r="I429" s="1091"/>
      <c r="J429" s="1095" t="s">
        <v>199</v>
      </c>
      <c r="K429" s="1091">
        <v>2226750</v>
      </c>
      <c r="L429" s="1091"/>
      <c r="M429" s="1092">
        <v>9439</v>
      </c>
      <c r="N429" s="1091">
        <v>235.909524</v>
      </c>
      <c r="O429" s="1091">
        <v>-7212250</v>
      </c>
      <c r="P429" s="1091"/>
      <c r="Q429" s="1091"/>
      <c r="R429" s="1092"/>
    </row>
    <row r="430" spans="1:18">
      <c r="A430" s="1095" t="s">
        <v>773</v>
      </c>
      <c r="B430" s="1095" t="s">
        <v>1112</v>
      </c>
      <c r="C430" s="1095" t="s">
        <v>1113</v>
      </c>
      <c r="D430" s="1095" t="s">
        <v>5</v>
      </c>
      <c r="E430" s="1096">
        <v>39773</v>
      </c>
      <c r="F430" s="1095" t="s">
        <v>200</v>
      </c>
      <c r="G430" s="1091">
        <v>400000000</v>
      </c>
      <c r="H430" s="1091">
        <v>0</v>
      </c>
      <c r="I430" s="1091">
        <v>442416666.67000002</v>
      </c>
      <c r="J430" s="1095" t="s">
        <v>1020</v>
      </c>
      <c r="K430" s="1091"/>
      <c r="L430" s="1091"/>
      <c r="M430" s="1092"/>
      <c r="N430" s="1091"/>
      <c r="O430" s="1091"/>
      <c r="P430" s="1091"/>
      <c r="Q430" s="1091"/>
      <c r="R430" s="1092"/>
    </row>
    <row r="431" spans="1:18">
      <c r="A431" s="1095" t="s">
        <v>199</v>
      </c>
      <c r="B431" s="1095" t="s">
        <v>1112</v>
      </c>
      <c r="C431" s="1095" t="s">
        <v>1113</v>
      </c>
      <c r="D431" s="1095" t="s">
        <v>5</v>
      </c>
      <c r="E431" s="1096">
        <v>40177</v>
      </c>
      <c r="F431" s="1095" t="s">
        <v>199</v>
      </c>
      <c r="G431" s="1091"/>
      <c r="H431" s="1091"/>
      <c r="I431" s="1091"/>
      <c r="J431" s="1095" t="s">
        <v>199</v>
      </c>
      <c r="K431" s="1091">
        <v>200000000</v>
      </c>
      <c r="L431" s="1091"/>
      <c r="M431" s="1092">
        <v>200000</v>
      </c>
      <c r="N431" s="1091">
        <v>1000</v>
      </c>
      <c r="O431" s="1091"/>
      <c r="P431" s="1091"/>
      <c r="Q431" s="1091"/>
      <c r="R431" s="1092"/>
    </row>
    <row r="432" spans="1:18">
      <c r="A432" s="1095" t="s">
        <v>199</v>
      </c>
      <c r="B432" s="1095" t="s">
        <v>1112</v>
      </c>
      <c r="C432" s="1095" t="s">
        <v>1113</v>
      </c>
      <c r="D432" s="1095" t="s">
        <v>5</v>
      </c>
      <c r="E432" s="1096">
        <v>40240</v>
      </c>
      <c r="F432" s="1095" t="s">
        <v>199</v>
      </c>
      <c r="G432" s="1091"/>
      <c r="H432" s="1091"/>
      <c r="I432" s="1091"/>
      <c r="J432" s="1095" t="s">
        <v>199</v>
      </c>
      <c r="K432" s="1091">
        <v>200000000</v>
      </c>
      <c r="L432" s="1091"/>
      <c r="M432" s="1092">
        <v>200000</v>
      </c>
      <c r="N432" s="1091">
        <v>1000</v>
      </c>
      <c r="O432" s="1091"/>
      <c r="P432" s="1091"/>
      <c r="Q432" s="1091"/>
      <c r="R432" s="1092"/>
    </row>
    <row r="433" spans="1:18">
      <c r="A433" s="1095" t="s">
        <v>199</v>
      </c>
      <c r="B433" s="1095" t="s">
        <v>1112</v>
      </c>
      <c r="C433" s="1095" t="s">
        <v>1113</v>
      </c>
      <c r="D433" s="1095" t="s">
        <v>5</v>
      </c>
      <c r="E433" s="1096">
        <v>40275</v>
      </c>
      <c r="F433" s="1095" t="s">
        <v>199</v>
      </c>
      <c r="G433" s="1091"/>
      <c r="H433" s="1091"/>
      <c r="I433" s="1091"/>
      <c r="J433" s="1095" t="s">
        <v>199</v>
      </c>
      <c r="K433" s="1091"/>
      <c r="L433" s="1091"/>
      <c r="M433" s="1092"/>
      <c r="N433" s="1091"/>
      <c r="O433" s="1091"/>
      <c r="P433" s="1091"/>
      <c r="Q433" s="1091">
        <v>18500000</v>
      </c>
      <c r="R433" s="1092">
        <v>1128668</v>
      </c>
    </row>
    <row r="434" spans="1:18">
      <c r="A434" s="1095" t="s">
        <v>813</v>
      </c>
      <c r="B434" s="1095" t="s">
        <v>1114</v>
      </c>
      <c r="C434" s="1095" t="s">
        <v>1115</v>
      </c>
      <c r="D434" s="1095" t="s">
        <v>9</v>
      </c>
      <c r="E434" s="1096">
        <v>39899</v>
      </c>
      <c r="F434" s="1095" t="s">
        <v>201</v>
      </c>
      <c r="G434" s="1091">
        <v>3000000</v>
      </c>
      <c r="H434" s="1091">
        <v>0</v>
      </c>
      <c r="I434" s="1091">
        <v>3318585.05</v>
      </c>
      <c r="J434" s="1095" t="s">
        <v>808</v>
      </c>
      <c r="K434" s="1091"/>
      <c r="L434" s="1091"/>
      <c r="M434" s="1092"/>
      <c r="N434" s="1091"/>
      <c r="O434" s="1091"/>
      <c r="P434" s="1091"/>
      <c r="Q434" s="1091"/>
      <c r="R434" s="1092"/>
    </row>
    <row r="435" spans="1:18">
      <c r="A435" s="1095" t="s">
        <v>199</v>
      </c>
      <c r="B435" s="1095" t="s">
        <v>1114</v>
      </c>
      <c r="C435" s="1095" t="s">
        <v>1115</v>
      </c>
      <c r="D435" s="1095" t="s">
        <v>9</v>
      </c>
      <c r="E435" s="1096">
        <v>41241</v>
      </c>
      <c r="F435" s="1095" t="s">
        <v>199</v>
      </c>
      <c r="G435" s="1091"/>
      <c r="H435" s="1091"/>
      <c r="I435" s="1091"/>
      <c r="J435" s="1095" t="s">
        <v>199</v>
      </c>
      <c r="K435" s="1091">
        <v>955825.5</v>
      </c>
      <c r="L435" s="1091"/>
      <c r="M435" s="1092">
        <v>1095</v>
      </c>
      <c r="N435" s="1091">
        <v>872.9</v>
      </c>
      <c r="O435" s="1091">
        <v>-139174.5</v>
      </c>
      <c r="P435" s="1091"/>
      <c r="Q435" s="1091"/>
      <c r="R435" s="1092"/>
    </row>
    <row r="436" spans="1:18">
      <c r="A436" s="1095" t="s">
        <v>199</v>
      </c>
      <c r="B436" s="1095" t="s">
        <v>1114</v>
      </c>
      <c r="C436" s="1095" t="s">
        <v>1115</v>
      </c>
      <c r="D436" s="1095" t="s">
        <v>9</v>
      </c>
      <c r="E436" s="1096">
        <v>41242</v>
      </c>
      <c r="F436" s="1095" t="s">
        <v>199</v>
      </c>
      <c r="G436" s="1091"/>
      <c r="H436" s="1091"/>
      <c r="I436" s="1091"/>
      <c r="J436" s="1095" t="s">
        <v>199</v>
      </c>
      <c r="K436" s="1091">
        <v>1662874.5</v>
      </c>
      <c r="L436" s="1091"/>
      <c r="M436" s="1092">
        <v>1905</v>
      </c>
      <c r="N436" s="1091">
        <v>872.9</v>
      </c>
      <c r="O436" s="1091">
        <v>-242125.5</v>
      </c>
      <c r="P436" s="1091"/>
      <c r="Q436" s="1091">
        <v>114021.5</v>
      </c>
      <c r="R436" s="1092">
        <v>150</v>
      </c>
    </row>
    <row r="437" spans="1:18">
      <c r="A437" s="1095" t="s">
        <v>199</v>
      </c>
      <c r="B437" s="1095" t="s">
        <v>1114</v>
      </c>
      <c r="C437" s="1095" t="s">
        <v>1115</v>
      </c>
      <c r="D437" s="1095" t="s">
        <v>9</v>
      </c>
      <c r="E437" s="1096">
        <v>41285</v>
      </c>
      <c r="F437" s="1095" t="s">
        <v>199</v>
      </c>
      <c r="G437" s="1091"/>
      <c r="H437" s="1091"/>
      <c r="I437" s="1091"/>
      <c r="J437" s="1095" t="s">
        <v>199</v>
      </c>
      <c r="K437" s="1091"/>
      <c r="L437" s="1091">
        <v>-25000</v>
      </c>
      <c r="M437" s="1092"/>
      <c r="N437" s="1091"/>
      <c r="O437" s="1091"/>
      <c r="P437" s="1091"/>
      <c r="Q437" s="1091"/>
      <c r="R437" s="1092"/>
    </row>
    <row r="438" spans="1:18">
      <c r="A438" s="1095" t="s">
        <v>1116</v>
      </c>
      <c r="B438" s="1095" t="s">
        <v>1117</v>
      </c>
      <c r="C438" s="1095" t="s">
        <v>1118</v>
      </c>
      <c r="D438" s="1095" t="s">
        <v>805</v>
      </c>
      <c r="E438" s="1096">
        <v>39787</v>
      </c>
      <c r="F438" s="1095" t="s">
        <v>200</v>
      </c>
      <c r="G438" s="1091">
        <v>9950000</v>
      </c>
      <c r="H438" s="1091">
        <v>0</v>
      </c>
      <c r="I438" s="1091">
        <v>11166897.789999999</v>
      </c>
      <c r="J438" s="1095" t="s">
        <v>808</v>
      </c>
      <c r="K438" s="1091"/>
      <c r="L438" s="1091"/>
      <c r="M438" s="1092"/>
      <c r="N438" s="1091"/>
      <c r="O438" s="1091"/>
      <c r="P438" s="1091"/>
      <c r="Q438" s="1091"/>
      <c r="R438" s="1092"/>
    </row>
    <row r="439" spans="1:18">
      <c r="A439" s="1095" t="s">
        <v>199</v>
      </c>
      <c r="B439" s="1095" t="s">
        <v>1117</v>
      </c>
      <c r="C439" s="1095" t="s">
        <v>1118</v>
      </c>
      <c r="D439" s="1095" t="s">
        <v>805</v>
      </c>
      <c r="E439" s="1096">
        <v>41341</v>
      </c>
      <c r="F439" s="1095" t="s">
        <v>199</v>
      </c>
      <c r="G439" s="1091"/>
      <c r="H439" s="1091"/>
      <c r="I439" s="1091"/>
      <c r="J439" s="1095" t="s">
        <v>199</v>
      </c>
      <c r="K439" s="1091">
        <v>3772645</v>
      </c>
      <c r="L439" s="1091"/>
      <c r="M439" s="1092">
        <v>3950</v>
      </c>
      <c r="N439" s="1091">
        <v>955.1</v>
      </c>
      <c r="O439" s="1091">
        <v>-177355</v>
      </c>
      <c r="P439" s="1091"/>
      <c r="Q439" s="1091"/>
      <c r="R439" s="1092"/>
    </row>
    <row r="440" spans="1:18">
      <c r="A440" s="1095" t="s">
        <v>199</v>
      </c>
      <c r="B440" s="1095" t="s">
        <v>1117</v>
      </c>
      <c r="C440" s="1095" t="s">
        <v>1118</v>
      </c>
      <c r="D440" s="1095" t="s">
        <v>805</v>
      </c>
      <c r="E440" s="1096">
        <v>41344</v>
      </c>
      <c r="F440" s="1095" t="s">
        <v>199</v>
      </c>
      <c r="G440" s="1091"/>
      <c r="H440" s="1091"/>
      <c r="I440" s="1091"/>
      <c r="J440" s="1095" t="s">
        <v>199</v>
      </c>
      <c r="K440" s="1091">
        <v>5730600</v>
      </c>
      <c r="L440" s="1091"/>
      <c r="M440" s="1092">
        <v>6000</v>
      </c>
      <c r="N440" s="1091">
        <v>955.1</v>
      </c>
      <c r="O440" s="1091">
        <v>-269400</v>
      </c>
      <c r="P440" s="1091"/>
      <c r="Q440" s="1091"/>
      <c r="R440" s="1092"/>
    </row>
    <row r="441" spans="1:18">
      <c r="A441" s="1095" t="s">
        <v>199</v>
      </c>
      <c r="B441" s="1095" t="s">
        <v>1117</v>
      </c>
      <c r="C441" s="1095" t="s">
        <v>1118</v>
      </c>
      <c r="D441" s="1095" t="s">
        <v>805</v>
      </c>
      <c r="E441" s="1096">
        <v>41373</v>
      </c>
      <c r="F441" s="1095" t="s">
        <v>199</v>
      </c>
      <c r="G441" s="1091"/>
      <c r="H441" s="1091"/>
      <c r="I441" s="1091"/>
      <c r="J441" s="1095" t="s">
        <v>199</v>
      </c>
      <c r="K441" s="1091"/>
      <c r="L441" s="1091">
        <v>-95032.45</v>
      </c>
      <c r="M441" s="1092"/>
      <c r="N441" s="1091"/>
      <c r="O441" s="1091"/>
      <c r="P441" s="1091"/>
      <c r="Q441" s="1091"/>
      <c r="R441" s="1092"/>
    </row>
    <row r="442" spans="1:18">
      <c r="A442" s="1095" t="s">
        <v>199</v>
      </c>
      <c r="B442" s="1095" t="s">
        <v>1117</v>
      </c>
      <c r="C442" s="1095" t="s">
        <v>1118</v>
      </c>
      <c r="D442" s="1095" t="s">
        <v>805</v>
      </c>
      <c r="E442" s="1096">
        <v>41374</v>
      </c>
      <c r="F442" s="1095" t="s">
        <v>199</v>
      </c>
      <c r="G442" s="1091"/>
      <c r="H442" s="1091"/>
      <c r="I442" s="1091"/>
      <c r="J442" s="1095" t="s">
        <v>199</v>
      </c>
      <c r="K442" s="1091"/>
      <c r="L442" s="1091"/>
      <c r="M442" s="1092"/>
      <c r="N442" s="1091"/>
      <c r="O442" s="1091"/>
      <c r="P442" s="1091"/>
      <c r="Q442" s="1091">
        <v>99000</v>
      </c>
      <c r="R442" s="1092">
        <v>60000</v>
      </c>
    </row>
    <row r="443" spans="1:18">
      <c r="A443" s="1095" t="s">
        <v>199</v>
      </c>
      <c r="B443" s="1095" t="s">
        <v>1117</v>
      </c>
      <c r="C443" s="1095" t="s">
        <v>1118</v>
      </c>
      <c r="D443" s="1095" t="s">
        <v>805</v>
      </c>
      <c r="E443" s="1096">
        <v>41437</v>
      </c>
      <c r="F443" s="1095" t="s">
        <v>199</v>
      </c>
      <c r="G443" s="1091"/>
      <c r="H443" s="1091"/>
      <c r="I443" s="1091"/>
      <c r="J443" s="1095" t="s">
        <v>199</v>
      </c>
      <c r="K443" s="1091"/>
      <c r="L443" s="1091"/>
      <c r="M443" s="1092"/>
      <c r="N443" s="1091"/>
      <c r="O443" s="1091"/>
      <c r="P443" s="1091"/>
      <c r="Q443" s="1091">
        <v>225647.45</v>
      </c>
      <c r="R443" s="1092">
        <v>145579</v>
      </c>
    </row>
    <row r="444" spans="1:18">
      <c r="A444" s="1095" t="s">
        <v>862</v>
      </c>
      <c r="B444" s="1095" t="s">
        <v>1119</v>
      </c>
      <c r="C444" s="1095" t="s">
        <v>1120</v>
      </c>
      <c r="D444" s="1095" t="s">
        <v>9</v>
      </c>
      <c r="E444" s="1096">
        <v>40053</v>
      </c>
      <c r="F444" s="1095" t="s">
        <v>201</v>
      </c>
      <c r="G444" s="1091">
        <v>16015000</v>
      </c>
      <c r="H444" s="1091">
        <v>0</v>
      </c>
      <c r="I444" s="1091">
        <v>14257487.710000001</v>
      </c>
      <c r="J444" s="1095" t="s">
        <v>808</v>
      </c>
      <c r="K444" s="1091"/>
      <c r="L444" s="1091"/>
      <c r="M444" s="1092"/>
      <c r="N444" s="1091"/>
      <c r="O444" s="1091"/>
      <c r="P444" s="1091"/>
      <c r="Q444" s="1091"/>
      <c r="R444" s="1092"/>
    </row>
    <row r="445" spans="1:18">
      <c r="A445" s="1095" t="s">
        <v>199</v>
      </c>
      <c r="B445" s="1095" t="s">
        <v>1119</v>
      </c>
      <c r="C445" s="1095" t="s">
        <v>1120</v>
      </c>
      <c r="D445" s="1095" t="s">
        <v>9</v>
      </c>
      <c r="E445" s="1096">
        <v>41341</v>
      </c>
      <c r="F445" s="1095" t="s">
        <v>199</v>
      </c>
      <c r="G445" s="1091"/>
      <c r="H445" s="1091"/>
      <c r="I445" s="1091"/>
      <c r="J445" s="1095" t="s">
        <v>199</v>
      </c>
      <c r="K445" s="1091">
        <v>397550</v>
      </c>
      <c r="L445" s="1091"/>
      <c r="M445" s="1092">
        <v>500</v>
      </c>
      <c r="N445" s="1091">
        <v>795.1</v>
      </c>
      <c r="O445" s="1091">
        <v>-102450</v>
      </c>
      <c r="P445" s="1091"/>
      <c r="Q445" s="1091">
        <v>389857.05</v>
      </c>
      <c r="R445" s="1092">
        <v>450</v>
      </c>
    </row>
    <row r="446" spans="1:18">
      <c r="A446" s="1095" t="s">
        <v>199</v>
      </c>
      <c r="B446" s="1095" t="s">
        <v>1119</v>
      </c>
      <c r="C446" s="1095" t="s">
        <v>1120</v>
      </c>
      <c r="D446" s="1095" t="s">
        <v>9</v>
      </c>
      <c r="E446" s="1096">
        <v>41344</v>
      </c>
      <c r="F446" s="1095" t="s">
        <v>199</v>
      </c>
      <c r="G446" s="1091"/>
      <c r="H446" s="1091"/>
      <c r="I446" s="1091"/>
      <c r="J446" s="1095" t="s">
        <v>199</v>
      </c>
      <c r="K446" s="1091">
        <v>12335976.5</v>
      </c>
      <c r="L446" s="1091"/>
      <c r="M446" s="1092">
        <v>15515</v>
      </c>
      <c r="N446" s="1091">
        <v>795.1</v>
      </c>
      <c r="O446" s="1091">
        <v>-3179023.5</v>
      </c>
      <c r="P446" s="1091"/>
      <c r="Q446" s="1091">
        <v>25990.47</v>
      </c>
      <c r="R446" s="1092">
        <v>30</v>
      </c>
    </row>
    <row r="447" spans="1:18">
      <c r="A447" s="1095" t="s">
        <v>199</v>
      </c>
      <c r="B447" s="1095" t="s">
        <v>1119</v>
      </c>
      <c r="C447" s="1095" t="s">
        <v>1120</v>
      </c>
      <c r="D447" s="1095" t="s">
        <v>9</v>
      </c>
      <c r="E447" s="1096">
        <v>41373</v>
      </c>
      <c r="F447" s="1095" t="s">
        <v>199</v>
      </c>
      <c r="G447" s="1091"/>
      <c r="H447" s="1091"/>
      <c r="I447" s="1091"/>
      <c r="J447" s="1095" t="s">
        <v>199</v>
      </c>
      <c r="K447" s="1091"/>
      <c r="L447" s="1091">
        <v>-127335.27</v>
      </c>
      <c r="M447" s="1092"/>
      <c r="N447" s="1091"/>
      <c r="O447" s="1091"/>
      <c r="P447" s="1091"/>
      <c r="Q447" s="1091"/>
      <c r="R447" s="1092"/>
    </row>
    <row r="448" spans="1:18">
      <c r="A448" s="1095" t="s">
        <v>848</v>
      </c>
      <c r="B448" s="1095" t="s">
        <v>1121</v>
      </c>
      <c r="C448" s="1095" t="s">
        <v>908</v>
      </c>
      <c r="D448" s="1095" t="s">
        <v>833</v>
      </c>
      <c r="E448" s="1096">
        <v>39801</v>
      </c>
      <c r="F448" s="1095" t="s">
        <v>200</v>
      </c>
      <c r="G448" s="1091">
        <v>64450000</v>
      </c>
      <c r="H448" s="1091">
        <v>0</v>
      </c>
      <c r="I448" s="1091">
        <v>73357086.719999999</v>
      </c>
      <c r="J448" s="1095" t="s">
        <v>1020</v>
      </c>
      <c r="K448" s="1091"/>
      <c r="L448" s="1091"/>
      <c r="M448" s="1092"/>
      <c r="N448" s="1091"/>
      <c r="O448" s="1091"/>
      <c r="P448" s="1091"/>
      <c r="Q448" s="1091"/>
      <c r="R448" s="1092"/>
    </row>
    <row r="449" spans="1:18">
      <c r="A449" s="1095" t="s">
        <v>199</v>
      </c>
      <c r="B449" s="1095" t="s">
        <v>1121</v>
      </c>
      <c r="C449" s="1095" t="s">
        <v>908</v>
      </c>
      <c r="D449" s="1095" t="s">
        <v>833</v>
      </c>
      <c r="E449" s="1096">
        <v>40794</v>
      </c>
      <c r="F449" s="1095" t="s">
        <v>199</v>
      </c>
      <c r="G449" s="1091"/>
      <c r="H449" s="1091"/>
      <c r="I449" s="1091"/>
      <c r="J449" s="1095" t="s">
        <v>199</v>
      </c>
      <c r="K449" s="1091">
        <v>64450000</v>
      </c>
      <c r="L449" s="1091"/>
      <c r="M449" s="1092">
        <v>64450</v>
      </c>
      <c r="N449" s="1091">
        <v>1000</v>
      </c>
      <c r="O449" s="1091"/>
      <c r="P449" s="1091"/>
      <c r="Q449" s="1091"/>
      <c r="R449" s="1092"/>
    </row>
    <row r="450" spans="1:18">
      <c r="A450" s="1095" t="s">
        <v>199</v>
      </c>
      <c r="B450" s="1095" t="s">
        <v>1121</v>
      </c>
      <c r="C450" s="1095" t="s">
        <v>908</v>
      </c>
      <c r="D450" s="1095" t="s">
        <v>833</v>
      </c>
      <c r="E450" s="1096">
        <v>40870</v>
      </c>
      <c r="F450" s="1095" t="s">
        <v>199</v>
      </c>
      <c r="G450" s="1091"/>
      <c r="H450" s="1091"/>
      <c r="I450" s="1091"/>
      <c r="J450" s="1095" t="s">
        <v>199</v>
      </c>
      <c r="K450" s="1091"/>
      <c r="L450" s="1091"/>
      <c r="M450" s="1092"/>
      <c r="N450" s="1091"/>
      <c r="O450" s="1091"/>
      <c r="P450" s="1091"/>
      <c r="Q450" s="1091">
        <v>143677</v>
      </c>
      <c r="R450" s="1092">
        <v>895968</v>
      </c>
    </row>
    <row r="451" spans="1:18">
      <c r="A451" s="1095" t="s">
        <v>892</v>
      </c>
      <c r="B451" s="1095" t="s">
        <v>1122</v>
      </c>
      <c r="C451" s="1095" t="s">
        <v>1123</v>
      </c>
      <c r="D451" s="1095" t="s">
        <v>166</v>
      </c>
      <c r="E451" s="1096">
        <v>39822</v>
      </c>
      <c r="F451" s="1095" t="s">
        <v>200</v>
      </c>
      <c r="G451" s="1091">
        <v>16500000</v>
      </c>
      <c r="H451" s="1091">
        <v>0</v>
      </c>
      <c r="I451" s="1091">
        <v>19178479</v>
      </c>
      <c r="J451" s="1095" t="s">
        <v>1020</v>
      </c>
      <c r="K451" s="1091"/>
      <c r="L451" s="1091"/>
      <c r="M451" s="1092"/>
      <c r="N451" s="1091"/>
      <c r="O451" s="1091"/>
      <c r="P451" s="1091"/>
      <c r="Q451" s="1091"/>
      <c r="R451" s="1092"/>
    </row>
    <row r="452" spans="1:18">
      <c r="A452" s="1095" t="s">
        <v>199</v>
      </c>
      <c r="B452" s="1095" t="s">
        <v>1122</v>
      </c>
      <c r="C452" s="1095" t="s">
        <v>1123</v>
      </c>
      <c r="D452" s="1095" t="s">
        <v>166</v>
      </c>
      <c r="E452" s="1096">
        <v>40773</v>
      </c>
      <c r="F452" s="1095" t="s">
        <v>199</v>
      </c>
      <c r="G452" s="1091"/>
      <c r="H452" s="1091"/>
      <c r="I452" s="1091"/>
      <c r="J452" s="1095" t="s">
        <v>199</v>
      </c>
      <c r="K452" s="1091">
        <v>16500000</v>
      </c>
      <c r="L452" s="1091"/>
      <c r="M452" s="1092">
        <v>16500</v>
      </c>
      <c r="N452" s="1091">
        <v>1000</v>
      </c>
      <c r="O452" s="1091"/>
      <c r="P452" s="1091"/>
      <c r="Q452" s="1091"/>
      <c r="R452" s="1092"/>
    </row>
    <row r="453" spans="1:18">
      <c r="A453" s="1095" t="s">
        <v>199</v>
      </c>
      <c r="B453" s="1095" t="s">
        <v>1122</v>
      </c>
      <c r="C453" s="1095" t="s">
        <v>1123</v>
      </c>
      <c r="D453" s="1095" t="s">
        <v>166</v>
      </c>
      <c r="E453" s="1096">
        <v>40814</v>
      </c>
      <c r="F453" s="1095" t="s">
        <v>199</v>
      </c>
      <c r="G453" s="1091"/>
      <c r="H453" s="1091"/>
      <c r="I453" s="1091"/>
      <c r="J453" s="1095" t="s">
        <v>199</v>
      </c>
      <c r="K453" s="1091"/>
      <c r="L453" s="1091"/>
      <c r="M453" s="1092"/>
      <c r="N453" s="1091"/>
      <c r="O453" s="1091"/>
      <c r="P453" s="1091"/>
      <c r="Q453" s="1091">
        <v>526604</v>
      </c>
      <c r="R453" s="1092">
        <v>263859</v>
      </c>
    </row>
    <row r="454" spans="1:18">
      <c r="A454" s="1095" t="s">
        <v>813</v>
      </c>
      <c r="B454" s="1095" t="s">
        <v>1124</v>
      </c>
      <c r="C454" s="1095" t="s">
        <v>1125</v>
      </c>
      <c r="D454" s="1095" t="s">
        <v>833</v>
      </c>
      <c r="E454" s="1096">
        <v>39857</v>
      </c>
      <c r="F454" s="1095" t="s">
        <v>201</v>
      </c>
      <c r="G454" s="1091">
        <v>10000000</v>
      </c>
      <c r="H454" s="1091">
        <v>0</v>
      </c>
      <c r="I454" s="1091">
        <v>10670784.029999999</v>
      </c>
      <c r="J454" s="1095" t="s">
        <v>808</v>
      </c>
      <c r="K454" s="1091"/>
      <c r="L454" s="1091"/>
      <c r="M454" s="1092"/>
      <c r="N454" s="1091"/>
      <c r="O454" s="1091"/>
      <c r="P454" s="1091"/>
      <c r="Q454" s="1091"/>
      <c r="R454" s="1092"/>
    </row>
    <row r="455" spans="1:18">
      <c r="A455" s="1095" t="s">
        <v>199</v>
      </c>
      <c r="B455" s="1095" t="s">
        <v>1124</v>
      </c>
      <c r="C455" s="1095" t="s">
        <v>1125</v>
      </c>
      <c r="D455" s="1095" t="s">
        <v>833</v>
      </c>
      <c r="E455" s="1096">
        <v>41474</v>
      </c>
      <c r="F455" s="1095" t="s">
        <v>199</v>
      </c>
      <c r="G455" s="1091"/>
      <c r="H455" s="1091"/>
      <c r="I455" s="1091"/>
      <c r="J455" s="1095" t="s">
        <v>199</v>
      </c>
      <c r="K455" s="1091">
        <v>46995</v>
      </c>
      <c r="L455" s="1091"/>
      <c r="M455" s="1092">
        <v>52</v>
      </c>
      <c r="N455" s="1091">
        <v>903.75</v>
      </c>
      <c r="O455" s="1091">
        <v>-5005</v>
      </c>
      <c r="P455" s="1091"/>
      <c r="Q455" s="1091"/>
      <c r="R455" s="1092"/>
    </row>
    <row r="456" spans="1:18">
      <c r="A456" s="1095" t="s">
        <v>199</v>
      </c>
      <c r="B456" s="1095" t="s">
        <v>1124</v>
      </c>
      <c r="C456" s="1095" t="s">
        <v>1125</v>
      </c>
      <c r="D456" s="1095" t="s">
        <v>833</v>
      </c>
      <c r="E456" s="1096">
        <v>41477</v>
      </c>
      <c r="F456" s="1095" t="s">
        <v>199</v>
      </c>
      <c r="G456" s="1091"/>
      <c r="H456" s="1091"/>
      <c r="I456" s="1091"/>
      <c r="J456" s="1095" t="s">
        <v>199</v>
      </c>
      <c r="K456" s="1091">
        <v>8990505</v>
      </c>
      <c r="L456" s="1091"/>
      <c r="M456" s="1092">
        <v>9948</v>
      </c>
      <c r="N456" s="1091">
        <v>903.75</v>
      </c>
      <c r="O456" s="1091">
        <v>-957495</v>
      </c>
      <c r="P456" s="1091"/>
      <c r="Q456" s="1091">
        <v>494381.25</v>
      </c>
      <c r="R456" s="1092">
        <v>50</v>
      </c>
    </row>
    <row r="457" spans="1:18">
      <c r="A457" s="1095" t="s">
        <v>199</v>
      </c>
      <c r="B457" s="1095" t="s">
        <v>1124</v>
      </c>
      <c r="C457" s="1095" t="s">
        <v>1125</v>
      </c>
      <c r="D457" s="1095" t="s">
        <v>833</v>
      </c>
      <c r="E457" s="1096">
        <v>41529</v>
      </c>
      <c r="F457" s="1095" t="s">
        <v>199</v>
      </c>
      <c r="G457" s="1091"/>
      <c r="H457" s="1091"/>
      <c r="I457" s="1091"/>
      <c r="J457" s="1095" t="s">
        <v>199</v>
      </c>
      <c r="K457" s="1091"/>
      <c r="L457" s="1091">
        <v>-90375</v>
      </c>
      <c r="M457" s="1092"/>
      <c r="N457" s="1091"/>
      <c r="O457" s="1091"/>
      <c r="P457" s="1091"/>
      <c r="Q457" s="1091"/>
      <c r="R457" s="1092"/>
    </row>
    <row r="458" spans="1:18">
      <c r="A458" s="1095" t="s">
        <v>802</v>
      </c>
      <c r="B458" s="1095" t="s">
        <v>1126</v>
      </c>
      <c r="C458" s="1095" t="s">
        <v>1127</v>
      </c>
      <c r="D458" s="1095" t="s">
        <v>166</v>
      </c>
      <c r="E458" s="1096">
        <v>39899</v>
      </c>
      <c r="F458" s="1095" t="s">
        <v>201</v>
      </c>
      <c r="G458" s="1091">
        <v>574000</v>
      </c>
      <c r="H458" s="1091">
        <v>0</v>
      </c>
      <c r="I458" s="1091">
        <v>668142.53</v>
      </c>
      <c r="J458" s="1095" t="s">
        <v>1020</v>
      </c>
      <c r="K458" s="1091"/>
      <c r="L458" s="1091"/>
      <c r="M458" s="1092"/>
      <c r="N458" s="1091"/>
      <c r="O458" s="1091"/>
      <c r="P458" s="1091"/>
      <c r="Q458" s="1091"/>
      <c r="R458" s="1092"/>
    </row>
    <row r="459" spans="1:18">
      <c r="A459" s="1095" t="s">
        <v>199</v>
      </c>
      <c r="B459" s="1095" t="s">
        <v>1126</v>
      </c>
      <c r="C459" s="1095" t="s">
        <v>1127</v>
      </c>
      <c r="D459" s="1095" t="s">
        <v>166</v>
      </c>
      <c r="E459" s="1096">
        <v>40842</v>
      </c>
      <c r="F459" s="1095" t="s">
        <v>199</v>
      </c>
      <c r="G459" s="1091"/>
      <c r="H459" s="1091"/>
      <c r="I459" s="1091"/>
      <c r="J459" s="1095" t="s">
        <v>199</v>
      </c>
      <c r="K459" s="1091">
        <v>574000</v>
      </c>
      <c r="L459" s="1091"/>
      <c r="M459" s="1092">
        <v>574</v>
      </c>
      <c r="N459" s="1091">
        <v>1000</v>
      </c>
      <c r="O459" s="1091"/>
      <c r="P459" s="1091"/>
      <c r="Q459" s="1091">
        <v>29000</v>
      </c>
      <c r="R459" s="1092">
        <v>29</v>
      </c>
    </row>
    <row r="460" spans="1:18">
      <c r="A460" s="1095"/>
      <c r="B460" s="1095" t="s">
        <v>1128</v>
      </c>
      <c r="C460" s="1095" t="s">
        <v>1129</v>
      </c>
      <c r="D460" s="1095" t="s">
        <v>15</v>
      </c>
      <c r="E460" s="1096">
        <v>39822</v>
      </c>
      <c r="F460" s="1095" t="s">
        <v>200</v>
      </c>
      <c r="G460" s="1091">
        <v>28000000</v>
      </c>
      <c r="H460" s="1091">
        <v>0</v>
      </c>
      <c r="I460" s="1091">
        <v>26480089.199999999</v>
      </c>
      <c r="J460" s="1095" t="s">
        <v>808</v>
      </c>
      <c r="K460" s="1091"/>
      <c r="L460" s="1091"/>
      <c r="M460" s="1092"/>
      <c r="N460" s="1091"/>
      <c r="O460" s="1091"/>
      <c r="P460" s="1091"/>
      <c r="Q460" s="1091"/>
      <c r="R460" s="1092"/>
    </row>
    <row r="461" spans="1:18">
      <c r="A461" s="1095" t="s">
        <v>199</v>
      </c>
      <c r="B461" s="1095" t="s">
        <v>1128</v>
      </c>
      <c r="C461" s="1095" t="s">
        <v>1129</v>
      </c>
      <c r="D461" s="1095" t="s">
        <v>15</v>
      </c>
      <c r="E461" s="1096">
        <v>41312</v>
      </c>
      <c r="F461" s="1095" t="s">
        <v>199</v>
      </c>
      <c r="G461" s="1091"/>
      <c r="H461" s="1091"/>
      <c r="I461" s="1091"/>
      <c r="J461" s="1095" t="s">
        <v>199</v>
      </c>
      <c r="K461" s="1091">
        <v>21633944.710000001</v>
      </c>
      <c r="L461" s="1091"/>
      <c r="M461" s="1092">
        <v>27661</v>
      </c>
      <c r="N461" s="1091">
        <v>782.11</v>
      </c>
      <c r="O461" s="1091">
        <v>-6027055.29</v>
      </c>
      <c r="P461" s="1091"/>
      <c r="Q461" s="1091"/>
      <c r="R461" s="1092"/>
    </row>
    <row r="462" spans="1:18">
      <c r="A462" s="1095" t="s">
        <v>199</v>
      </c>
      <c r="B462" s="1095" t="s">
        <v>1128</v>
      </c>
      <c r="C462" s="1095" t="s">
        <v>1129</v>
      </c>
      <c r="D462" s="1095" t="s">
        <v>15</v>
      </c>
      <c r="E462" s="1096">
        <v>41313</v>
      </c>
      <c r="F462" s="1095" t="s">
        <v>199</v>
      </c>
      <c r="G462" s="1091"/>
      <c r="H462" s="1091"/>
      <c r="I462" s="1091"/>
      <c r="J462" s="1095" t="s">
        <v>199</v>
      </c>
      <c r="K462" s="1091">
        <v>265135.28999999998</v>
      </c>
      <c r="L462" s="1091"/>
      <c r="M462" s="1092">
        <v>339</v>
      </c>
      <c r="N462" s="1091">
        <v>782.11</v>
      </c>
      <c r="O462" s="1091">
        <v>-73864.710000000006</v>
      </c>
      <c r="P462" s="1091"/>
      <c r="Q462" s="1091"/>
      <c r="R462" s="1092"/>
    </row>
    <row r="463" spans="1:18">
      <c r="A463" s="1095" t="s">
        <v>199</v>
      </c>
      <c r="B463" s="1095" t="s">
        <v>1128</v>
      </c>
      <c r="C463" s="1095" t="s">
        <v>1129</v>
      </c>
      <c r="D463" s="1095" t="s">
        <v>15</v>
      </c>
      <c r="E463" s="1096">
        <v>41359</v>
      </c>
      <c r="F463" s="1095" t="s">
        <v>199</v>
      </c>
      <c r="G463" s="1091"/>
      <c r="H463" s="1091"/>
      <c r="I463" s="1091"/>
      <c r="J463" s="1095" t="s">
        <v>199</v>
      </c>
      <c r="K463" s="1091"/>
      <c r="L463" s="1091">
        <v>-218990.8</v>
      </c>
      <c r="M463" s="1092"/>
      <c r="N463" s="1091"/>
      <c r="O463" s="1091"/>
      <c r="P463" s="1091"/>
      <c r="Q463" s="1091"/>
      <c r="R463" s="1092"/>
    </row>
    <row r="464" spans="1:18">
      <c r="A464" s="1095" t="s">
        <v>199</v>
      </c>
      <c r="B464" s="1095" t="s">
        <v>1128</v>
      </c>
      <c r="C464" s="1095" t="s">
        <v>1129</v>
      </c>
      <c r="D464" s="1095" t="s">
        <v>15</v>
      </c>
      <c r="E464" s="1096">
        <v>41437</v>
      </c>
      <c r="F464" s="1095" t="s">
        <v>199</v>
      </c>
      <c r="G464" s="1091"/>
      <c r="H464" s="1091"/>
      <c r="I464" s="1091"/>
      <c r="J464" s="1095" t="s">
        <v>199</v>
      </c>
      <c r="K464" s="1091"/>
      <c r="L464" s="1091"/>
      <c r="M464" s="1092"/>
      <c r="N464" s="1091"/>
      <c r="O464" s="1091"/>
      <c r="P464" s="1091"/>
      <c r="Q464" s="1091">
        <v>810000</v>
      </c>
      <c r="R464" s="1092">
        <v>500000</v>
      </c>
    </row>
    <row r="465" spans="1:18">
      <c r="A465" s="1095" t="s">
        <v>1130</v>
      </c>
      <c r="B465" s="1095" t="s">
        <v>1131</v>
      </c>
      <c r="C465" s="1095" t="s">
        <v>1132</v>
      </c>
      <c r="D465" s="1095" t="s">
        <v>131</v>
      </c>
      <c r="E465" s="1096">
        <v>39773</v>
      </c>
      <c r="F465" s="1095" t="s">
        <v>200</v>
      </c>
      <c r="G465" s="1091">
        <v>76898000</v>
      </c>
      <c r="H465" s="1091">
        <v>0</v>
      </c>
      <c r="I465" s="1091">
        <v>86821419.219999999</v>
      </c>
      <c r="J465" s="1095" t="s">
        <v>1020</v>
      </c>
      <c r="K465" s="1091"/>
      <c r="L465" s="1091"/>
      <c r="M465" s="1092"/>
      <c r="N465" s="1091"/>
      <c r="O465" s="1091"/>
      <c r="P465" s="1091"/>
      <c r="Q465" s="1091"/>
      <c r="R465" s="1092"/>
    </row>
    <row r="466" spans="1:18">
      <c r="A466" s="1095" t="s">
        <v>199</v>
      </c>
      <c r="B466" s="1095" t="s">
        <v>1131</v>
      </c>
      <c r="C466" s="1095" t="s">
        <v>1132</v>
      </c>
      <c r="D466" s="1095" t="s">
        <v>131</v>
      </c>
      <c r="E466" s="1096">
        <v>40401</v>
      </c>
      <c r="F466" s="1095" t="s">
        <v>199</v>
      </c>
      <c r="G466" s="1091"/>
      <c r="H466" s="1091"/>
      <c r="I466" s="1091"/>
      <c r="J466" s="1095" t="s">
        <v>199</v>
      </c>
      <c r="K466" s="1091">
        <v>76898000</v>
      </c>
      <c r="L466" s="1091"/>
      <c r="M466" s="1092">
        <v>76898</v>
      </c>
      <c r="N466" s="1091">
        <v>1000</v>
      </c>
      <c r="O466" s="1091"/>
      <c r="P466" s="1091"/>
      <c r="Q466" s="1091"/>
      <c r="R466" s="1092"/>
    </row>
    <row r="467" spans="1:18">
      <c r="A467" s="1095" t="s">
        <v>199</v>
      </c>
      <c r="B467" s="1095" t="s">
        <v>1131</v>
      </c>
      <c r="C467" s="1095" t="s">
        <v>1132</v>
      </c>
      <c r="D467" s="1095" t="s">
        <v>131</v>
      </c>
      <c r="E467" s="1096">
        <v>40422</v>
      </c>
      <c r="F467" s="1095" t="s">
        <v>199</v>
      </c>
      <c r="G467" s="1091"/>
      <c r="H467" s="1091"/>
      <c r="I467" s="1091"/>
      <c r="J467" s="1095" t="s">
        <v>199</v>
      </c>
      <c r="K467" s="1091"/>
      <c r="L467" s="1091"/>
      <c r="M467" s="1092"/>
      <c r="N467" s="1091"/>
      <c r="O467" s="1091"/>
      <c r="P467" s="1091"/>
      <c r="Q467" s="1091">
        <v>3301647</v>
      </c>
      <c r="R467" s="1092">
        <v>398023</v>
      </c>
    </row>
    <row r="468" spans="1:18">
      <c r="A468" s="1095" t="s">
        <v>809</v>
      </c>
      <c r="B468" s="1095" t="s">
        <v>1133</v>
      </c>
      <c r="C468" s="1095" t="s">
        <v>1134</v>
      </c>
      <c r="D468" s="1095" t="s">
        <v>833</v>
      </c>
      <c r="E468" s="1096">
        <v>39871</v>
      </c>
      <c r="F468" s="1095" t="s">
        <v>201</v>
      </c>
      <c r="G468" s="1091">
        <v>2260000</v>
      </c>
      <c r="H468" s="1091">
        <v>0</v>
      </c>
      <c r="I468" s="1091">
        <v>2689478.64</v>
      </c>
      <c r="J468" s="1095" t="s">
        <v>1020</v>
      </c>
      <c r="K468" s="1091"/>
      <c r="L468" s="1091"/>
      <c r="M468" s="1092"/>
      <c r="N468" s="1091"/>
      <c r="O468" s="1091"/>
      <c r="P468" s="1091"/>
      <c r="Q468" s="1091"/>
      <c r="R468" s="1092"/>
    </row>
    <row r="469" spans="1:18">
      <c r="A469" s="1095" t="s">
        <v>199</v>
      </c>
      <c r="B469" s="1095" t="s">
        <v>1133</v>
      </c>
      <c r="C469" s="1095" t="s">
        <v>1134</v>
      </c>
      <c r="D469" s="1095" t="s">
        <v>833</v>
      </c>
      <c r="E469" s="1096">
        <v>40808</v>
      </c>
      <c r="F469" s="1095" t="s">
        <v>199</v>
      </c>
      <c r="G469" s="1091"/>
      <c r="H469" s="1091"/>
      <c r="I469" s="1091"/>
      <c r="J469" s="1095" t="s">
        <v>199</v>
      </c>
      <c r="K469" s="1091">
        <v>2260000</v>
      </c>
      <c r="L469" s="1091"/>
      <c r="M469" s="1092">
        <v>2260</v>
      </c>
      <c r="N469" s="1091">
        <v>1000</v>
      </c>
      <c r="O469" s="1091"/>
      <c r="P469" s="1091"/>
      <c r="Q469" s="1091">
        <v>113000</v>
      </c>
      <c r="R469" s="1092">
        <v>113</v>
      </c>
    </row>
    <row r="470" spans="1:18">
      <c r="A470" s="1095" t="s">
        <v>773</v>
      </c>
      <c r="B470" s="1095" t="s">
        <v>1135</v>
      </c>
      <c r="C470" s="1095" t="s">
        <v>1136</v>
      </c>
      <c r="D470" s="1095" t="s">
        <v>117</v>
      </c>
      <c r="E470" s="1096">
        <v>39766</v>
      </c>
      <c r="F470" s="1095" t="s">
        <v>200</v>
      </c>
      <c r="G470" s="1091">
        <v>2250000000</v>
      </c>
      <c r="H470" s="1091">
        <v>0</v>
      </c>
      <c r="I470" s="1091">
        <v>2582039543.4000001</v>
      </c>
      <c r="J470" s="1095" t="s">
        <v>1020</v>
      </c>
      <c r="K470" s="1091"/>
      <c r="L470" s="1091"/>
      <c r="M470" s="1092"/>
      <c r="N470" s="1091"/>
      <c r="O470" s="1091"/>
      <c r="P470" s="1091"/>
      <c r="Q470" s="1091"/>
      <c r="R470" s="1092"/>
    </row>
    <row r="471" spans="1:18">
      <c r="A471" s="1095" t="s">
        <v>199</v>
      </c>
      <c r="B471" s="1095" t="s">
        <v>1135</v>
      </c>
      <c r="C471" s="1095" t="s">
        <v>1136</v>
      </c>
      <c r="D471" s="1095" t="s">
        <v>117</v>
      </c>
      <c r="E471" s="1096">
        <v>40254</v>
      </c>
      <c r="F471" s="1095" t="s">
        <v>199</v>
      </c>
      <c r="G471" s="1091"/>
      <c r="H471" s="1091"/>
      <c r="I471" s="1091"/>
      <c r="J471" s="1095" t="s">
        <v>199</v>
      </c>
      <c r="K471" s="1091">
        <v>2250000000</v>
      </c>
      <c r="L471" s="1091"/>
      <c r="M471" s="1092">
        <v>2250000</v>
      </c>
      <c r="N471" s="1091">
        <v>1000</v>
      </c>
      <c r="O471" s="1091"/>
      <c r="P471" s="1091"/>
      <c r="Q471" s="1091"/>
      <c r="R471" s="1092"/>
    </row>
    <row r="472" spans="1:18">
      <c r="A472" s="1095" t="s">
        <v>199</v>
      </c>
      <c r="B472" s="1095" t="s">
        <v>1135</v>
      </c>
      <c r="C472" s="1095" t="s">
        <v>1136</v>
      </c>
      <c r="D472" s="1095" t="s">
        <v>117</v>
      </c>
      <c r="E472" s="1096">
        <v>40310</v>
      </c>
      <c r="F472" s="1095" t="s">
        <v>199</v>
      </c>
      <c r="G472" s="1091"/>
      <c r="H472" s="1091"/>
      <c r="I472" s="1091"/>
      <c r="J472" s="1095" t="s">
        <v>199</v>
      </c>
      <c r="K472" s="1091"/>
      <c r="L472" s="1091"/>
      <c r="M472" s="1092"/>
      <c r="N472" s="1091"/>
      <c r="O472" s="1091"/>
      <c r="P472" s="1091"/>
      <c r="Q472" s="1091">
        <v>181102043.40000001</v>
      </c>
      <c r="R472" s="1092">
        <v>11479592</v>
      </c>
    </row>
    <row r="473" spans="1:18">
      <c r="A473" s="1095" t="s">
        <v>773</v>
      </c>
      <c r="B473" s="1095" t="s">
        <v>1137</v>
      </c>
      <c r="C473" s="1095" t="s">
        <v>1138</v>
      </c>
      <c r="D473" s="1095" t="s">
        <v>5</v>
      </c>
      <c r="E473" s="1096">
        <v>39822</v>
      </c>
      <c r="F473" s="1095" t="s">
        <v>200</v>
      </c>
      <c r="G473" s="1091">
        <v>5000000</v>
      </c>
      <c r="H473" s="1091">
        <v>0</v>
      </c>
      <c r="I473" s="1091">
        <v>5602969.6100000003</v>
      </c>
      <c r="J473" s="1095" t="s">
        <v>1020</v>
      </c>
      <c r="K473" s="1091"/>
      <c r="L473" s="1091"/>
      <c r="M473" s="1092"/>
      <c r="N473" s="1091"/>
      <c r="O473" s="1091"/>
      <c r="P473" s="1091"/>
      <c r="Q473" s="1091"/>
      <c r="R473" s="1092"/>
    </row>
    <row r="474" spans="1:18">
      <c r="A474" s="1095" t="s">
        <v>199</v>
      </c>
      <c r="B474" s="1095" t="s">
        <v>1137</v>
      </c>
      <c r="C474" s="1095" t="s">
        <v>1138</v>
      </c>
      <c r="D474" s="1095" t="s">
        <v>5</v>
      </c>
      <c r="E474" s="1096">
        <v>40093</v>
      </c>
      <c r="F474" s="1095" t="s">
        <v>199</v>
      </c>
      <c r="G474" s="1091"/>
      <c r="H474" s="1091"/>
      <c r="I474" s="1091"/>
      <c r="J474" s="1095" t="s">
        <v>199</v>
      </c>
      <c r="K474" s="1091">
        <v>5000000</v>
      </c>
      <c r="L474" s="1091"/>
      <c r="M474" s="1092">
        <v>5000</v>
      </c>
      <c r="N474" s="1091">
        <v>1000</v>
      </c>
      <c r="O474" s="1091"/>
      <c r="P474" s="1091"/>
      <c r="Q474" s="1091"/>
      <c r="R474" s="1092"/>
    </row>
    <row r="475" spans="1:18">
      <c r="A475" s="1095" t="s">
        <v>199</v>
      </c>
      <c r="B475" s="1095" t="s">
        <v>1137</v>
      </c>
      <c r="C475" s="1095" t="s">
        <v>1138</v>
      </c>
      <c r="D475" s="1095" t="s">
        <v>5</v>
      </c>
      <c r="E475" s="1096">
        <v>41548</v>
      </c>
      <c r="F475" s="1095" t="s">
        <v>199</v>
      </c>
      <c r="G475" s="1091"/>
      <c r="H475" s="1091"/>
      <c r="I475" s="1091"/>
      <c r="J475" s="1095" t="s">
        <v>199</v>
      </c>
      <c r="K475" s="1091"/>
      <c r="L475" s="1091"/>
      <c r="M475" s="1092"/>
      <c r="N475" s="1091"/>
      <c r="O475" s="1091"/>
      <c r="P475" s="1091"/>
      <c r="Q475" s="1091">
        <v>566858.5</v>
      </c>
      <c r="R475" s="1092">
        <v>87209</v>
      </c>
    </row>
    <row r="476" spans="1:18">
      <c r="A476" s="1095" t="s">
        <v>823</v>
      </c>
      <c r="B476" s="1095" t="s">
        <v>1139</v>
      </c>
      <c r="C476" s="1095" t="s">
        <v>1140</v>
      </c>
      <c r="D476" s="1095" t="s">
        <v>1100</v>
      </c>
      <c r="E476" s="1096">
        <v>39955</v>
      </c>
      <c r="F476" s="1095" t="s">
        <v>826</v>
      </c>
      <c r="G476" s="1091">
        <v>20400000</v>
      </c>
      <c r="H476" s="1091">
        <v>0</v>
      </c>
      <c r="I476" s="1091">
        <v>21575016.539999999</v>
      </c>
      <c r="J476" s="1095" t="s">
        <v>808</v>
      </c>
      <c r="K476" s="1091"/>
      <c r="L476" s="1091"/>
      <c r="M476" s="1092"/>
      <c r="N476" s="1091"/>
      <c r="O476" s="1091"/>
      <c r="P476" s="1091"/>
      <c r="Q476" s="1091"/>
      <c r="R476" s="1092"/>
    </row>
    <row r="477" spans="1:18">
      <c r="A477" s="1095" t="s">
        <v>199</v>
      </c>
      <c r="B477" s="1095" t="s">
        <v>1139</v>
      </c>
      <c r="C477" s="1095" t="s">
        <v>1140</v>
      </c>
      <c r="D477" s="1095" t="s">
        <v>1100</v>
      </c>
      <c r="E477" s="1096">
        <v>41128</v>
      </c>
      <c r="F477" s="1095" t="s">
        <v>199</v>
      </c>
      <c r="G477" s="1091"/>
      <c r="H477" s="1091"/>
      <c r="I477" s="1091"/>
      <c r="J477" s="1095" t="s">
        <v>199</v>
      </c>
      <c r="K477" s="1091">
        <v>130500</v>
      </c>
      <c r="L477" s="1091"/>
      <c r="M477" s="1092">
        <v>174000</v>
      </c>
      <c r="N477" s="1091">
        <v>0.75</v>
      </c>
      <c r="O477" s="1091">
        <v>-43500</v>
      </c>
      <c r="P477" s="1091"/>
      <c r="Q477" s="1091"/>
      <c r="R477" s="1092"/>
    </row>
    <row r="478" spans="1:18">
      <c r="A478" s="1095" t="s">
        <v>199</v>
      </c>
      <c r="B478" s="1095" t="s">
        <v>1139</v>
      </c>
      <c r="C478" s="1095" t="s">
        <v>1140</v>
      </c>
      <c r="D478" s="1095" t="s">
        <v>1100</v>
      </c>
      <c r="E478" s="1096">
        <v>41129</v>
      </c>
      <c r="F478" s="1095" t="s">
        <v>199</v>
      </c>
      <c r="G478" s="1091"/>
      <c r="H478" s="1091"/>
      <c r="I478" s="1091"/>
      <c r="J478" s="1095" t="s">
        <v>199</v>
      </c>
      <c r="K478" s="1091">
        <v>1469250</v>
      </c>
      <c r="L478" s="1091"/>
      <c r="M478" s="1092">
        <v>1959000</v>
      </c>
      <c r="N478" s="1091">
        <v>0.75</v>
      </c>
      <c r="O478" s="1091">
        <v>-489750</v>
      </c>
      <c r="P478" s="1091"/>
      <c r="Q478" s="1091"/>
      <c r="R478" s="1092"/>
    </row>
    <row r="479" spans="1:18">
      <c r="A479" s="1095" t="s">
        <v>199</v>
      </c>
      <c r="B479" s="1095" t="s">
        <v>1139</v>
      </c>
      <c r="C479" s="1095" t="s">
        <v>1140</v>
      </c>
      <c r="D479" s="1095" t="s">
        <v>1100</v>
      </c>
      <c r="E479" s="1096">
        <v>41130</v>
      </c>
      <c r="F479" s="1095" t="s">
        <v>199</v>
      </c>
      <c r="G479" s="1091"/>
      <c r="H479" s="1091"/>
      <c r="I479" s="1091"/>
      <c r="J479" s="1095" t="s">
        <v>199</v>
      </c>
      <c r="K479" s="1091">
        <v>13100250</v>
      </c>
      <c r="L479" s="1091"/>
      <c r="M479" s="1092">
        <v>17467000</v>
      </c>
      <c r="N479" s="1091">
        <v>0.75</v>
      </c>
      <c r="O479" s="1091">
        <v>-4366750</v>
      </c>
      <c r="P479" s="1091"/>
      <c r="Q479" s="1091">
        <v>792990</v>
      </c>
      <c r="R479" s="1092">
        <v>900000</v>
      </c>
    </row>
    <row r="480" spans="1:18">
      <c r="A480" s="1095" t="s">
        <v>199</v>
      </c>
      <c r="B480" s="1095" t="s">
        <v>1139</v>
      </c>
      <c r="C480" s="1095" t="s">
        <v>1140</v>
      </c>
      <c r="D480" s="1095" t="s">
        <v>1100</v>
      </c>
      <c r="E480" s="1096">
        <v>41131</v>
      </c>
      <c r="F480" s="1095" t="s">
        <v>199</v>
      </c>
      <c r="G480" s="1091"/>
      <c r="H480" s="1091"/>
      <c r="I480" s="1091"/>
      <c r="J480" s="1095" t="s">
        <v>199</v>
      </c>
      <c r="K480" s="1091">
        <v>600000</v>
      </c>
      <c r="L480" s="1091"/>
      <c r="M480" s="1092">
        <v>800000</v>
      </c>
      <c r="N480" s="1091">
        <v>0.75</v>
      </c>
      <c r="O480" s="1091">
        <v>-200000</v>
      </c>
      <c r="P480" s="1091"/>
      <c r="Q480" s="1091">
        <v>105732</v>
      </c>
      <c r="R480" s="1092">
        <v>120000</v>
      </c>
    </row>
    <row r="481" spans="1:18">
      <c r="A481" s="1095" t="s">
        <v>199</v>
      </c>
      <c r="B481" s="1095" t="s">
        <v>1139</v>
      </c>
      <c r="C481" s="1095" t="s">
        <v>1140</v>
      </c>
      <c r="D481" s="1095" t="s">
        <v>1100</v>
      </c>
      <c r="E481" s="1096">
        <v>41163</v>
      </c>
      <c r="F481" s="1095" t="s">
        <v>199</v>
      </c>
      <c r="G481" s="1091"/>
      <c r="H481" s="1091"/>
      <c r="I481" s="1091"/>
      <c r="J481" s="1095" t="s">
        <v>199</v>
      </c>
      <c r="K481" s="1091"/>
      <c r="L481" s="1091">
        <v>-153000</v>
      </c>
      <c r="M481" s="1092"/>
      <c r="N481" s="1091"/>
      <c r="O481" s="1091"/>
      <c r="P481" s="1091"/>
      <c r="Q481" s="1091"/>
      <c r="R481" s="1092"/>
    </row>
    <row r="482" spans="1:18">
      <c r="A482" s="1095" t="s">
        <v>813</v>
      </c>
      <c r="B482" s="1095" t="s">
        <v>1141</v>
      </c>
      <c r="C482" s="1095" t="s">
        <v>795</v>
      </c>
      <c r="D482" s="1095" t="s">
        <v>5</v>
      </c>
      <c r="E482" s="1096">
        <v>39836</v>
      </c>
      <c r="F482" s="1095" t="s">
        <v>201</v>
      </c>
      <c r="G482" s="1091">
        <v>7701000</v>
      </c>
      <c r="H482" s="1091">
        <v>0</v>
      </c>
      <c r="I482" s="1091">
        <v>8451110.7899999991</v>
      </c>
      <c r="J482" s="1095" t="s">
        <v>808</v>
      </c>
      <c r="K482" s="1091"/>
      <c r="L482" s="1091"/>
      <c r="M482" s="1092"/>
      <c r="N482" s="1091"/>
      <c r="O482" s="1091"/>
      <c r="P482" s="1091"/>
      <c r="Q482" s="1091"/>
      <c r="R482" s="1092"/>
    </row>
    <row r="483" spans="1:18">
      <c r="A483" s="1095" t="s">
        <v>199</v>
      </c>
      <c r="B483" s="1095" t="s">
        <v>1141</v>
      </c>
      <c r="C483" s="1095" t="s">
        <v>795</v>
      </c>
      <c r="D483" s="1095" t="s">
        <v>5</v>
      </c>
      <c r="E483" s="1096">
        <v>41472</v>
      </c>
      <c r="F483" s="1095" t="s">
        <v>199</v>
      </c>
      <c r="G483" s="1091"/>
      <c r="H483" s="1091"/>
      <c r="I483" s="1091"/>
      <c r="J483" s="1095" t="s">
        <v>199</v>
      </c>
      <c r="K483" s="1091">
        <v>7323651</v>
      </c>
      <c r="L483" s="1091"/>
      <c r="M483" s="1092">
        <v>7701</v>
      </c>
      <c r="N483" s="1091">
        <v>951</v>
      </c>
      <c r="O483" s="1091">
        <v>-377349</v>
      </c>
      <c r="P483" s="1091"/>
      <c r="Q483" s="1091">
        <v>362427.91</v>
      </c>
      <c r="R483" s="1092">
        <v>385</v>
      </c>
    </row>
    <row r="484" spans="1:18">
      <c r="A484" s="1095" t="s">
        <v>199</v>
      </c>
      <c r="B484" s="1095" t="s">
        <v>1141</v>
      </c>
      <c r="C484" s="1095" t="s">
        <v>795</v>
      </c>
      <c r="D484" s="1095" t="s">
        <v>5</v>
      </c>
      <c r="E484" s="1096">
        <v>41529</v>
      </c>
      <c r="F484" s="1095" t="s">
        <v>199</v>
      </c>
      <c r="G484" s="1091"/>
      <c r="H484" s="1091"/>
      <c r="I484" s="1091"/>
      <c r="J484" s="1095" t="s">
        <v>199</v>
      </c>
      <c r="K484" s="1091"/>
      <c r="L484" s="1091">
        <v>-73236.509999999995</v>
      </c>
      <c r="M484" s="1092"/>
      <c r="N484" s="1091"/>
      <c r="O484" s="1091"/>
      <c r="P484" s="1091"/>
      <c r="Q484" s="1091"/>
      <c r="R484" s="1092"/>
    </row>
    <row r="485" spans="1:18">
      <c r="A485" s="1095" t="s">
        <v>802</v>
      </c>
      <c r="B485" s="1095" t="s">
        <v>1142</v>
      </c>
      <c r="C485" s="1095" t="s">
        <v>1143</v>
      </c>
      <c r="D485" s="1095" t="s">
        <v>5</v>
      </c>
      <c r="E485" s="1096">
        <v>39829</v>
      </c>
      <c r="F485" s="1095" t="s">
        <v>201</v>
      </c>
      <c r="G485" s="1091">
        <v>2550000</v>
      </c>
      <c r="H485" s="1091">
        <v>0</v>
      </c>
      <c r="I485" s="1091">
        <v>2899659.67</v>
      </c>
      <c r="J485" s="1095" t="s">
        <v>1020</v>
      </c>
      <c r="K485" s="1091"/>
      <c r="L485" s="1091"/>
      <c r="M485" s="1092"/>
      <c r="N485" s="1091"/>
      <c r="O485" s="1091"/>
      <c r="P485" s="1091"/>
      <c r="Q485" s="1091"/>
      <c r="R485" s="1092"/>
    </row>
    <row r="486" spans="1:18">
      <c r="A486" s="1095" t="s">
        <v>199</v>
      </c>
      <c r="B486" s="1095" t="s">
        <v>1142</v>
      </c>
      <c r="C486" s="1095" t="s">
        <v>1143</v>
      </c>
      <c r="D486" s="1095" t="s">
        <v>5</v>
      </c>
      <c r="E486" s="1096">
        <v>41262</v>
      </c>
      <c r="F486" s="1095" t="s">
        <v>199</v>
      </c>
      <c r="G486" s="1091"/>
      <c r="H486" s="1091"/>
      <c r="I486" s="1091"/>
      <c r="J486" s="1095" t="s">
        <v>199</v>
      </c>
      <c r="K486" s="1091">
        <v>2550000</v>
      </c>
      <c r="L486" s="1091"/>
      <c r="M486" s="1092">
        <v>2550</v>
      </c>
      <c r="N486" s="1091">
        <v>1000</v>
      </c>
      <c r="O486" s="1091"/>
      <c r="P486" s="1091"/>
      <c r="Q486" s="1091">
        <v>128000</v>
      </c>
      <c r="R486" s="1092">
        <v>128</v>
      </c>
    </row>
    <row r="487" spans="1:18">
      <c r="A487" s="1095" t="s">
        <v>802</v>
      </c>
      <c r="B487" s="1095" t="s">
        <v>1144</v>
      </c>
      <c r="C487" s="1095" t="s">
        <v>1145</v>
      </c>
      <c r="D487" s="1095" t="s">
        <v>845</v>
      </c>
      <c r="E487" s="1096">
        <v>39878</v>
      </c>
      <c r="F487" s="1095" t="s">
        <v>201</v>
      </c>
      <c r="G487" s="1091">
        <v>500000</v>
      </c>
      <c r="H487" s="1091">
        <v>0</v>
      </c>
      <c r="I487" s="1091">
        <v>616741.75</v>
      </c>
      <c r="J487" s="1095" t="s">
        <v>1020</v>
      </c>
      <c r="K487" s="1091"/>
      <c r="L487" s="1091"/>
      <c r="M487" s="1092"/>
      <c r="N487" s="1091"/>
      <c r="O487" s="1091"/>
      <c r="P487" s="1091"/>
      <c r="Q487" s="1091"/>
      <c r="R487" s="1092"/>
    </row>
    <row r="488" spans="1:18">
      <c r="A488" s="1095" t="s">
        <v>199</v>
      </c>
      <c r="B488" s="1095" t="s">
        <v>1144</v>
      </c>
      <c r="C488" s="1095" t="s">
        <v>1145</v>
      </c>
      <c r="D488" s="1095" t="s">
        <v>845</v>
      </c>
      <c r="E488" s="1096">
        <v>41108</v>
      </c>
      <c r="F488" s="1095" t="s">
        <v>199</v>
      </c>
      <c r="G488" s="1091"/>
      <c r="H488" s="1091"/>
      <c r="I488" s="1091"/>
      <c r="J488" s="1095" t="s">
        <v>199</v>
      </c>
      <c r="K488" s="1091">
        <v>500000</v>
      </c>
      <c r="L488" s="1091"/>
      <c r="M488" s="1092">
        <v>500</v>
      </c>
      <c r="N488" s="1091">
        <v>1000</v>
      </c>
      <c r="O488" s="1091"/>
      <c r="P488" s="1091"/>
      <c r="Q488" s="1091">
        <v>25000</v>
      </c>
      <c r="R488" s="1092">
        <v>25</v>
      </c>
    </row>
    <row r="489" spans="1:18">
      <c r="A489" s="1095" t="s">
        <v>802</v>
      </c>
      <c r="B489" s="1095" t="s">
        <v>1146</v>
      </c>
      <c r="C489" s="1095" t="s">
        <v>1147</v>
      </c>
      <c r="D489" s="1095" t="s">
        <v>18</v>
      </c>
      <c r="E489" s="1096">
        <v>40067</v>
      </c>
      <c r="F489" s="1095" t="s">
        <v>201</v>
      </c>
      <c r="G489" s="1091">
        <v>52000000</v>
      </c>
      <c r="H489" s="1091">
        <v>0</v>
      </c>
      <c r="I489" s="1091">
        <v>57575699.539999999</v>
      </c>
      <c r="J489" s="1095" t="s">
        <v>1020</v>
      </c>
      <c r="K489" s="1091"/>
      <c r="L489" s="1091"/>
      <c r="M489" s="1092"/>
      <c r="N489" s="1091"/>
      <c r="O489" s="1091"/>
      <c r="P489" s="1091"/>
      <c r="Q489" s="1091"/>
      <c r="R489" s="1092"/>
    </row>
    <row r="490" spans="1:18">
      <c r="A490" s="1095" t="s">
        <v>199</v>
      </c>
      <c r="B490" s="1095" t="s">
        <v>1146</v>
      </c>
      <c r="C490" s="1095" t="s">
        <v>1147</v>
      </c>
      <c r="D490" s="1095" t="s">
        <v>18</v>
      </c>
      <c r="E490" s="1096">
        <v>40450</v>
      </c>
      <c r="F490" s="1095" t="s">
        <v>199</v>
      </c>
      <c r="G490" s="1091"/>
      <c r="H490" s="1091"/>
      <c r="I490" s="1091"/>
      <c r="J490" s="1095" t="s">
        <v>199</v>
      </c>
      <c r="K490" s="1091">
        <v>52000000</v>
      </c>
      <c r="L490" s="1091"/>
      <c r="M490" s="1092">
        <v>52000</v>
      </c>
      <c r="N490" s="1091">
        <v>1000</v>
      </c>
      <c r="O490" s="1091"/>
      <c r="P490" s="1091"/>
      <c r="Q490" s="1091">
        <v>2600000</v>
      </c>
      <c r="R490" s="1092">
        <v>2600</v>
      </c>
    </row>
    <row r="491" spans="1:18">
      <c r="A491" s="1095" t="s">
        <v>862</v>
      </c>
      <c r="B491" s="1095" t="s">
        <v>1148</v>
      </c>
      <c r="C491" s="1095" t="s">
        <v>1149</v>
      </c>
      <c r="D491" s="1095" t="s">
        <v>136</v>
      </c>
      <c r="E491" s="1096">
        <v>40018</v>
      </c>
      <c r="F491" s="1095" t="s">
        <v>201</v>
      </c>
      <c r="G491" s="1091">
        <v>3872000</v>
      </c>
      <c r="H491" s="1091">
        <v>0</v>
      </c>
      <c r="I491" s="1091">
        <v>5197157.57</v>
      </c>
      <c r="J491" s="1095" t="s">
        <v>1020</v>
      </c>
      <c r="K491" s="1091"/>
      <c r="L491" s="1091"/>
      <c r="M491" s="1092"/>
      <c r="N491" s="1091"/>
      <c r="O491" s="1091"/>
      <c r="P491" s="1091"/>
      <c r="Q491" s="1091"/>
      <c r="R491" s="1092"/>
    </row>
    <row r="492" spans="1:18">
      <c r="A492" s="1095" t="s">
        <v>199</v>
      </c>
      <c r="B492" s="1095" t="s">
        <v>1148</v>
      </c>
      <c r="C492" s="1095" t="s">
        <v>1149</v>
      </c>
      <c r="D492" s="1095" t="s">
        <v>136</v>
      </c>
      <c r="E492" s="1096">
        <v>42046</v>
      </c>
      <c r="F492" s="1095" t="s">
        <v>199</v>
      </c>
      <c r="G492" s="1091"/>
      <c r="H492" s="1091"/>
      <c r="I492" s="1091"/>
      <c r="J492" s="1095" t="s">
        <v>199</v>
      </c>
      <c r="K492" s="1091">
        <v>3872000</v>
      </c>
      <c r="L492" s="1091"/>
      <c r="M492" s="1092">
        <v>3872</v>
      </c>
      <c r="N492" s="1091">
        <v>1000</v>
      </c>
      <c r="O492" s="1091"/>
      <c r="P492" s="1091"/>
      <c r="Q492" s="1091">
        <v>116000</v>
      </c>
      <c r="R492" s="1092">
        <v>116</v>
      </c>
    </row>
    <row r="493" spans="1:18">
      <c r="A493" s="1095" t="s">
        <v>1018</v>
      </c>
      <c r="B493" s="1095" t="s">
        <v>1150</v>
      </c>
      <c r="C493" s="1095" t="s">
        <v>1151</v>
      </c>
      <c r="D493" s="1095" t="s">
        <v>5</v>
      </c>
      <c r="E493" s="1096">
        <v>39829</v>
      </c>
      <c r="F493" s="1095" t="s">
        <v>6</v>
      </c>
      <c r="G493" s="1091">
        <v>1747000</v>
      </c>
      <c r="H493" s="1091">
        <v>0</v>
      </c>
      <c r="I493" s="1091">
        <v>1823188.61</v>
      </c>
      <c r="J493" s="1095" t="s">
        <v>1020</v>
      </c>
      <c r="K493" s="1091"/>
      <c r="L493" s="1091"/>
      <c r="M493" s="1092"/>
      <c r="N493" s="1091"/>
      <c r="O493" s="1091"/>
      <c r="P493" s="1091"/>
      <c r="Q493" s="1091"/>
      <c r="R493" s="1092"/>
    </row>
    <row r="494" spans="1:18">
      <c r="A494" s="1095" t="s">
        <v>199</v>
      </c>
      <c r="B494" s="1095" t="s">
        <v>1150</v>
      </c>
      <c r="C494" s="1095" t="s">
        <v>1151</v>
      </c>
      <c r="D494" s="1095" t="s">
        <v>5</v>
      </c>
      <c r="E494" s="1096">
        <v>40450</v>
      </c>
      <c r="F494" s="1095" t="s">
        <v>199</v>
      </c>
      <c r="G494" s="1091"/>
      <c r="H494" s="1091"/>
      <c r="I494" s="1091"/>
      <c r="J494" s="1095" t="s">
        <v>199</v>
      </c>
      <c r="K494" s="1091">
        <v>1747000</v>
      </c>
      <c r="L494" s="1091"/>
      <c r="M494" s="1092">
        <v>1747</v>
      </c>
      <c r="N494" s="1091">
        <v>1000</v>
      </c>
      <c r="O494" s="1091"/>
      <c r="P494" s="1091"/>
      <c r="Q494" s="1091"/>
      <c r="R494" s="1092"/>
    </row>
    <row r="495" spans="1:18">
      <c r="A495" s="1095" t="s">
        <v>892</v>
      </c>
      <c r="B495" s="1095" t="s">
        <v>1152</v>
      </c>
      <c r="C495" s="1095" t="s">
        <v>1153</v>
      </c>
      <c r="D495" s="1095" t="s">
        <v>108</v>
      </c>
      <c r="E495" s="1096">
        <v>39962</v>
      </c>
      <c r="F495" s="1095" t="s">
        <v>200</v>
      </c>
      <c r="G495" s="1091">
        <v>19468000</v>
      </c>
      <c r="H495" s="1091">
        <v>0</v>
      </c>
      <c r="I495" s="1091">
        <v>22802281.620000001</v>
      </c>
      <c r="J495" s="1095" t="s">
        <v>1020</v>
      </c>
      <c r="K495" s="1091"/>
      <c r="L495" s="1091"/>
      <c r="M495" s="1092"/>
      <c r="N495" s="1091"/>
      <c r="O495" s="1091"/>
      <c r="P495" s="1091"/>
      <c r="Q495" s="1091"/>
      <c r="R495" s="1092"/>
    </row>
    <row r="496" spans="1:18">
      <c r="A496" s="1095" t="s">
        <v>199</v>
      </c>
      <c r="B496" s="1095" t="s">
        <v>1152</v>
      </c>
      <c r="C496" s="1095" t="s">
        <v>1153</v>
      </c>
      <c r="D496" s="1095" t="s">
        <v>108</v>
      </c>
      <c r="E496" s="1096">
        <v>40801</v>
      </c>
      <c r="F496" s="1095" t="s">
        <v>199</v>
      </c>
      <c r="G496" s="1091"/>
      <c r="H496" s="1091"/>
      <c r="I496" s="1091"/>
      <c r="J496" s="1095" t="s">
        <v>199</v>
      </c>
      <c r="K496" s="1091">
        <v>19468000</v>
      </c>
      <c r="L496" s="1091"/>
      <c r="M496" s="1092">
        <v>19468</v>
      </c>
      <c r="N496" s="1091">
        <v>1000</v>
      </c>
      <c r="O496" s="1091"/>
      <c r="P496" s="1091"/>
      <c r="Q496" s="1091"/>
      <c r="R496" s="1092"/>
    </row>
    <row r="497" spans="1:18">
      <c r="A497" s="1095" t="s">
        <v>199</v>
      </c>
      <c r="B497" s="1095" t="s">
        <v>1152</v>
      </c>
      <c r="C497" s="1095" t="s">
        <v>1153</v>
      </c>
      <c r="D497" s="1095" t="s">
        <v>108</v>
      </c>
      <c r="E497" s="1096">
        <v>40835</v>
      </c>
      <c r="F497" s="1095" t="s">
        <v>199</v>
      </c>
      <c r="G497" s="1091"/>
      <c r="H497" s="1091"/>
      <c r="I497" s="1091"/>
      <c r="J497" s="1095" t="s">
        <v>199</v>
      </c>
      <c r="K497" s="1091"/>
      <c r="L497" s="1091"/>
      <c r="M497" s="1092"/>
      <c r="N497" s="1091"/>
      <c r="O497" s="1091"/>
      <c r="P497" s="1091"/>
      <c r="Q497" s="1091">
        <v>1100869.5</v>
      </c>
      <c r="R497" s="1092">
        <v>386270</v>
      </c>
    </row>
    <row r="498" spans="1:18">
      <c r="A498" s="1095" t="s">
        <v>1154</v>
      </c>
      <c r="B498" s="1095" t="s">
        <v>1155</v>
      </c>
      <c r="C498" s="1095" t="s">
        <v>1156</v>
      </c>
      <c r="D498" s="1095" t="s">
        <v>171</v>
      </c>
      <c r="E498" s="1096">
        <v>39801</v>
      </c>
      <c r="F498" s="1095" t="s">
        <v>200</v>
      </c>
      <c r="G498" s="1091">
        <v>17680000</v>
      </c>
      <c r="H498" s="1091">
        <v>0</v>
      </c>
      <c r="I498" s="1091">
        <v>23135879.120000001</v>
      </c>
      <c r="J498" s="1095" t="s">
        <v>1020</v>
      </c>
      <c r="K498" s="1091"/>
      <c r="L498" s="1091"/>
      <c r="M498" s="1092"/>
      <c r="N498" s="1091"/>
      <c r="O498" s="1091"/>
      <c r="P498" s="1091"/>
      <c r="Q498" s="1091"/>
      <c r="R498" s="1092"/>
    </row>
    <row r="499" spans="1:18">
      <c r="A499" s="1095" t="s">
        <v>199</v>
      </c>
      <c r="B499" s="1095" t="s">
        <v>1155</v>
      </c>
      <c r="C499" s="1095" t="s">
        <v>1156</v>
      </c>
      <c r="D499" s="1095" t="s">
        <v>171</v>
      </c>
      <c r="E499" s="1096">
        <v>41479</v>
      </c>
      <c r="F499" s="1095" t="s">
        <v>199</v>
      </c>
      <c r="G499" s="1091"/>
      <c r="H499" s="1091"/>
      <c r="I499" s="1091"/>
      <c r="J499" s="1095" t="s">
        <v>199</v>
      </c>
      <c r="K499" s="1091">
        <v>4500000</v>
      </c>
      <c r="L499" s="1091"/>
      <c r="M499" s="1092">
        <v>4500</v>
      </c>
      <c r="N499" s="1091">
        <v>1000</v>
      </c>
      <c r="O499" s="1091"/>
      <c r="P499" s="1091"/>
      <c r="Q499" s="1091"/>
      <c r="R499" s="1092"/>
    </row>
    <row r="500" spans="1:18">
      <c r="A500" s="1095" t="s">
        <v>199</v>
      </c>
      <c r="B500" s="1095" t="s">
        <v>1155</v>
      </c>
      <c r="C500" s="1095" t="s">
        <v>1156</v>
      </c>
      <c r="D500" s="1095" t="s">
        <v>171</v>
      </c>
      <c r="E500" s="1096">
        <v>41598</v>
      </c>
      <c r="F500" s="1095" t="s">
        <v>199</v>
      </c>
      <c r="G500" s="1091"/>
      <c r="H500" s="1091"/>
      <c r="I500" s="1091"/>
      <c r="J500" s="1095" t="s">
        <v>199</v>
      </c>
      <c r="K500" s="1091">
        <v>2500000</v>
      </c>
      <c r="L500" s="1091"/>
      <c r="M500" s="1092">
        <v>2500</v>
      </c>
      <c r="N500" s="1091">
        <v>1000</v>
      </c>
      <c r="O500" s="1091"/>
      <c r="P500" s="1091"/>
      <c r="Q500" s="1091"/>
      <c r="R500" s="1092"/>
    </row>
    <row r="501" spans="1:18">
      <c r="A501" s="1095" t="s">
        <v>199</v>
      </c>
      <c r="B501" s="1095" t="s">
        <v>1155</v>
      </c>
      <c r="C501" s="1095" t="s">
        <v>1156</v>
      </c>
      <c r="D501" s="1095" t="s">
        <v>171</v>
      </c>
      <c r="E501" s="1096">
        <v>41752</v>
      </c>
      <c r="F501" s="1095" t="s">
        <v>199</v>
      </c>
      <c r="G501" s="1091"/>
      <c r="H501" s="1091"/>
      <c r="I501" s="1091"/>
      <c r="J501" s="1095" t="s">
        <v>199</v>
      </c>
      <c r="K501" s="1091">
        <v>10680000</v>
      </c>
      <c r="L501" s="1091"/>
      <c r="M501" s="1092">
        <v>10680</v>
      </c>
      <c r="N501" s="1091">
        <v>1000</v>
      </c>
      <c r="O501" s="1091"/>
      <c r="P501" s="1091"/>
      <c r="Q501" s="1091"/>
      <c r="R501" s="1092"/>
    </row>
    <row r="502" spans="1:18">
      <c r="A502" s="1095" t="s">
        <v>199</v>
      </c>
      <c r="B502" s="1095" t="s">
        <v>1155</v>
      </c>
      <c r="C502" s="1095" t="s">
        <v>1156</v>
      </c>
      <c r="D502" s="1095" t="s">
        <v>171</v>
      </c>
      <c r="E502" s="1096">
        <v>41794</v>
      </c>
      <c r="F502" s="1095" t="s">
        <v>199</v>
      </c>
      <c r="G502" s="1091"/>
      <c r="H502" s="1091"/>
      <c r="I502" s="1091"/>
      <c r="J502" s="1095" t="s">
        <v>199</v>
      </c>
      <c r="K502" s="1091"/>
      <c r="L502" s="1091"/>
      <c r="M502" s="1092"/>
      <c r="N502" s="1091"/>
      <c r="O502" s="1091"/>
      <c r="P502" s="1091"/>
      <c r="Q502" s="1091">
        <v>780000</v>
      </c>
      <c r="R502" s="1092">
        <v>780000</v>
      </c>
    </row>
    <row r="503" spans="1:18">
      <c r="A503" s="1095" t="s">
        <v>813</v>
      </c>
      <c r="B503" s="1095" t="s">
        <v>1157</v>
      </c>
      <c r="C503" s="1095" t="s">
        <v>1158</v>
      </c>
      <c r="D503" s="1095" t="s">
        <v>5</v>
      </c>
      <c r="E503" s="1096">
        <v>39871</v>
      </c>
      <c r="F503" s="1095" t="s">
        <v>201</v>
      </c>
      <c r="G503" s="1091">
        <v>3976000</v>
      </c>
      <c r="H503" s="1091">
        <v>0</v>
      </c>
      <c r="I503" s="1091">
        <v>4674050.16</v>
      </c>
      <c r="J503" s="1095" t="s">
        <v>808</v>
      </c>
      <c r="K503" s="1091"/>
      <c r="L503" s="1091"/>
      <c r="M503" s="1092"/>
      <c r="N503" s="1091"/>
      <c r="O503" s="1091"/>
      <c r="P503" s="1091"/>
      <c r="Q503" s="1091"/>
      <c r="R503" s="1092"/>
    </row>
    <row r="504" spans="1:18">
      <c r="A504" s="1095" t="s">
        <v>199</v>
      </c>
      <c r="B504" s="1095" t="s">
        <v>1157</v>
      </c>
      <c r="C504" s="1095" t="s">
        <v>1158</v>
      </c>
      <c r="D504" s="1095" t="s">
        <v>5</v>
      </c>
      <c r="E504" s="1096">
        <v>41243</v>
      </c>
      <c r="F504" s="1095" t="s">
        <v>199</v>
      </c>
      <c r="G504" s="1091"/>
      <c r="H504" s="1091"/>
      <c r="I504" s="1091"/>
      <c r="J504" s="1095" t="s">
        <v>199</v>
      </c>
      <c r="K504" s="1091">
        <v>3717560</v>
      </c>
      <c r="L504" s="1091"/>
      <c r="M504" s="1092">
        <v>3976</v>
      </c>
      <c r="N504" s="1091">
        <v>935</v>
      </c>
      <c r="O504" s="1091">
        <v>-258440</v>
      </c>
      <c r="P504" s="1091"/>
      <c r="Q504" s="1091">
        <v>167035</v>
      </c>
      <c r="R504" s="1092">
        <v>199</v>
      </c>
    </row>
    <row r="505" spans="1:18">
      <c r="A505" s="1095" t="s">
        <v>199</v>
      </c>
      <c r="B505" s="1095" t="s">
        <v>1157</v>
      </c>
      <c r="C505" s="1095" t="s">
        <v>1158</v>
      </c>
      <c r="D505" s="1095" t="s">
        <v>5</v>
      </c>
      <c r="E505" s="1096">
        <v>41285</v>
      </c>
      <c r="F505" s="1095" t="s">
        <v>199</v>
      </c>
      <c r="G505" s="1091"/>
      <c r="H505" s="1091"/>
      <c r="I505" s="1091"/>
      <c r="J505" s="1095" t="s">
        <v>199</v>
      </c>
      <c r="K505" s="1091"/>
      <c r="L505" s="1091">
        <v>-25000</v>
      </c>
      <c r="M505" s="1092"/>
      <c r="N505" s="1091"/>
      <c r="O505" s="1091"/>
      <c r="P505" s="1091"/>
      <c r="Q505" s="1091"/>
      <c r="R505" s="1092"/>
    </row>
    <row r="506" spans="1:18">
      <c r="A506" s="1095" t="s">
        <v>1159</v>
      </c>
      <c r="B506" s="1095" t="s">
        <v>1160</v>
      </c>
      <c r="C506" s="1095" t="s">
        <v>1161</v>
      </c>
      <c r="D506" s="1095" t="s">
        <v>171</v>
      </c>
      <c r="E506" s="1096">
        <v>39801</v>
      </c>
      <c r="F506" s="1095" t="s">
        <v>200</v>
      </c>
      <c r="G506" s="1091">
        <v>12643000</v>
      </c>
      <c r="H506" s="1091">
        <v>0</v>
      </c>
      <c r="I506" s="1091">
        <v>16080204.939999999</v>
      </c>
      <c r="J506" s="1095" t="s">
        <v>1020</v>
      </c>
      <c r="K506" s="1091"/>
      <c r="L506" s="1091"/>
      <c r="M506" s="1092"/>
      <c r="N506" s="1091"/>
      <c r="O506" s="1091"/>
      <c r="P506" s="1091"/>
      <c r="Q506" s="1091"/>
      <c r="R506" s="1092"/>
    </row>
    <row r="507" spans="1:18">
      <c r="A507" s="1095" t="s">
        <v>199</v>
      </c>
      <c r="B507" s="1095" t="s">
        <v>1160</v>
      </c>
      <c r="C507" s="1095" t="s">
        <v>1161</v>
      </c>
      <c r="D507" s="1095" t="s">
        <v>171</v>
      </c>
      <c r="E507" s="1096">
        <v>41283</v>
      </c>
      <c r="F507" s="1095" t="s">
        <v>199</v>
      </c>
      <c r="G507" s="1091"/>
      <c r="H507" s="1091"/>
      <c r="I507" s="1091"/>
      <c r="J507" s="1095" t="s">
        <v>199</v>
      </c>
      <c r="K507" s="1091">
        <v>12643000</v>
      </c>
      <c r="L507" s="1091"/>
      <c r="M507" s="1092">
        <v>12643</v>
      </c>
      <c r="N507" s="1091">
        <v>1000</v>
      </c>
      <c r="O507" s="1091"/>
      <c r="P507" s="1091"/>
      <c r="Q507" s="1091"/>
      <c r="R507" s="1092"/>
    </row>
    <row r="508" spans="1:18">
      <c r="A508" s="1095" t="s">
        <v>199</v>
      </c>
      <c r="B508" s="1095" t="s">
        <v>1160</v>
      </c>
      <c r="C508" s="1095" t="s">
        <v>1161</v>
      </c>
      <c r="D508" s="1095" t="s">
        <v>171</v>
      </c>
      <c r="E508" s="1096">
        <v>42152</v>
      </c>
      <c r="F508" s="1095" t="s">
        <v>199</v>
      </c>
      <c r="G508" s="1091"/>
      <c r="H508" s="1091"/>
      <c r="I508" s="1091"/>
      <c r="J508" s="1095" t="s">
        <v>199</v>
      </c>
      <c r="K508" s="1091"/>
      <c r="L508" s="1091"/>
      <c r="M508" s="1092"/>
      <c r="N508" s="1091"/>
      <c r="O508" s="1091"/>
      <c r="P508" s="1091"/>
      <c r="Q508" s="1091">
        <v>873485</v>
      </c>
      <c r="R508" s="1092">
        <v>61795.73</v>
      </c>
    </row>
    <row r="509" spans="1:18">
      <c r="A509" s="1095" t="s">
        <v>1162</v>
      </c>
      <c r="B509" s="1095" t="s">
        <v>1163</v>
      </c>
      <c r="C509" s="1095" t="s">
        <v>1164</v>
      </c>
      <c r="D509" s="1095" t="s">
        <v>65</v>
      </c>
      <c r="E509" s="1096">
        <v>39948</v>
      </c>
      <c r="F509" s="1095" t="s">
        <v>201</v>
      </c>
      <c r="G509" s="1091">
        <v>6970000</v>
      </c>
      <c r="H509" s="1091">
        <v>0</v>
      </c>
      <c r="I509" s="1091">
        <v>4240743.82</v>
      </c>
      <c r="J509" s="1095" t="s">
        <v>808</v>
      </c>
      <c r="K509" s="1091"/>
      <c r="L509" s="1091"/>
      <c r="M509" s="1092"/>
      <c r="N509" s="1091"/>
      <c r="O509" s="1091"/>
      <c r="P509" s="1091"/>
      <c r="Q509" s="1091"/>
      <c r="R509" s="1092"/>
    </row>
    <row r="510" spans="1:18">
      <c r="A510" s="1095" t="s">
        <v>199</v>
      </c>
      <c r="B510" s="1095" t="s">
        <v>1163</v>
      </c>
      <c r="C510" s="1095" t="s">
        <v>1164</v>
      </c>
      <c r="D510" s="1095" t="s">
        <v>65</v>
      </c>
      <c r="E510" s="1096">
        <v>41264</v>
      </c>
      <c r="F510" s="1095" t="s">
        <v>199</v>
      </c>
      <c r="G510" s="1091"/>
      <c r="H510" s="1091"/>
      <c r="I510" s="1091"/>
      <c r="J510" s="1095" t="s">
        <v>199</v>
      </c>
      <c r="K510" s="1091">
        <v>3136500</v>
      </c>
      <c r="L510" s="1091"/>
      <c r="M510" s="1092">
        <v>6970</v>
      </c>
      <c r="N510" s="1091">
        <v>450</v>
      </c>
      <c r="O510" s="1091">
        <v>-3833500</v>
      </c>
      <c r="P510" s="1091"/>
      <c r="Q510" s="1091">
        <v>157050</v>
      </c>
      <c r="R510" s="1092">
        <v>349</v>
      </c>
    </row>
    <row r="511" spans="1:18">
      <c r="A511" s="1095" t="s">
        <v>827</v>
      </c>
      <c r="B511" s="1095" t="s">
        <v>1165</v>
      </c>
      <c r="C511" s="1095" t="s">
        <v>1166</v>
      </c>
      <c r="D511" s="1095" t="s">
        <v>32</v>
      </c>
      <c r="E511" s="1096">
        <v>39906</v>
      </c>
      <c r="F511" s="1095" t="s">
        <v>201</v>
      </c>
      <c r="G511" s="1091">
        <v>12725000</v>
      </c>
      <c r="H511" s="1091">
        <v>0</v>
      </c>
      <c r="I511" s="1091">
        <v>16441884.630000001</v>
      </c>
      <c r="J511" s="1095" t="s">
        <v>808</v>
      </c>
      <c r="K511" s="1091"/>
      <c r="L511" s="1091"/>
      <c r="M511" s="1092"/>
      <c r="N511" s="1091"/>
      <c r="O511" s="1091"/>
      <c r="P511" s="1091"/>
      <c r="Q511" s="1091"/>
      <c r="R511" s="1092"/>
    </row>
    <row r="512" spans="1:18">
      <c r="A512" s="1095" t="s">
        <v>199</v>
      </c>
      <c r="B512" s="1095" t="s">
        <v>1165</v>
      </c>
      <c r="C512" s="1095" t="s">
        <v>1166</v>
      </c>
      <c r="D512" s="1095" t="s">
        <v>32</v>
      </c>
      <c r="E512" s="1096">
        <v>41677</v>
      </c>
      <c r="F512" s="1095" t="s">
        <v>199</v>
      </c>
      <c r="G512" s="1091"/>
      <c r="H512" s="1091"/>
      <c r="I512" s="1091"/>
      <c r="J512" s="1095" t="s">
        <v>199</v>
      </c>
      <c r="K512" s="1091">
        <v>3705037.5</v>
      </c>
      <c r="L512" s="1091"/>
      <c r="M512" s="1092">
        <v>3750</v>
      </c>
      <c r="N512" s="1091">
        <v>988.01</v>
      </c>
      <c r="O512" s="1091">
        <v>-44962.5</v>
      </c>
      <c r="P512" s="1091"/>
      <c r="Q512" s="1091">
        <v>85157.88</v>
      </c>
      <c r="R512" s="1092">
        <v>86</v>
      </c>
    </row>
    <row r="513" spans="1:18">
      <c r="A513" s="1095" t="s">
        <v>199</v>
      </c>
      <c r="B513" s="1095" t="s">
        <v>1165</v>
      </c>
      <c r="C513" s="1095" t="s">
        <v>1166</v>
      </c>
      <c r="D513" s="1095" t="s">
        <v>32</v>
      </c>
      <c r="E513" s="1096">
        <v>41680</v>
      </c>
      <c r="F513" s="1095" t="s">
        <v>199</v>
      </c>
      <c r="G513" s="1091"/>
      <c r="H513" s="1091"/>
      <c r="I513" s="1091"/>
      <c r="J513" s="1095" t="s">
        <v>199</v>
      </c>
      <c r="K513" s="1091">
        <v>8867389.75</v>
      </c>
      <c r="L513" s="1091"/>
      <c r="M513" s="1092">
        <v>8975</v>
      </c>
      <c r="N513" s="1091">
        <v>988.01</v>
      </c>
      <c r="O513" s="1091">
        <v>-107610.25</v>
      </c>
      <c r="P513" s="1091"/>
      <c r="Q513" s="1091">
        <v>544614.34</v>
      </c>
      <c r="R513" s="1092">
        <v>550</v>
      </c>
    </row>
    <row r="514" spans="1:18">
      <c r="A514" s="1095" t="s">
        <v>199</v>
      </c>
      <c r="B514" s="1095" t="s">
        <v>1165</v>
      </c>
      <c r="C514" s="1095" t="s">
        <v>1166</v>
      </c>
      <c r="D514" s="1095" t="s">
        <v>32</v>
      </c>
      <c r="E514" s="1096">
        <v>41717</v>
      </c>
      <c r="F514" s="1095" t="s">
        <v>199</v>
      </c>
      <c r="G514" s="1091"/>
      <c r="H514" s="1091"/>
      <c r="I514" s="1091"/>
      <c r="J514" s="1095" t="s">
        <v>199</v>
      </c>
      <c r="K514" s="1091"/>
      <c r="L514" s="1091">
        <v>-125724.27</v>
      </c>
      <c r="M514" s="1092"/>
      <c r="N514" s="1091"/>
      <c r="O514" s="1091"/>
      <c r="P514" s="1091"/>
      <c r="Q514" s="1091"/>
      <c r="R514" s="1092"/>
    </row>
    <row r="515" spans="1:18">
      <c r="A515" s="1095" t="s">
        <v>809</v>
      </c>
      <c r="B515" s="1095" t="s">
        <v>1167</v>
      </c>
      <c r="C515" s="1095" t="s">
        <v>1168</v>
      </c>
      <c r="D515" s="1095" t="s">
        <v>45</v>
      </c>
      <c r="E515" s="1096">
        <v>39892</v>
      </c>
      <c r="F515" s="1095" t="s">
        <v>201</v>
      </c>
      <c r="G515" s="1091">
        <v>20000000</v>
      </c>
      <c r="H515" s="1091">
        <v>0</v>
      </c>
      <c r="I515" s="1091">
        <v>23628111.329999998</v>
      </c>
      <c r="J515" s="1095" t="s">
        <v>1020</v>
      </c>
      <c r="K515" s="1091"/>
      <c r="L515" s="1091"/>
      <c r="M515" s="1092"/>
      <c r="N515" s="1091"/>
      <c r="O515" s="1091"/>
      <c r="P515" s="1091"/>
      <c r="Q515" s="1091"/>
      <c r="R515" s="1092"/>
    </row>
    <row r="516" spans="1:18">
      <c r="A516" s="1095" t="s">
        <v>199</v>
      </c>
      <c r="B516" s="1095" t="s">
        <v>1167</v>
      </c>
      <c r="C516" s="1095" t="s">
        <v>1168</v>
      </c>
      <c r="D516" s="1095" t="s">
        <v>45</v>
      </c>
      <c r="E516" s="1096">
        <v>40773</v>
      </c>
      <c r="F516" s="1095" t="s">
        <v>199</v>
      </c>
      <c r="G516" s="1091"/>
      <c r="H516" s="1091"/>
      <c r="I516" s="1091"/>
      <c r="J516" s="1095" t="s">
        <v>199</v>
      </c>
      <c r="K516" s="1091">
        <v>20000000</v>
      </c>
      <c r="L516" s="1091"/>
      <c r="M516" s="1092">
        <v>20000</v>
      </c>
      <c r="N516" s="1091">
        <v>1000</v>
      </c>
      <c r="O516" s="1091"/>
      <c r="P516" s="1091"/>
      <c r="Q516" s="1091">
        <v>1000000</v>
      </c>
      <c r="R516" s="1092">
        <v>1000</v>
      </c>
    </row>
    <row r="517" spans="1:18">
      <c r="A517" s="1095" t="s">
        <v>827</v>
      </c>
      <c r="B517" s="1095" t="s">
        <v>1169</v>
      </c>
      <c r="C517" s="1095" t="s">
        <v>1170</v>
      </c>
      <c r="D517" s="1095" t="s">
        <v>45</v>
      </c>
      <c r="E517" s="1096">
        <v>39871</v>
      </c>
      <c r="F517" s="1095" t="s">
        <v>201</v>
      </c>
      <c r="G517" s="1091">
        <v>17806000</v>
      </c>
      <c r="H517" s="1091">
        <v>0</v>
      </c>
      <c r="I517" s="1091">
        <v>7665362.8899999997</v>
      </c>
      <c r="J517" s="1095" t="s">
        <v>808</v>
      </c>
      <c r="K517" s="1091"/>
      <c r="L517" s="1091"/>
      <c r="M517" s="1092"/>
      <c r="N517" s="1091"/>
      <c r="O517" s="1091"/>
      <c r="P517" s="1091"/>
      <c r="Q517" s="1091"/>
      <c r="R517" s="1092"/>
    </row>
    <row r="518" spans="1:18">
      <c r="A518" s="1095" t="s">
        <v>199</v>
      </c>
      <c r="B518" s="1095" t="s">
        <v>1169</v>
      </c>
      <c r="C518" s="1095" t="s">
        <v>1170</v>
      </c>
      <c r="D518" s="1095" t="s">
        <v>45</v>
      </c>
      <c r="E518" s="1096">
        <v>41740</v>
      </c>
      <c r="F518" s="1095" t="s">
        <v>199</v>
      </c>
      <c r="G518" s="1091"/>
      <c r="H518" s="1091"/>
      <c r="I518" s="1091"/>
      <c r="J518" s="1095" t="s">
        <v>199</v>
      </c>
      <c r="K518" s="1091">
        <v>1322500.5</v>
      </c>
      <c r="L518" s="1091"/>
      <c r="M518" s="1092">
        <v>4401</v>
      </c>
      <c r="N518" s="1091">
        <v>300.5</v>
      </c>
      <c r="O518" s="1091">
        <v>-3078499.5</v>
      </c>
      <c r="P518" s="1091"/>
      <c r="Q518" s="1091">
        <v>72314.55</v>
      </c>
      <c r="R518" s="1092">
        <v>140</v>
      </c>
    </row>
    <row r="519" spans="1:18">
      <c r="A519" s="1095" t="s">
        <v>199</v>
      </c>
      <c r="B519" s="1095" t="s">
        <v>1169</v>
      </c>
      <c r="C519" s="1095" t="s">
        <v>1170</v>
      </c>
      <c r="D519" s="1095" t="s">
        <v>45</v>
      </c>
      <c r="E519" s="1096">
        <v>41743</v>
      </c>
      <c r="F519" s="1095" t="s">
        <v>199</v>
      </c>
      <c r="G519" s="1091"/>
      <c r="H519" s="1091"/>
      <c r="I519" s="1091"/>
      <c r="J519" s="1095" t="s">
        <v>199</v>
      </c>
      <c r="K519" s="1091">
        <v>4028202.5</v>
      </c>
      <c r="L519" s="1091"/>
      <c r="M519" s="1092">
        <v>13405</v>
      </c>
      <c r="N519" s="1091">
        <v>300.5</v>
      </c>
      <c r="O519" s="1091">
        <v>-9376797.5</v>
      </c>
      <c r="P519" s="1091"/>
      <c r="Q519" s="1091">
        <v>387399.37</v>
      </c>
      <c r="R519" s="1092">
        <v>750</v>
      </c>
    </row>
    <row r="520" spans="1:18">
      <c r="A520" s="1095" t="s">
        <v>199</v>
      </c>
      <c r="B520" s="1095" t="s">
        <v>1169</v>
      </c>
      <c r="C520" s="1095" t="s">
        <v>1170</v>
      </c>
      <c r="D520" s="1095" t="s">
        <v>45</v>
      </c>
      <c r="E520" s="1096">
        <v>41838</v>
      </c>
      <c r="F520" s="1095" t="s">
        <v>199</v>
      </c>
      <c r="G520" s="1091"/>
      <c r="H520" s="1091"/>
      <c r="I520" s="1091"/>
      <c r="J520" s="1095" t="s">
        <v>199</v>
      </c>
      <c r="K520" s="1091"/>
      <c r="L520" s="1091">
        <v>-53507.03</v>
      </c>
      <c r="M520" s="1092"/>
      <c r="N520" s="1091"/>
      <c r="O520" s="1091"/>
      <c r="P520" s="1091"/>
      <c r="Q520" s="1091"/>
      <c r="R520" s="1092"/>
    </row>
    <row r="521" spans="1:18">
      <c r="A521" s="1095" t="s">
        <v>1171</v>
      </c>
      <c r="B521" s="1095" t="s">
        <v>1172</v>
      </c>
      <c r="C521" s="1095" t="s">
        <v>1147</v>
      </c>
      <c r="D521" s="1095" t="s">
        <v>18</v>
      </c>
      <c r="E521" s="1096">
        <v>39850</v>
      </c>
      <c r="F521" s="1095" t="s">
        <v>201</v>
      </c>
      <c r="G521" s="1091">
        <v>1050000</v>
      </c>
      <c r="H521" s="1091">
        <v>0</v>
      </c>
      <c r="I521" s="1091">
        <v>1220300.6499999999</v>
      </c>
      <c r="J521" s="1095" t="s">
        <v>808</v>
      </c>
      <c r="K521" s="1091"/>
      <c r="L521" s="1091"/>
      <c r="M521" s="1092"/>
      <c r="N521" s="1091"/>
      <c r="O521" s="1091"/>
      <c r="P521" s="1091"/>
      <c r="Q521" s="1091"/>
      <c r="R521" s="1092"/>
    </row>
    <row r="522" spans="1:18">
      <c r="A522" s="1095" t="s">
        <v>199</v>
      </c>
      <c r="B522" s="1095" t="s">
        <v>1172</v>
      </c>
      <c r="C522" s="1095" t="s">
        <v>1147</v>
      </c>
      <c r="D522" s="1095" t="s">
        <v>18</v>
      </c>
      <c r="E522" s="1096">
        <v>41243</v>
      </c>
      <c r="F522" s="1095" t="s">
        <v>199</v>
      </c>
      <c r="G522" s="1091"/>
      <c r="H522" s="1091"/>
      <c r="I522" s="1091"/>
      <c r="J522" s="1095" t="s">
        <v>199</v>
      </c>
      <c r="K522" s="1091">
        <v>1002750</v>
      </c>
      <c r="L522" s="1091"/>
      <c r="M522" s="1092">
        <v>105</v>
      </c>
      <c r="N522" s="1091">
        <v>9550</v>
      </c>
      <c r="O522" s="1091">
        <v>-47250</v>
      </c>
      <c r="P522" s="1091"/>
      <c r="Q522" s="1091">
        <v>25000</v>
      </c>
      <c r="R522" s="1092">
        <v>5</v>
      </c>
    </row>
    <row r="523" spans="1:18">
      <c r="A523" s="1095" t="s">
        <v>199</v>
      </c>
      <c r="B523" s="1095" t="s">
        <v>1172</v>
      </c>
      <c r="C523" s="1095" t="s">
        <v>1147</v>
      </c>
      <c r="D523" s="1095" t="s">
        <v>18</v>
      </c>
      <c r="E523" s="1096">
        <v>41285</v>
      </c>
      <c r="F523" s="1095" t="s">
        <v>199</v>
      </c>
      <c r="G523" s="1091"/>
      <c r="H523" s="1091"/>
      <c r="I523" s="1091"/>
      <c r="J523" s="1095" t="s">
        <v>199</v>
      </c>
      <c r="K523" s="1091"/>
      <c r="L523" s="1091">
        <v>-10027.5</v>
      </c>
      <c r="M523" s="1092"/>
      <c r="N523" s="1091"/>
      <c r="O523" s="1091"/>
      <c r="P523" s="1091"/>
      <c r="Q523" s="1091"/>
      <c r="R523" s="1092"/>
    </row>
    <row r="524" spans="1:18">
      <c r="A524" s="1095" t="s">
        <v>199</v>
      </c>
      <c r="B524" s="1095" t="s">
        <v>1172</v>
      </c>
      <c r="C524" s="1095" t="s">
        <v>1147</v>
      </c>
      <c r="D524" s="1095" t="s">
        <v>18</v>
      </c>
      <c r="E524" s="1096">
        <v>41359</v>
      </c>
      <c r="F524" s="1095" t="s">
        <v>199</v>
      </c>
      <c r="G524" s="1091"/>
      <c r="H524" s="1091"/>
      <c r="I524" s="1091"/>
      <c r="J524" s="1095" t="s">
        <v>199</v>
      </c>
      <c r="K524" s="1091"/>
      <c r="L524" s="1091">
        <v>-14972.5</v>
      </c>
      <c r="M524" s="1092"/>
      <c r="N524" s="1091"/>
      <c r="O524" s="1091"/>
      <c r="P524" s="1091"/>
      <c r="Q524" s="1091"/>
      <c r="R524" s="1092"/>
    </row>
    <row r="525" spans="1:18">
      <c r="A525" s="1095" t="s">
        <v>813</v>
      </c>
      <c r="B525" s="1095" t="s">
        <v>1173</v>
      </c>
      <c r="C525" s="1095" t="s">
        <v>1174</v>
      </c>
      <c r="D525" s="1095" t="s">
        <v>1045</v>
      </c>
      <c r="E525" s="1096">
        <v>39805</v>
      </c>
      <c r="F525" s="1095" t="s">
        <v>201</v>
      </c>
      <c r="G525" s="1091">
        <v>2600000</v>
      </c>
      <c r="H525" s="1091">
        <v>0</v>
      </c>
      <c r="I525" s="1091">
        <v>3115616.28</v>
      </c>
      <c r="J525" s="1095" t="s">
        <v>808</v>
      </c>
      <c r="K525" s="1091"/>
      <c r="L525" s="1091"/>
      <c r="M525" s="1092"/>
      <c r="N525" s="1091"/>
      <c r="O525" s="1091"/>
      <c r="P525" s="1091"/>
      <c r="Q525" s="1091"/>
      <c r="R525" s="1092"/>
    </row>
    <row r="526" spans="1:18">
      <c r="A526" s="1095" t="s">
        <v>199</v>
      </c>
      <c r="B526" s="1095" t="s">
        <v>1173</v>
      </c>
      <c r="C526" s="1095" t="s">
        <v>1174</v>
      </c>
      <c r="D526" s="1095" t="s">
        <v>1045</v>
      </c>
      <c r="E526" s="1096">
        <v>41262</v>
      </c>
      <c r="F526" s="1095" t="s">
        <v>199</v>
      </c>
      <c r="G526" s="1091"/>
      <c r="H526" s="1091"/>
      <c r="I526" s="1091"/>
      <c r="J526" s="1095" t="s">
        <v>199</v>
      </c>
      <c r="K526" s="1091">
        <v>952850</v>
      </c>
      <c r="L526" s="1091"/>
      <c r="M526" s="1092">
        <v>1003</v>
      </c>
      <c r="N526" s="1091">
        <v>950</v>
      </c>
      <c r="O526" s="1091">
        <v>-50150</v>
      </c>
      <c r="P526" s="1091"/>
      <c r="Q526" s="1091"/>
      <c r="R526" s="1092"/>
    </row>
    <row r="527" spans="1:18">
      <c r="A527" s="1095" t="s">
        <v>199</v>
      </c>
      <c r="B527" s="1095" t="s">
        <v>1173</v>
      </c>
      <c r="C527" s="1095" t="s">
        <v>1174</v>
      </c>
      <c r="D527" s="1095" t="s">
        <v>1045</v>
      </c>
      <c r="E527" s="1096">
        <v>41263</v>
      </c>
      <c r="F527" s="1095" t="s">
        <v>199</v>
      </c>
      <c r="G527" s="1091"/>
      <c r="H527" s="1091"/>
      <c r="I527" s="1091"/>
      <c r="J527" s="1095" t="s">
        <v>199</v>
      </c>
      <c r="K527" s="1091">
        <v>1517150</v>
      </c>
      <c r="L527" s="1091"/>
      <c r="M527" s="1092">
        <v>1597</v>
      </c>
      <c r="N527" s="1091">
        <v>950</v>
      </c>
      <c r="O527" s="1091">
        <v>-79850</v>
      </c>
      <c r="P527" s="1091"/>
      <c r="Q527" s="1091">
        <v>105000</v>
      </c>
      <c r="R527" s="1092">
        <v>130</v>
      </c>
    </row>
    <row r="528" spans="1:18">
      <c r="A528" s="1095" t="s">
        <v>199</v>
      </c>
      <c r="B528" s="1095" t="s">
        <v>1173</v>
      </c>
      <c r="C528" s="1095" t="s">
        <v>1174</v>
      </c>
      <c r="D528" s="1095" t="s">
        <v>1045</v>
      </c>
      <c r="E528" s="1096">
        <v>41285</v>
      </c>
      <c r="F528" s="1095" t="s">
        <v>199</v>
      </c>
      <c r="G528" s="1091"/>
      <c r="H528" s="1091"/>
      <c r="I528" s="1091"/>
      <c r="J528" s="1095" t="s">
        <v>199</v>
      </c>
      <c r="K528" s="1091"/>
      <c r="L528" s="1091">
        <v>-24700</v>
      </c>
      <c r="M528" s="1092"/>
      <c r="N528" s="1091"/>
      <c r="O528" s="1091"/>
      <c r="P528" s="1091"/>
      <c r="Q528" s="1091"/>
      <c r="R528" s="1092"/>
    </row>
    <row r="529" spans="1:18">
      <c r="A529" s="1095" t="s">
        <v>199</v>
      </c>
      <c r="B529" s="1095" t="s">
        <v>1173</v>
      </c>
      <c r="C529" s="1095" t="s">
        <v>1174</v>
      </c>
      <c r="D529" s="1095" t="s">
        <v>1045</v>
      </c>
      <c r="E529" s="1096">
        <v>41359</v>
      </c>
      <c r="F529" s="1095" t="s">
        <v>199</v>
      </c>
      <c r="G529" s="1091"/>
      <c r="H529" s="1091"/>
      <c r="I529" s="1091"/>
      <c r="J529" s="1095" t="s">
        <v>199</v>
      </c>
      <c r="K529" s="1091"/>
      <c r="L529" s="1091">
        <v>-300</v>
      </c>
      <c r="M529" s="1092"/>
      <c r="N529" s="1091"/>
      <c r="O529" s="1091"/>
      <c r="P529" s="1091"/>
      <c r="Q529" s="1091"/>
      <c r="R529" s="1092"/>
    </row>
    <row r="530" spans="1:18">
      <c r="A530" s="1095" t="s">
        <v>892</v>
      </c>
      <c r="B530" s="1095" t="s">
        <v>1175</v>
      </c>
      <c r="C530" s="1095" t="s">
        <v>1176</v>
      </c>
      <c r="D530" s="1095" t="s">
        <v>61</v>
      </c>
      <c r="E530" s="1096">
        <v>39843</v>
      </c>
      <c r="F530" s="1095" t="s">
        <v>200</v>
      </c>
      <c r="G530" s="1091">
        <v>9000000</v>
      </c>
      <c r="H530" s="1091">
        <v>0</v>
      </c>
      <c r="I530" s="1091">
        <v>10598750</v>
      </c>
      <c r="J530" s="1095" t="s">
        <v>1020</v>
      </c>
      <c r="K530" s="1091"/>
      <c r="L530" s="1091"/>
      <c r="M530" s="1092"/>
      <c r="N530" s="1091"/>
      <c r="O530" s="1091"/>
      <c r="P530" s="1091"/>
      <c r="Q530" s="1091"/>
      <c r="R530" s="1092"/>
    </row>
    <row r="531" spans="1:18">
      <c r="A531" s="1095" t="s">
        <v>199</v>
      </c>
      <c r="B531" s="1095" t="s">
        <v>1175</v>
      </c>
      <c r="C531" s="1095" t="s">
        <v>1176</v>
      </c>
      <c r="D531" s="1095" t="s">
        <v>61</v>
      </c>
      <c r="E531" s="1096">
        <v>40766</v>
      </c>
      <c r="F531" s="1095" t="s">
        <v>199</v>
      </c>
      <c r="G531" s="1091"/>
      <c r="H531" s="1091"/>
      <c r="I531" s="1091"/>
      <c r="J531" s="1095" t="s">
        <v>199</v>
      </c>
      <c r="K531" s="1091">
        <v>9000000</v>
      </c>
      <c r="L531" s="1091"/>
      <c r="M531" s="1092">
        <v>9000</v>
      </c>
      <c r="N531" s="1091">
        <v>1000</v>
      </c>
      <c r="O531" s="1091"/>
      <c r="P531" s="1091"/>
      <c r="Q531" s="1091"/>
      <c r="R531" s="1092"/>
    </row>
    <row r="532" spans="1:18">
      <c r="A532" s="1095" t="s">
        <v>199</v>
      </c>
      <c r="B532" s="1095" t="s">
        <v>1175</v>
      </c>
      <c r="C532" s="1095" t="s">
        <v>1176</v>
      </c>
      <c r="D532" s="1095" t="s">
        <v>61</v>
      </c>
      <c r="E532" s="1096">
        <v>40842</v>
      </c>
      <c r="F532" s="1095" t="s">
        <v>199</v>
      </c>
      <c r="G532" s="1091"/>
      <c r="H532" s="1091"/>
      <c r="I532" s="1091"/>
      <c r="J532" s="1095" t="s">
        <v>199</v>
      </c>
      <c r="K532" s="1091"/>
      <c r="L532" s="1091"/>
      <c r="M532" s="1092"/>
      <c r="N532" s="1091"/>
      <c r="O532" s="1091"/>
      <c r="P532" s="1091"/>
      <c r="Q532" s="1091">
        <v>460000</v>
      </c>
      <c r="R532" s="1092">
        <v>311971.65000000002</v>
      </c>
    </row>
    <row r="533" spans="1:18">
      <c r="A533" s="1095" t="s">
        <v>941</v>
      </c>
      <c r="B533" s="1095" t="s">
        <v>1177</v>
      </c>
      <c r="C533" s="1095" t="s">
        <v>1178</v>
      </c>
      <c r="D533" s="1095" t="s">
        <v>79</v>
      </c>
      <c r="E533" s="1096">
        <v>40130</v>
      </c>
      <c r="F533" s="1095" t="s">
        <v>826</v>
      </c>
      <c r="G533" s="1091">
        <v>4400000</v>
      </c>
      <c r="H533" s="1091">
        <v>0</v>
      </c>
      <c r="I533" s="1091">
        <v>5462045.1399999997</v>
      </c>
      <c r="J533" s="1095" t="s">
        <v>808</v>
      </c>
      <c r="K533" s="1091"/>
      <c r="L533" s="1091"/>
      <c r="M533" s="1092"/>
      <c r="N533" s="1091"/>
      <c r="O533" s="1091"/>
      <c r="P533" s="1091"/>
      <c r="Q533" s="1091"/>
      <c r="R533" s="1092"/>
    </row>
    <row r="534" spans="1:18">
      <c r="A534" s="1095" t="s">
        <v>199</v>
      </c>
      <c r="B534" s="1095" t="s">
        <v>1177</v>
      </c>
      <c r="C534" s="1095" t="s">
        <v>1178</v>
      </c>
      <c r="D534" s="1095" t="s">
        <v>79</v>
      </c>
      <c r="E534" s="1096">
        <v>41498</v>
      </c>
      <c r="F534" s="1095" t="s">
        <v>199</v>
      </c>
      <c r="G534" s="1091"/>
      <c r="H534" s="1091"/>
      <c r="I534" s="1091"/>
      <c r="J534" s="1095" t="s">
        <v>199</v>
      </c>
      <c r="K534" s="1091">
        <v>4400000</v>
      </c>
      <c r="L534" s="1091"/>
      <c r="M534" s="1092">
        <v>4400000</v>
      </c>
      <c r="N534" s="1091">
        <v>1.1102099999999999</v>
      </c>
      <c r="O534" s="1091"/>
      <c r="P534" s="1091">
        <v>484924</v>
      </c>
      <c r="Q534" s="1091">
        <v>177716.96</v>
      </c>
      <c r="R534" s="1092">
        <v>132000</v>
      </c>
    </row>
    <row r="535" spans="1:18">
      <c r="A535" s="1095" t="s">
        <v>199</v>
      </c>
      <c r="B535" s="1095" t="s">
        <v>1177</v>
      </c>
      <c r="C535" s="1095" t="s">
        <v>1178</v>
      </c>
      <c r="D535" s="1095" t="s">
        <v>79</v>
      </c>
      <c r="E535" s="1096">
        <v>41529</v>
      </c>
      <c r="F535" s="1095" t="s">
        <v>199</v>
      </c>
      <c r="G535" s="1091"/>
      <c r="H535" s="1091"/>
      <c r="I535" s="1091"/>
      <c r="J535" s="1095" t="s">
        <v>199</v>
      </c>
      <c r="K535" s="1091"/>
      <c r="L535" s="1091">
        <v>-48849.24</v>
      </c>
      <c r="M535" s="1092"/>
      <c r="N535" s="1091"/>
      <c r="O535" s="1091"/>
      <c r="P535" s="1091"/>
      <c r="Q535" s="1091"/>
      <c r="R535" s="1092"/>
    </row>
    <row r="536" spans="1:18">
      <c r="A536" s="1095" t="s">
        <v>809</v>
      </c>
      <c r="B536" s="1095" t="s">
        <v>1179</v>
      </c>
      <c r="C536" s="1095" t="s">
        <v>1180</v>
      </c>
      <c r="D536" s="1095" t="s">
        <v>39</v>
      </c>
      <c r="E536" s="1096">
        <v>39822</v>
      </c>
      <c r="F536" s="1095" t="s">
        <v>201</v>
      </c>
      <c r="G536" s="1091">
        <v>24000000</v>
      </c>
      <c r="H536" s="1091">
        <v>0</v>
      </c>
      <c r="I536" s="1091">
        <v>28459100</v>
      </c>
      <c r="J536" s="1095" t="s">
        <v>1020</v>
      </c>
      <c r="K536" s="1091"/>
      <c r="L536" s="1091"/>
      <c r="M536" s="1092"/>
      <c r="N536" s="1091"/>
      <c r="O536" s="1091"/>
      <c r="P536" s="1091"/>
      <c r="Q536" s="1091"/>
      <c r="R536" s="1092"/>
    </row>
    <row r="537" spans="1:18">
      <c r="A537" s="1095" t="s">
        <v>199</v>
      </c>
      <c r="B537" s="1095" t="s">
        <v>1179</v>
      </c>
      <c r="C537" s="1095" t="s">
        <v>1180</v>
      </c>
      <c r="D537" s="1095" t="s">
        <v>39</v>
      </c>
      <c r="E537" s="1096">
        <v>40730</v>
      </c>
      <c r="F537" s="1095" t="s">
        <v>199</v>
      </c>
      <c r="G537" s="1091"/>
      <c r="H537" s="1091"/>
      <c r="I537" s="1091"/>
      <c r="J537" s="1095" t="s">
        <v>199</v>
      </c>
      <c r="K537" s="1091">
        <v>24000000</v>
      </c>
      <c r="L537" s="1091"/>
      <c r="M537" s="1092">
        <v>24000</v>
      </c>
      <c r="N537" s="1091">
        <v>1000</v>
      </c>
      <c r="O537" s="1091"/>
      <c r="P537" s="1091"/>
      <c r="Q537" s="1091">
        <v>1200000</v>
      </c>
      <c r="R537" s="1092">
        <v>1200</v>
      </c>
    </row>
    <row r="538" spans="1:18">
      <c r="A538" s="1095"/>
      <c r="B538" s="1095" t="s">
        <v>1181</v>
      </c>
      <c r="C538" s="1095" t="s">
        <v>1182</v>
      </c>
      <c r="D538" s="1095" t="s">
        <v>5</v>
      </c>
      <c r="E538" s="1096">
        <v>39801</v>
      </c>
      <c r="F538" s="1095" t="s">
        <v>200</v>
      </c>
      <c r="G538" s="1091">
        <v>15600000</v>
      </c>
      <c r="H538" s="1091">
        <v>0</v>
      </c>
      <c r="I538" s="1091">
        <v>14341140.33</v>
      </c>
      <c r="J538" s="1095" t="s">
        <v>808</v>
      </c>
      <c r="K538" s="1091"/>
      <c r="L538" s="1091"/>
      <c r="M538" s="1092"/>
      <c r="N538" s="1091"/>
      <c r="O538" s="1091"/>
      <c r="P538" s="1091"/>
      <c r="Q538" s="1091"/>
      <c r="R538" s="1092"/>
    </row>
    <row r="539" spans="1:18">
      <c r="A539" s="1095" t="s">
        <v>199</v>
      </c>
      <c r="B539" s="1095" t="s">
        <v>1181</v>
      </c>
      <c r="C539" s="1095" t="s">
        <v>1182</v>
      </c>
      <c r="D539" s="1095" t="s">
        <v>5</v>
      </c>
      <c r="E539" s="1096">
        <v>41253</v>
      </c>
      <c r="F539" s="1095" t="s">
        <v>199</v>
      </c>
      <c r="G539" s="1091"/>
      <c r="H539" s="1091"/>
      <c r="I539" s="1091"/>
      <c r="J539" s="1095" t="s">
        <v>199</v>
      </c>
      <c r="K539" s="1091">
        <v>2172000</v>
      </c>
      <c r="L539" s="1091"/>
      <c r="M539" s="1092">
        <v>3000</v>
      </c>
      <c r="N539" s="1091">
        <v>724</v>
      </c>
      <c r="O539" s="1091">
        <v>-828000</v>
      </c>
      <c r="P539" s="1091"/>
      <c r="Q539" s="1091"/>
      <c r="R539" s="1092"/>
    </row>
    <row r="540" spans="1:18">
      <c r="A540" s="1095" t="s">
        <v>199</v>
      </c>
      <c r="B540" s="1095" t="s">
        <v>1181</v>
      </c>
      <c r="C540" s="1095" t="s">
        <v>1182</v>
      </c>
      <c r="D540" s="1095" t="s">
        <v>5</v>
      </c>
      <c r="E540" s="1096">
        <v>41254</v>
      </c>
      <c r="F540" s="1095" t="s">
        <v>199</v>
      </c>
      <c r="G540" s="1091"/>
      <c r="H540" s="1091"/>
      <c r="I540" s="1091"/>
      <c r="J540" s="1095" t="s">
        <v>199</v>
      </c>
      <c r="K540" s="1091">
        <v>9122400</v>
      </c>
      <c r="L540" s="1091"/>
      <c r="M540" s="1092">
        <v>12600</v>
      </c>
      <c r="N540" s="1091">
        <v>724</v>
      </c>
      <c r="O540" s="1091">
        <v>-3477600</v>
      </c>
      <c r="P540" s="1091"/>
      <c r="Q540" s="1091"/>
      <c r="R540" s="1092"/>
    </row>
    <row r="541" spans="1:18">
      <c r="A541" s="1095" t="s">
        <v>199</v>
      </c>
      <c r="B541" s="1095" t="s">
        <v>1181</v>
      </c>
      <c r="C541" s="1095" t="s">
        <v>1182</v>
      </c>
      <c r="D541" s="1095" t="s">
        <v>5</v>
      </c>
      <c r="E541" s="1096">
        <v>41285</v>
      </c>
      <c r="F541" s="1095" t="s">
        <v>199</v>
      </c>
      <c r="G541" s="1091"/>
      <c r="H541" s="1091"/>
      <c r="I541" s="1091"/>
      <c r="J541" s="1095" t="s">
        <v>199</v>
      </c>
      <c r="K541" s="1091"/>
      <c r="L541" s="1091">
        <v>-112944</v>
      </c>
      <c r="M541" s="1092"/>
      <c r="N541" s="1091"/>
      <c r="O541" s="1091"/>
      <c r="P541" s="1091"/>
      <c r="Q541" s="1091"/>
      <c r="R541" s="1092"/>
    </row>
    <row r="542" spans="1:18">
      <c r="A542" s="1095" t="s">
        <v>199</v>
      </c>
      <c r="B542" s="1095" t="s">
        <v>1181</v>
      </c>
      <c r="C542" s="1095" t="s">
        <v>1182</v>
      </c>
      <c r="D542" s="1095" t="s">
        <v>5</v>
      </c>
      <c r="E542" s="1096">
        <v>41437</v>
      </c>
      <c r="F542" s="1095" t="s">
        <v>199</v>
      </c>
      <c r="G542" s="1091"/>
      <c r="H542" s="1091"/>
      <c r="I542" s="1091"/>
      <c r="J542" s="1095" t="s">
        <v>199</v>
      </c>
      <c r="K542" s="1091"/>
      <c r="L542" s="1091"/>
      <c r="M542" s="1092"/>
      <c r="N542" s="1091"/>
      <c r="O542" s="1091"/>
      <c r="P542" s="1091"/>
      <c r="Q542" s="1091">
        <v>698351</v>
      </c>
      <c r="R542" s="1092">
        <v>521158</v>
      </c>
    </row>
    <row r="543" spans="1:18">
      <c r="A543" s="1095" t="s">
        <v>1183</v>
      </c>
      <c r="B543" s="1095" t="s">
        <v>1184</v>
      </c>
      <c r="C543" s="1095" t="s">
        <v>1185</v>
      </c>
      <c r="D543" s="1095" t="s">
        <v>76</v>
      </c>
      <c r="E543" s="1096">
        <v>39857</v>
      </c>
      <c r="F543" s="1095" t="s">
        <v>200</v>
      </c>
      <c r="G543" s="1091">
        <v>51500000</v>
      </c>
      <c r="H543" s="1091">
        <v>0</v>
      </c>
      <c r="I543" s="1091">
        <v>12749591.59</v>
      </c>
      <c r="J543" s="1095" t="s">
        <v>808</v>
      </c>
      <c r="K543" s="1091"/>
      <c r="L543" s="1091"/>
      <c r="M543" s="1092"/>
      <c r="N543" s="1091"/>
      <c r="O543" s="1091"/>
      <c r="P543" s="1091"/>
      <c r="Q543" s="1091"/>
      <c r="R543" s="1092"/>
    </row>
    <row r="544" spans="1:18">
      <c r="A544" s="1095" t="s">
        <v>199</v>
      </c>
      <c r="B544" s="1095" t="s">
        <v>1184</v>
      </c>
      <c r="C544" s="1095" t="s">
        <v>1185</v>
      </c>
      <c r="D544" s="1095" t="s">
        <v>76</v>
      </c>
      <c r="E544" s="1096">
        <v>41782</v>
      </c>
      <c r="F544" s="1095" t="s">
        <v>199</v>
      </c>
      <c r="G544" s="1091"/>
      <c r="H544" s="1091"/>
      <c r="I544" s="1091"/>
      <c r="J544" s="1095" t="s">
        <v>199</v>
      </c>
      <c r="K544" s="1091">
        <v>10149929.9</v>
      </c>
      <c r="L544" s="1091"/>
      <c r="M544" s="1092">
        <v>1085554</v>
      </c>
      <c r="N544" s="1091">
        <v>9.35</v>
      </c>
      <c r="O544" s="1091">
        <v>-41350070.100000001</v>
      </c>
      <c r="P544" s="1091"/>
      <c r="Q544" s="1091"/>
      <c r="R544" s="1092"/>
    </row>
    <row r="545" spans="1:18">
      <c r="A545" s="1095" t="s">
        <v>199</v>
      </c>
      <c r="B545" s="1095" t="s">
        <v>1184</v>
      </c>
      <c r="C545" s="1095" t="s">
        <v>1185</v>
      </c>
      <c r="D545" s="1095" t="s">
        <v>76</v>
      </c>
      <c r="E545" s="1096">
        <v>42151</v>
      </c>
      <c r="F545" s="1095" t="s">
        <v>199</v>
      </c>
      <c r="G545" s="1091"/>
      <c r="H545" s="1091"/>
      <c r="I545" s="1091"/>
      <c r="J545" s="1095" t="s">
        <v>199</v>
      </c>
      <c r="K545" s="1091"/>
      <c r="L545" s="1091"/>
      <c r="M545" s="1092"/>
      <c r="N545" s="1091"/>
      <c r="O545" s="1091"/>
      <c r="P545" s="1091"/>
      <c r="Q545" s="1091">
        <v>10356.69</v>
      </c>
      <c r="R545" s="1092">
        <v>22071.43</v>
      </c>
    </row>
    <row r="546" spans="1:18">
      <c r="A546" s="1095" t="s">
        <v>813</v>
      </c>
      <c r="B546" s="1095" t="s">
        <v>1186</v>
      </c>
      <c r="C546" s="1095" t="s">
        <v>1187</v>
      </c>
      <c r="D546" s="1095" t="s">
        <v>9</v>
      </c>
      <c r="E546" s="1096">
        <v>39822</v>
      </c>
      <c r="F546" s="1095" t="s">
        <v>201</v>
      </c>
      <c r="G546" s="1091">
        <v>3285000</v>
      </c>
      <c r="H546" s="1091">
        <v>0</v>
      </c>
      <c r="I546" s="1091">
        <v>3483629.2</v>
      </c>
      <c r="J546" s="1095" t="s">
        <v>808</v>
      </c>
      <c r="K546" s="1091"/>
      <c r="L546" s="1091"/>
      <c r="M546" s="1092"/>
      <c r="N546" s="1091"/>
      <c r="O546" s="1091"/>
      <c r="P546" s="1091"/>
      <c r="Q546" s="1091"/>
      <c r="R546" s="1092"/>
    </row>
    <row r="547" spans="1:18">
      <c r="A547" s="1095" t="s">
        <v>199</v>
      </c>
      <c r="B547" s="1095" t="s">
        <v>1186</v>
      </c>
      <c r="C547" s="1095" t="s">
        <v>1187</v>
      </c>
      <c r="D547" s="1095" t="s">
        <v>9</v>
      </c>
      <c r="E547" s="1096">
        <v>41211</v>
      </c>
      <c r="F547" s="1095" t="s">
        <v>199</v>
      </c>
      <c r="G547" s="1091"/>
      <c r="H547" s="1091"/>
      <c r="I547" s="1091"/>
      <c r="J547" s="1095" t="s">
        <v>199</v>
      </c>
      <c r="K547" s="1091">
        <v>23932.54</v>
      </c>
      <c r="L547" s="1091"/>
      <c r="M547" s="1092">
        <v>29</v>
      </c>
      <c r="N547" s="1091">
        <v>825.26</v>
      </c>
      <c r="O547" s="1091">
        <v>-5067.46</v>
      </c>
      <c r="P547" s="1091"/>
      <c r="Q547" s="1091"/>
      <c r="R547" s="1092"/>
    </row>
    <row r="548" spans="1:18">
      <c r="A548" s="1095" t="s">
        <v>199</v>
      </c>
      <c r="B548" s="1095" t="s">
        <v>1186</v>
      </c>
      <c r="C548" s="1095" t="s">
        <v>1187</v>
      </c>
      <c r="D548" s="1095" t="s">
        <v>9</v>
      </c>
      <c r="E548" s="1096">
        <v>41213</v>
      </c>
      <c r="F548" s="1095" t="s">
        <v>199</v>
      </c>
      <c r="G548" s="1091"/>
      <c r="H548" s="1091"/>
      <c r="I548" s="1091"/>
      <c r="J548" s="1095" t="s">
        <v>199</v>
      </c>
      <c r="K548" s="1091">
        <v>2687046.56</v>
      </c>
      <c r="L548" s="1091"/>
      <c r="M548" s="1092">
        <v>3256</v>
      </c>
      <c r="N548" s="1091">
        <v>825.26</v>
      </c>
      <c r="O548" s="1091">
        <v>-568953.43999999994</v>
      </c>
      <c r="P548" s="1091"/>
      <c r="Q548" s="1091">
        <v>106364</v>
      </c>
      <c r="R548" s="1092">
        <v>164</v>
      </c>
    </row>
    <row r="549" spans="1:18">
      <c r="A549" s="1095" t="s">
        <v>199</v>
      </c>
      <c r="B549" s="1095" t="s">
        <v>1186</v>
      </c>
      <c r="C549" s="1095" t="s">
        <v>1187</v>
      </c>
      <c r="D549" s="1095" t="s">
        <v>9</v>
      </c>
      <c r="E549" s="1096">
        <v>41285</v>
      </c>
      <c r="F549" s="1095" t="s">
        <v>199</v>
      </c>
      <c r="G549" s="1091"/>
      <c r="H549" s="1091"/>
      <c r="I549" s="1091"/>
      <c r="J549" s="1095" t="s">
        <v>199</v>
      </c>
      <c r="K549" s="1091"/>
      <c r="L549" s="1091">
        <v>-25000</v>
      </c>
      <c r="M549" s="1092"/>
      <c r="N549" s="1091"/>
      <c r="O549" s="1091"/>
      <c r="P549" s="1091"/>
      <c r="Q549" s="1091"/>
      <c r="R549" s="1092"/>
    </row>
    <row r="550" spans="1:18">
      <c r="A550" s="1095" t="s">
        <v>813</v>
      </c>
      <c r="B550" s="1095" t="s">
        <v>1188</v>
      </c>
      <c r="C550" s="1095" t="s">
        <v>1189</v>
      </c>
      <c r="D550" s="1095" t="s">
        <v>32</v>
      </c>
      <c r="E550" s="1096">
        <v>39857</v>
      </c>
      <c r="F550" s="1095" t="s">
        <v>201</v>
      </c>
      <c r="G550" s="1091">
        <v>638000</v>
      </c>
      <c r="H550" s="1091">
        <v>0</v>
      </c>
      <c r="I550" s="1091">
        <v>659705.04</v>
      </c>
      <c r="J550" s="1095" t="s">
        <v>808</v>
      </c>
      <c r="K550" s="1091"/>
      <c r="L550" s="1091"/>
      <c r="M550" s="1092"/>
      <c r="N550" s="1091"/>
      <c r="O550" s="1091"/>
      <c r="P550" s="1091"/>
      <c r="Q550" s="1091"/>
      <c r="R550" s="1092"/>
    </row>
    <row r="551" spans="1:18">
      <c r="A551" s="1095" t="s">
        <v>199</v>
      </c>
      <c r="B551" s="1095" t="s">
        <v>1188</v>
      </c>
      <c r="C551" s="1095" t="s">
        <v>1189</v>
      </c>
      <c r="D551" s="1095" t="s">
        <v>32</v>
      </c>
      <c r="E551" s="1096">
        <v>41243</v>
      </c>
      <c r="F551" s="1095" t="s">
        <v>199</v>
      </c>
      <c r="G551" s="1091"/>
      <c r="H551" s="1091"/>
      <c r="I551" s="1091"/>
      <c r="J551" s="1095" t="s">
        <v>199</v>
      </c>
      <c r="K551" s="1091">
        <v>548680</v>
      </c>
      <c r="L551" s="1091"/>
      <c r="M551" s="1092">
        <v>638</v>
      </c>
      <c r="N551" s="1091">
        <v>860</v>
      </c>
      <c r="O551" s="1091">
        <v>-89320</v>
      </c>
      <c r="P551" s="1091"/>
      <c r="Q551" s="1091">
        <v>3960</v>
      </c>
      <c r="R551" s="1092">
        <v>32</v>
      </c>
    </row>
    <row r="552" spans="1:18">
      <c r="A552" s="1095" t="s">
        <v>199</v>
      </c>
      <c r="B552" s="1095" t="s">
        <v>1188</v>
      </c>
      <c r="C552" s="1095" t="s">
        <v>1189</v>
      </c>
      <c r="D552" s="1095" t="s">
        <v>32</v>
      </c>
      <c r="E552" s="1096">
        <v>41285</v>
      </c>
      <c r="F552" s="1095" t="s">
        <v>199</v>
      </c>
      <c r="G552" s="1091"/>
      <c r="H552" s="1091"/>
      <c r="I552" s="1091"/>
      <c r="J552" s="1095" t="s">
        <v>199</v>
      </c>
      <c r="K552" s="1091"/>
      <c r="L552" s="1091">
        <v>-5486.8</v>
      </c>
      <c r="M552" s="1092"/>
      <c r="N552" s="1091"/>
      <c r="O552" s="1091"/>
      <c r="P552" s="1091"/>
      <c r="Q552" s="1091"/>
      <c r="R552" s="1092"/>
    </row>
    <row r="553" spans="1:18">
      <c r="A553" s="1095" t="s">
        <v>199</v>
      </c>
      <c r="B553" s="1095" t="s">
        <v>1188</v>
      </c>
      <c r="C553" s="1095" t="s">
        <v>1189</v>
      </c>
      <c r="D553" s="1095" t="s">
        <v>32</v>
      </c>
      <c r="E553" s="1096">
        <v>41359</v>
      </c>
      <c r="F553" s="1095" t="s">
        <v>199</v>
      </c>
      <c r="G553" s="1091"/>
      <c r="H553" s="1091"/>
      <c r="I553" s="1091"/>
      <c r="J553" s="1095" t="s">
        <v>199</v>
      </c>
      <c r="K553" s="1091"/>
      <c r="L553" s="1091">
        <v>-19513.2</v>
      </c>
      <c r="M553" s="1092"/>
      <c r="N553" s="1091"/>
      <c r="O553" s="1091"/>
      <c r="P553" s="1091"/>
      <c r="Q553" s="1091"/>
      <c r="R553" s="1092"/>
    </row>
    <row r="554" spans="1:18">
      <c r="A554" s="1095" t="s">
        <v>813</v>
      </c>
      <c r="B554" s="1095" t="s">
        <v>1190</v>
      </c>
      <c r="C554" s="1095" t="s">
        <v>1044</v>
      </c>
      <c r="D554" s="1095" t="s">
        <v>812</v>
      </c>
      <c r="E554" s="1096">
        <v>39843</v>
      </c>
      <c r="F554" s="1095" t="s">
        <v>201</v>
      </c>
      <c r="G554" s="1091">
        <v>7525000</v>
      </c>
      <c r="H554" s="1091">
        <v>0</v>
      </c>
      <c r="I554" s="1091">
        <v>8781205.0199999996</v>
      </c>
      <c r="J554" s="1095" t="s">
        <v>808</v>
      </c>
      <c r="K554" s="1091"/>
      <c r="L554" s="1091"/>
      <c r="M554" s="1092"/>
      <c r="N554" s="1091"/>
      <c r="O554" s="1091"/>
      <c r="P554" s="1091"/>
      <c r="Q554" s="1091"/>
      <c r="R554" s="1092"/>
    </row>
    <row r="555" spans="1:18">
      <c r="A555" s="1095" t="s">
        <v>199</v>
      </c>
      <c r="B555" s="1095" t="s">
        <v>1190</v>
      </c>
      <c r="C555" s="1095" t="s">
        <v>1044</v>
      </c>
      <c r="D555" s="1095" t="s">
        <v>812</v>
      </c>
      <c r="E555" s="1096">
        <v>41241</v>
      </c>
      <c r="F555" s="1095" t="s">
        <v>199</v>
      </c>
      <c r="G555" s="1091"/>
      <c r="H555" s="1091"/>
      <c r="I555" s="1091"/>
      <c r="J555" s="1095" t="s">
        <v>199</v>
      </c>
      <c r="K555" s="1091">
        <v>713208.3</v>
      </c>
      <c r="L555" s="1091"/>
      <c r="M555" s="1092">
        <v>777</v>
      </c>
      <c r="N555" s="1091">
        <v>917.9</v>
      </c>
      <c r="O555" s="1091">
        <v>-63791.7</v>
      </c>
      <c r="P555" s="1091"/>
      <c r="Q555" s="1091"/>
      <c r="R555" s="1092"/>
    </row>
    <row r="556" spans="1:18">
      <c r="A556" s="1095" t="s">
        <v>199</v>
      </c>
      <c r="B556" s="1095" t="s">
        <v>1190</v>
      </c>
      <c r="C556" s="1095" t="s">
        <v>1044</v>
      </c>
      <c r="D556" s="1095" t="s">
        <v>812</v>
      </c>
      <c r="E556" s="1096">
        <v>41242</v>
      </c>
      <c r="F556" s="1095" t="s">
        <v>199</v>
      </c>
      <c r="G556" s="1091"/>
      <c r="H556" s="1091"/>
      <c r="I556" s="1091"/>
      <c r="J556" s="1095" t="s">
        <v>199</v>
      </c>
      <c r="K556" s="1091">
        <v>6193989.2000000002</v>
      </c>
      <c r="L556" s="1091"/>
      <c r="M556" s="1092">
        <v>6748</v>
      </c>
      <c r="N556" s="1091">
        <v>917.9</v>
      </c>
      <c r="O556" s="1091">
        <v>-554010.80000000005</v>
      </c>
      <c r="P556" s="1091"/>
      <c r="Q556" s="1091">
        <v>372240</v>
      </c>
      <c r="R556" s="1092">
        <v>376</v>
      </c>
    </row>
    <row r="557" spans="1:18">
      <c r="A557" s="1095" t="s">
        <v>199</v>
      </c>
      <c r="B557" s="1095" t="s">
        <v>1190</v>
      </c>
      <c r="C557" s="1095" t="s">
        <v>1044</v>
      </c>
      <c r="D557" s="1095" t="s">
        <v>812</v>
      </c>
      <c r="E557" s="1096">
        <v>41285</v>
      </c>
      <c r="F557" s="1095" t="s">
        <v>199</v>
      </c>
      <c r="G557" s="1091"/>
      <c r="H557" s="1091"/>
      <c r="I557" s="1091"/>
      <c r="J557" s="1095" t="s">
        <v>199</v>
      </c>
      <c r="K557" s="1091"/>
      <c r="L557" s="1091">
        <v>-69071.98</v>
      </c>
      <c r="M557" s="1092"/>
      <c r="N557" s="1091"/>
      <c r="O557" s="1091"/>
      <c r="P557" s="1091"/>
      <c r="Q557" s="1091"/>
      <c r="R557" s="1092"/>
    </row>
    <row r="558" spans="1:18">
      <c r="A558" s="1095" t="s">
        <v>827</v>
      </c>
      <c r="B558" s="1095" t="s">
        <v>1191</v>
      </c>
      <c r="C558" s="1095" t="s">
        <v>1192</v>
      </c>
      <c r="D558" s="1095" t="s">
        <v>18</v>
      </c>
      <c r="E558" s="1096">
        <v>39969</v>
      </c>
      <c r="F558" s="1095" t="s">
        <v>201</v>
      </c>
      <c r="G558" s="1091">
        <v>5000000</v>
      </c>
      <c r="H558" s="1091">
        <v>0</v>
      </c>
      <c r="I558" s="1091">
        <v>6594635.2699999996</v>
      </c>
      <c r="J558" s="1095" t="s">
        <v>1020</v>
      </c>
      <c r="K558" s="1091"/>
      <c r="L558" s="1091"/>
      <c r="M558" s="1092"/>
      <c r="N558" s="1091"/>
      <c r="O558" s="1091"/>
      <c r="P558" s="1091"/>
      <c r="Q558" s="1091"/>
      <c r="R558" s="1092"/>
    </row>
    <row r="559" spans="1:18">
      <c r="A559" s="1095" t="s">
        <v>199</v>
      </c>
      <c r="B559" s="1095" t="s">
        <v>1191</v>
      </c>
      <c r="C559" s="1095" t="s">
        <v>1192</v>
      </c>
      <c r="D559" s="1095" t="s">
        <v>18</v>
      </c>
      <c r="E559" s="1096">
        <v>41759</v>
      </c>
      <c r="F559" s="1095" t="s">
        <v>199</v>
      </c>
      <c r="G559" s="1091"/>
      <c r="H559" s="1091"/>
      <c r="I559" s="1091"/>
      <c r="J559" s="1095" t="s">
        <v>199</v>
      </c>
      <c r="K559" s="1091">
        <v>5000000</v>
      </c>
      <c r="L559" s="1091"/>
      <c r="M559" s="1092">
        <v>5000</v>
      </c>
      <c r="N559" s="1091">
        <v>1000</v>
      </c>
      <c r="O559" s="1091"/>
      <c r="P559" s="1091"/>
      <c r="Q559" s="1091">
        <v>250000</v>
      </c>
      <c r="R559" s="1092">
        <v>250</v>
      </c>
    </row>
    <row r="560" spans="1:18">
      <c r="A560" s="1095" t="s">
        <v>827</v>
      </c>
      <c r="B560" s="1095" t="s">
        <v>1193</v>
      </c>
      <c r="C560" s="1095" t="s">
        <v>1194</v>
      </c>
      <c r="D560" s="1095" t="s">
        <v>93</v>
      </c>
      <c r="E560" s="1096">
        <v>39864</v>
      </c>
      <c r="F560" s="1095" t="s">
        <v>201</v>
      </c>
      <c r="G560" s="1091">
        <v>3100000</v>
      </c>
      <c r="H560" s="1091">
        <v>0</v>
      </c>
      <c r="I560" s="1091">
        <v>4225732.08</v>
      </c>
      <c r="J560" s="1095" t="s">
        <v>1020</v>
      </c>
      <c r="K560" s="1091"/>
      <c r="L560" s="1091"/>
      <c r="M560" s="1092"/>
      <c r="N560" s="1091"/>
      <c r="O560" s="1091"/>
      <c r="P560" s="1091"/>
      <c r="Q560" s="1091"/>
      <c r="R560" s="1092"/>
    </row>
    <row r="561" spans="1:18">
      <c r="A561" s="1095" t="s">
        <v>199</v>
      </c>
      <c r="B561" s="1095" t="s">
        <v>1193</v>
      </c>
      <c r="C561" s="1095" t="s">
        <v>1194</v>
      </c>
      <c r="D561" s="1095" t="s">
        <v>93</v>
      </c>
      <c r="E561" s="1096">
        <v>41647</v>
      </c>
      <c r="F561" s="1095" t="s">
        <v>199</v>
      </c>
      <c r="G561" s="1091"/>
      <c r="H561" s="1091"/>
      <c r="I561" s="1091"/>
      <c r="J561" s="1095" t="s">
        <v>199</v>
      </c>
      <c r="K561" s="1091">
        <v>1000000</v>
      </c>
      <c r="L561" s="1091"/>
      <c r="M561" s="1092">
        <v>1000</v>
      </c>
      <c r="N561" s="1091">
        <v>1000</v>
      </c>
      <c r="O561" s="1091"/>
      <c r="P561" s="1091"/>
      <c r="Q561" s="1091"/>
      <c r="R561" s="1092"/>
    </row>
    <row r="562" spans="1:18">
      <c r="A562" s="1095" t="s">
        <v>199</v>
      </c>
      <c r="B562" s="1095" t="s">
        <v>1193</v>
      </c>
      <c r="C562" s="1095" t="s">
        <v>1194</v>
      </c>
      <c r="D562" s="1095" t="s">
        <v>93</v>
      </c>
      <c r="E562" s="1096">
        <v>41962</v>
      </c>
      <c r="F562" s="1095" t="s">
        <v>199</v>
      </c>
      <c r="G562" s="1091"/>
      <c r="H562" s="1091"/>
      <c r="I562" s="1091"/>
      <c r="J562" s="1095" t="s">
        <v>199</v>
      </c>
      <c r="K562" s="1091">
        <v>2100000</v>
      </c>
      <c r="L562" s="1091"/>
      <c r="M562" s="1092">
        <v>2100</v>
      </c>
      <c r="N562" s="1091">
        <v>1000</v>
      </c>
      <c r="O562" s="1091"/>
      <c r="P562" s="1091"/>
      <c r="Q562" s="1091">
        <v>155000</v>
      </c>
      <c r="R562" s="1092">
        <v>155</v>
      </c>
    </row>
    <row r="563" spans="1:18">
      <c r="A563" s="1095" t="s">
        <v>1195</v>
      </c>
      <c r="B563" s="1095" t="s">
        <v>1196</v>
      </c>
      <c r="C563" s="1095" t="s">
        <v>1002</v>
      </c>
      <c r="D563" s="1095" t="s">
        <v>76</v>
      </c>
      <c r="E563" s="1096">
        <v>39822</v>
      </c>
      <c r="F563" s="1095" t="s">
        <v>200</v>
      </c>
      <c r="G563" s="1091">
        <v>24900000</v>
      </c>
      <c r="H563" s="1091">
        <v>0</v>
      </c>
      <c r="I563" s="1091">
        <v>33014741.199999999</v>
      </c>
      <c r="J563" s="1095" t="s">
        <v>1020</v>
      </c>
      <c r="K563" s="1091"/>
      <c r="L563" s="1091"/>
      <c r="M563" s="1092"/>
      <c r="N563" s="1091"/>
      <c r="O563" s="1091"/>
      <c r="P563" s="1091"/>
      <c r="Q563" s="1091"/>
      <c r="R563" s="1092"/>
    </row>
    <row r="564" spans="1:18">
      <c r="A564" s="1095" t="s">
        <v>199</v>
      </c>
      <c r="B564" s="1095" t="s">
        <v>1196</v>
      </c>
      <c r="C564" s="1095" t="s">
        <v>1002</v>
      </c>
      <c r="D564" s="1095" t="s">
        <v>76</v>
      </c>
      <c r="E564" s="1096">
        <v>41689</v>
      </c>
      <c r="F564" s="1095" t="s">
        <v>199</v>
      </c>
      <c r="G564" s="1091"/>
      <c r="H564" s="1091"/>
      <c r="I564" s="1091"/>
      <c r="J564" s="1095" t="s">
        <v>199</v>
      </c>
      <c r="K564" s="1091">
        <v>24900000</v>
      </c>
      <c r="L564" s="1091"/>
      <c r="M564" s="1092">
        <v>24900</v>
      </c>
      <c r="N564" s="1091">
        <v>1000</v>
      </c>
      <c r="O564" s="1091"/>
      <c r="P564" s="1091"/>
      <c r="Q564" s="1091"/>
      <c r="R564" s="1092"/>
    </row>
    <row r="565" spans="1:18">
      <c r="A565" s="1095" t="s">
        <v>199</v>
      </c>
      <c r="B565" s="1095" t="s">
        <v>1196</v>
      </c>
      <c r="C565" s="1095" t="s">
        <v>1002</v>
      </c>
      <c r="D565" s="1095" t="s">
        <v>76</v>
      </c>
      <c r="E565" s="1096">
        <v>41801</v>
      </c>
      <c r="F565" s="1095" t="s">
        <v>199</v>
      </c>
      <c r="G565" s="1091"/>
      <c r="H565" s="1091"/>
      <c r="I565" s="1091"/>
      <c r="J565" s="1095" t="s">
        <v>199</v>
      </c>
      <c r="K565" s="1091"/>
      <c r="L565" s="1091"/>
      <c r="M565" s="1092"/>
      <c r="N565" s="1091"/>
      <c r="O565" s="1091"/>
      <c r="P565" s="1091"/>
      <c r="Q565" s="1091">
        <v>1681000</v>
      </c>
      <c r="R565" s="1092">
        <v>833705</v>
      </c>
    </row>
    <row r="566" spans="1:18">
      <c r="A566" s="1095" t="s">
        <v>813</v>
      </c>
      <c r="B566" s="1095" t="s">
        <v>1197</v>
      </c>
      <c r="C566" s="1095" t="s">
        <v>1198</v>
      </c>
      <c r="D566" s="1095" t="s">
        <v>79</v>
      </c>
      <c r="E566" s="1096">
        <v>39836</v>
      </c>
      <c r="F566" s="1095" t="s">
        <v>201</v>
      </c>
      <c r="G566" s="1091">
        <v>10650000</v>
      </c>
      <c r="H566" s="1091">
        <v>0</v>
      </c>
      <c r="I566" s="1091">
        <v>13498324.83</v>
      </c>
      <c r="J566" s="1095" t="s">
        <v>808</v>
      </c>
      <c r="K566" s="1091"/>
      <c r="L566" s="1091"/>
      <c r="M566" s="1092"/>
      <c r="N566" s="1091"/>
      <c r="O566" s="1091"/>
      <c r="P566" s="1091"/>
      <c r="Q566" s="1091"/>
      <c r="R566" s="1092"/>
    </row>
    <row r="567" spans="1:18">
      <c r="A567" s="1095" t="s">
        <v>199</v>
      </c>
      <c r="B567" s="1095" t="s">
        <v>1197</v>
      </c>
      <c r="C567" s="1095" t="s">
        <v>1198</v>
      </c>
      <c r="D567" s="1095" t="s">
        <v>79</v>
      </c>
      <c r="E567" s="1096">
        <v>41474</v>
      </c>
      <c r="F567" s="1095" t="s">
        <v>199</v>
      </c>
      <c r="G567" s="1091"/>
      <c r="H567" s="1091"/>
      <c r="I567" s="1091"/>
      <c r="J567" s="1095" t="s">
        <v>199</v>
      </c>
      <c r="K567" s="1091">
        <v>343794.5</v>
      </c>
      <c r="L567" s="1091"/>
      <c r="M567" s="1092">
        <v>350</v>
      </c>
      <c r="N567" s="1091">
        <v>982.27</v>
      </c>
      <c r="O567" s="1091">
        <v>-6205.5</v>
      </c>
      <c r="P567" s="1091"/>
      <c r="Q567" s="1091"/>
      <c r="R567" s="1092"/>
    </row>
    <row r="568" spans="1:18">
      <c r="A568" s="1095" t="s">
        <v>199</v>
      </c>
      <c r="B568" s="1095" t="s">
        <v>1197</v>
      </c>
      <c r="C568" s="1095" t="s">
        <v>1198</v>
      </c>
      <c r="D568" s="1095" t="s">
        <v>79</v>
      </c>
      <c r="E568" s="1096">
        <v>41477</v>
      </c>
      <c r="F568" s="1095" t="s">
        <v>199</v>
      </c>
      <c r="G568" s="1091"/>
      <c r="H568" s="1091"/>
      <c r="I568" s="1091"/>
      <c r="J568" s="1095" t="s">
        <v>199</v>
      </c>
      <c r="K568" s="1091">
        <v>10117381</v>
      </c>
      <c r="L568" s="1091"/>
      <c r="M568" s="1092">
        <v>10300</v>
      </c>
      <c r="N568" s="1091">
        <v>982.27</v>
      </c>
      <c r="O568" s="1091">
        <v>-182619</v>
      </c>
      <c r="P568" s="1091"/>
      <c r="Q568" s="1091">
        <v>531210.67000000004</v>
      </c>
      <c r="R568" s="1092">
        <v>533</v>
      </c>
    </row>
    <row r="569" spans="1:18">
      <c r="A569" s="1095" t="s">
        <v>199</v>
      </c>
      <c r="B569" s="1095" t="s">
        <v>1197</v>
      </c>
      <c r="C569" s="1095" t="s">
        <v>1198</v>
      </c>
      <c r="D569" s="1095" t="s">
        <v>79</v>
      </c>
      <c r="E569" s="1096">
        <v>41529</v>
      </c>
      <c r="F569" s="1095" t="s">
        <v>199</v>
      </c>
      <c r="G569" s="1091"/>
      <c r="H569" s="1091"/>
      <c r="I569" s="1091"/>
      <c r="J569" s="1095" t="s">
        <v>199</v>
      </c>
      <c r="K569" s="1091"/>
      <c r="L569" s="1091">
        <v>-104611.76</v>
      </c>
      <c r="M569" s="1092"/>
      <c r="N569" s="1091"/>
      <c r="O569" s="1091"/>
      <c r="P569" s="1091"/>
      <c r="Q569" s="1091"/>
      <c r="R569" s="1092"/>
    </row>
    <row r="570" spans="1:18">
      <c r="A570" s="1095" t="s">
        <v>827</v>
      </c>
      <c r="B570" s="1095" t="s">
        <v>1199</v>
      </c>
      <c r="C570" s="1095" t="s">
        <v>1200</v>
      </c>
      <c r="D570" s="1095" t="s">
        <v>15</v>
      </c>
      <c r="E570" s="1096">
        <v>39899</v>
      </c>
      <c r="F570" s="1095" t="s">
        <v>201</v>
      </c>
      <c r="G570" s="1091">
        <v>2400000</v>
      </c>
      <c r="H570" s="1091">
        <v>0</v>
      </c>
      <c r="I570" s="1091">
        <v>3210755.6</v>
      </c>
      <c r="J570" s="1095" t="s">
        <v>808</v>
      </c>
      <c r="K570" s="1091"/>
      <c r="L570" s="1091"/>
      <c r="M570" s="1092"/>
      <c r="N570" s="1091"/>
      <c r="O570" s="1091"/>
      <c r="P570" s="1091"/>
      <c r="Q570" s="1091"/>
      <c r="R570" s="1092"/>
    </row>
    <row r="571" spans="1:18">
      <c r="A571" s="1095" t="s">
        <v>199</v>
      </c>
      <c r="B571" s="1095" t="s">
        <v>1199</v>
      </c>
      <c r="C571" s="1095" t="s">
        <v>1200</v>
      </c>
      <c r="D571" s="1095" t="s">
        <v>15</v>
      </c>
      <c r="E571" s="1096">
        <v>42184</v>
      </c>
      <c r="F571" s="1095" t="s">
        <v>199</v>
      </c>
      <c r="G571" s="1091"/>
      <c r="H571" s="1091"/>
      <c r="I571" s="1091"/>
      <c r="J571" s="1095" t="s">
        <v>199</v>
      </c>
      <c r="K571" s="1091">
        <v>2400000</v>
      </c>
      <c r="L571" s="1091"/>
      <c r="M571" s="1092">
        <v>2400</v>
      </c>
      <c r="N571" s="1091">
        <v>1213.75</v>
      </c>
      <c r="O571" s="1091"/>
      <c r="P571" s="1091">
        <v>513000</v>
      </c>
      <c r="Q571" s="1091">
        <v>141815.6</v>
      </c>
      <c r="R571" s="1092">
        <v>120</v>
      </c>
    </row>
    <row r="572" spans="1:18">
      <c r="A572" s="1095" t="s">
        <v>199</v>
      </c>
      <c r="B572" s="1095" t="s">
        <v>1199</v>
      </c>
      <c r="C572" s="1095" t="s">
        <v>1200</v>
      </c>
      <c r="D572" s="1095" t="s">
        <v>15</v>
      </c>
      <c r="E572" s="1096">
        <v>42222</v>
      </c>
      <c r="F572" s="1095" t="s">
        <v>199</v>
      </c>
      <c r="G572" s="1091"/>
      <c r="H572" s="1091"/>
      <c r="I572" s="1091"/>
      <c r="J572" s="1095" t="s">
        <v>199</v>
      </c>
      <c r="K572" s="1091"/>
      <c r="L572" s="1091">
        <v>-25000</v>
      </c>
      <c r="M572" s="1092"/>
      <c r="N572" s="1091"/>
      <c r="O572" s="1091"/>
      <c r="P572" s="1091"/>
      <c r="Q572" s="1091"/>
      <c r="R572" s="1092"/>
    </row>
    <row r="573" spans="1:18">
      <c r="A573" s="1095" t="s">
        <v>1130</v>
      </c>
      <c r="B573" s="1095" t="s">
        <v>1201</v>
      </c>
      <c r="C573" s="1095" t="s">
        <v>1202</v>
      </c>
      <c r="D573" s="1095" t="s">
        <v>5</v>
      </c>
      <c r="E573" s="1096">
        <v>39787</v>
      </c>
      <c r="F573" s="1095" t="s">
        <v>200</v>
      </c>
      <c r="G573" s="1091">
        <v>130000000</v>
      </c>
      <c r="H573" s="1091">
        <v>0</v>
      </c>
      <c r="I573" s="1091">
        <v>136046583.33000001</v>
      </c>
      <c r="J573" s="1095" t="s">
        <v>1020</v>
      </c>
      <c r="K573" s="1091"/>
      <c r="L573" s="1091"/>
      <c r="M573" s="1092"/>
      <c r="N573" s="1091"/>
      <c r="O573" s="1091"/>
      <c r="P573" s="1091"/>
      <c r="Q573" s="1091"/>
      <c r="R573" s="1092"/>
    </row>
    <row r="574" spans="1:18">
      <c r="A574" s="1095" t="s">
        <v>199</v>
      </c>
      <c r="B574" s="1095" t="s">
        <v>1201</v>
      </c>
      <c r="C574" s="1095" t="s">
        <v>1202</v>
      </c>
      <c r="D574" s="1095" t="s">
        <v>5</v>
      </c>
      <c r="E574" s="1096">
        <v>40051</v>
      </c>
      <c r="F574" s="1095" t="s">
        <v>199</v>
      </c>
      <c r="G574" s="1091"/>
      <c r="H574" s="1091"/>
      <c r="I574" s="1091"/>
      <c r="J574" s="1095" t="s">
        <v>199</v>
      </c>
      <c r="K574" s="1091">
        <v>97500000</v>
      </c>
      <c r="L574" s="1091"/>
      <c r="M574" s="1092">
        <v>97500</v>
      </c>
      <c r="N574" s="1091">
        <v>1000</v>
      </c>
      <c r="O574" s="1091"/>
      <c r="P574" s="1091"/>
      <c r="Q574" s="1091"/>
      <c r="R574" s="1092"/>
    </row>
    <row r="575" spans="1:18">
      <c r="A575" s="1095" t="s">
        <v>199</v>
      </c>
      <c r="B575" s="1095" t="s">
        <v>1201</v>
      </c>
      <c r="C575" s="1095" t="s">
        <v>1202</v>
      </c>
      <c r="D575" s="1095" t="s">
        <v>5</v>
      </c>
      <c r="E575" s="1096">
        <v>40058</v>
      </c>
      <c r="F575" s="1095" t="s">
        <v>199</v>
      </c>
      <c r="G575" s="1091"/>
      <c r="H575" s="1091"/>
      <c r="I575" s="1091"/>
      <c r="J575" s="1095" t="s">
        <v>199</v>
      </c>
      <c r="K575" s="1091">
        <v>32500000</v>
      </c>
      <c r="L575" s="1091"/>
      <c r="M575" s="1092">
        <v>32500</v>
      </c>
      <c r="N575" s="1091">
        <v>1000</v>
      </c>
      <c r="O575" s="1091"/>
      <c r="P575" s="1091"/>
      <c r="Q575" s="1091"/>
      <c r="R575" s="1092"/>
    </row>
    <row r="576" spans="1:18">
      <c r="A576" s="1095" t="s">
        <v>199</v>
      </c>
      <c r="B576" s="1095" t="s">
        <v>1201</v>
      </c>
      <c r="C576" s="1095" t="s">
        <v>1202</v>
      </c>
      <c r="D576" s="1095" t="s">
        <v>5</v>
      </c>
      <c r="E576" s="1096">
        <v>40114</v>
      </c>
      <c r="F576" s="1095" t="s">
        <v>199</v>
      </c>
      <c r="G576" s="1091"/>
      <c r="H576" s="1091"/>
      <c r="I576" s="1091"/>
      <c r="J576" s="1095" t="s">
        <v>199</v>
      </c>
      <c r="K576" s="1091"/>
      <c r="L576" s="1091"/>
      <c r="M576" s="1092"/>
      <c r="N576" s="1091"/>
      <c r="O576" s="1091"/>
      <c r="P576" s="1091"/>
      <c r="Q576" s="1091">
        <v>1307000</v>
      </c>
      <c r="R576" s="1092">
        <v>834761</v>
      </c>
    </row>
    <row r="577" spans="1:18">
      <c r="A577" s="1095" t="s">
        <v>809</v>
      </c>
      <c r="B577" s="1095" t="s">
        <v>1203</v>
      </c>
      <c r="C577" s="1095" t="s">
        <v>1204</v>
      </c>
      <c r="D577" s="1095" t="s">
        <v>1205</v>
      </c>
      <c r="E577" s="1096">
        <v>39871</v>
      </c>
      <c r="F577" s="1095" t="s">
        <v>201</v>
      </c>
      <c r="G577" s="1091">
        <v>19891000</v>
      </c>
      <c r="H577" s="1091">
        <v>0</v>
      </c>
      <c r="I577" s="1091">
        <v>23686592.329999998</v>
      </c>
      <c r="J577" s="1095" t="s">
        <v>1020</v>
      </c>
      <c r="K577" s="1091"/>
      <c r="L577" s="1091"/>
      <c r="M577" s="1092"/>
      <c r="N577" s="1091"/>
      <c r="O577" s="1091"/>
      <c r="P577" s="1091"/>
      <c r="Q577" s="1091"/>
      <c r="R577" s="1092"/>
    </row>
    <row r="578" spans="1:18">
      <c r="A578" s="1095" t="s">
        <v>199</v>
      </c>
      <c r="B578" s="1095" t="s">
        <v>1203</v>
      </c>
      <c r="C578" s="1095" t="s">
        <v>1204</v>
      </c>
      <c r="D578" s="1095" t="s">
        <v>1205</v>
      </c>
      <c r="E578" s="1096">
        <v>40813</v>
      </c>
      <c r="F578" s="1095" t="s">
        <v>199</v>
      </c>
      <c r="G578" s="1091"/>
      <c r="H578" s="1091"/>
      <c r="I578" s="1091"/>
      <c r="J578" s="1095" t="s">
        <v>199</v>
      </c>
      <c r="K578" s="1091">
        <v>19891000</v>
      </c>
      <c r="L578" s="1091"/>
      <c r="M578" s="1092">
        <v>19891</v>
      </c>
      <c r="N578" s="1091">
        <v>1000</v>
      </c>
      <c r="O578" s="1091"/>
      <c r="P578" s="1091"/>
      <c r="Q578" s="1091">
        <v>995000</v>
      </c>
      <c r="R578" s="1092">
        <v>995</v>
      </c>
    </row>
    <row r="579" spans="1:18">
      <c r="A579" s="1095" t="s">
        <v>1206</v>
      </c>
      <c r="B579" s="1095" t="s">
        <v>1207</v>
      </c>
      <c r="C579" s="1095" t="s">
        <v>1208</v>
      </c>
      <c r="D579" s="1095" t="s">
        <v>151</v>
      </c>
      <c r="E579" s="1096">
        <v>39948</v>
      </c>
      <c r="F579" s="1095" t="s">
        <v>826</v>
      </c>
      <c r="G579" s="1091">
        <v>2639000</v>
      </c>
      <c r="H579" s="1091">
        <v>0</v>
      </c>
      <c r="I579" s="1091">
        <v>3283338.96</v>
      </c>
      <c r="J579" s="1095" t="s">
        <v>1020</v>
      </c>
      <c r="K579" s="1091"/>
      <c r="L579" s="1091"/>
      <c r="M579" s="1092"/>
      <c r="N579" s="1091"/>
      <c r="O579" s="1091"/>
      <c r="P579" s="1091"/>
      <c r="Q579" s="1091"/>
      <c r="R579" s="1092"/>
    </row>
    <row r="580" spans="1:18">
      <c r="A580" s="1095" t="s">
        <v>199</v>
      </c>
      <c r="B580" s="1095" t="s">
        <v>1207</v>
      </c>
      <c r="C580" s="1095" t="s">
        <v>1208</v>
      </c>
      <c r="D580" s="1095" t="s">
        <v>151</v>
      </c>
      <c r="E580" s="1096">
        <v>40794</v>
      </c>
      <c r="F580" s="1095" t="s">
        <v>199</v>
      </c>
      <c r="G580" s="1091"/>
      <c r="H580" s="1091"/>
      <c r="I580" s="1091"/>
      <c r="J580" s="1095" t="s">
        <v>199</v>
      </c>
      <c r="K580" s="1091">
        <v>2639000</v>
      </c>
      <c r="L580" s="1091"/>
      <c r="M580" s="1092">
        <v>2639000</v>
      </c>
      <c r="N580" s="1091">
        <v>1</v>
      </c>
      <c r="O580" s="1091"/>
      <c r="P580" s="1091"/>
      <c r="Q580" s="1091">
        <v>132000</v>
      </c>
      <c r="R580" s="1092">
        <v>132000</v>
      </c>
    </row>
    <row r="581" spans="1:18">
      <c r="A581" s="1095" t="s">
        <v>813</v>
      </c>
      <c r="B581" s="1095" t="s">
        <v>1209</v>
      </c>
      <c r="C581" s="1095" t="s">
        <v>1210</v>
      </c>
      <c r="D581" s="1095" t="s">
        <v>859</v>
      </c>
      <c r="E581" s="1096">
        <v>40151</v>
      </c>
      <c r="F581" s="1095" t="s">
        <v>201</v>
      </c>
      <c r="G581" s="1091">
        <v>9000000</v>
      </c>
      <c r="H581" s="1091">
        <v>0</v>
      </c>
      <c r="I581" s="1091">
        <v>6598331.1500000004</v>
      </c>
      <c r="J581" s="1095" t="s">
        <v>808</v>
      </c>
      <c r="K581" s="1091"/>
      <c r="L581" s="1091"/>
      <c r="M581" s="1092"/>
      <c r="N581" s="1091"/>
      <c r="O581" s="1091"/>
      <c r="P581" s="1091"/>
      <c r="Q581" s="1091"/>
      <c r="R581" s="1092"/>
    </row>
    <row r="582" spans="1:18">
      <c r="A582" s="1095" t="s">
        <v>199</v>
      </c>
      <c r="B582" s="1095" t="s">
        <v>1209</v>
      </c>
      <c r="C582" s="1095" t="s">
        <v>1210</v>
      </c>
      <c r="D582" s="1095" t="s">
        <v>859</v>
      </c>
      <c r="E582" s="1096">
        <v>41312</v>
      </c>
      <c r="F582" s="1095" t="s">
        <v>199</v>
      </c>
      <c r="G582" s="1091"/>
      <c r="H582" s="1091"/>
      <c r="I582" s="1091"/>
      <c r="J582" s="1095" t="s">
        <v>199</v>
      </c>
      <c r="K582" s="1091">
        <v>5293527.28</v>
      </c>
      <c r="L582" s="1091"/>
      <c r="M582" s="1092">
        <v>8648</v>
      </c>
      <c r="N582" s="1091">
        <v>612.11</v>
      </c>
      <c r="O582" s="1091">
        <v>-3354472.72</v>
      </c>
      <c r="P582" s="1091"/>
      <c r="Q582" s="1091">
        <v>311943.55</v>
      </c>
      <c r="R582" s="1092">
        <v>450</v>
      </c>
    </row>
    <row r="583" spans="1:18">
      <c r="A583" s="1095" t="s">
        <v>199</v>
      </c>
      <c r="B583" s="1095" t="s">
        <v>1209</v>
      </c>
      <c r="C583" s="1095" t="s">
        <v>1210</v>
      </c>
      <c r="D583" s="1095" t="s">
        <v>859</v>
      </c>
      <c r="E583" s="1096">
        <v>41313</v>
      </c>
      <c r="F583" s="1095" t="s">
        <v>199</v>
      </c>
      <c r="G583" s="1091"/>
      <c r="H583" s="1091"/>
      <c r="I583" s="1091"/>
      <c r="J583" s="1095" t="s">
        <v>199</v>
      </c>
      <c r="K583" s="1091">
        <v>215462.72</v>
      </c>
      <c r="L583" s="1091"/>
      <c r="M583" s="1092">
        <v>352</v>
      </c>
      <c r="N583" s="1091">
        <v>612.11</v>
      </c>
      <c r="O583" s="1091">
        <v>-136537.28</v>
      </c>
      <c r="P583" s="1091"/>
      <c r="Q583" s="1091"/>
      <c r="R583" s="1092"/>
    </row>
    <row r="584" spans="1:18">
      <c r="A584" s="1095" t="s">
        <v>199</v>
      </c>
      <c r="B584" s="1095" t="s">
        <v>1209</v>
      </c>
      <c r="C584" s="1095" t="s">
        <v>1210</v>
      </c>
      <c r="D584" s="1095" t="s">
        <v>859</v>
      </c>
      <c r="E584" s="1096">
        <v>41359</v>
      </c>
      <c r="F584" s="1095" t="s">
        <v>199</v>
      </c>
      <c r="G584" s="1091"/>
      <c r="H584" s="1091"/>
      <c r="I584" s="1091"/>
      <c r="J584" s="1095" t="s">
        <v>199</v>
      </c>
      <c r="K584" s="1091"/>
      <c r="L584" s="1091">
        <v>-55089.9</v>
      </c>
      <c r="M584" s="1092"/>
      <c r="N584" s="1091"/>
      <c r="O584" s="1091"/>
      <c r="P584" s="1091"/>
      <c r="Q584" s="1091"/>
      <c r="R584" s="1092"/>
    </row>
    <row r="585" spans="1:18">
      <c r="A585" s="1095" t="s">
        <v>1029</v>
      </c>
      <c r="B585" s="1095" t="s">
        <v>1211</v>
      </c>
      <c r="C585" s="1095" t="s">
        <v>1212</v>
      </c>
      <c r="D585" s="1095" t="s">
        <v>18</v>
      </c>
      <c r="E585" s="1096">
        <v>39857</v>
      </c>
      <c r="F585" s="1095" t="s">
        <v>201</v>
      </c>
      <c r="G585" s="1091">
        <v>1173000</v>
      </c>
      <c r="H585" s="1091">
        <v>0</v>
      </c>
      <c r="I585" s="1091">
        <v>2781331.97</v>
      </c>
      <c r="J585" s="1095" t="s">
        <v>808</v>
      </c>
      <c r="K585" s="1091"/>
      <c r="L585" s="1091"/>
      <c r="M585" s="1092"/>
      <c r="N585" s="1091"/>
      <c r="O585" s="1091"/>
      <c r="P585" s="1091"/>
      <c r="Q585" s="1091"/>
      <c r="R585" s="1092"/>
    </row>
    <row r="586" spans="1:18">
      <c r="A586" s="1095" t="s">
        <v>199</v>
      </c>
      <c r="B586" s="1095" t="s">
        <v>1211</v>
      </c>
      <c r="C586" s="1095" t="s">
        <v>1212</v>
      </c>
      <c r="D586" s="1095" t="s">
        <v>18</v>
      </c>
      <c r="E586" s="1096">
        <v>40176</v>
      </c>
      <c r="F586" s="1095" t="s">
        <v>199</v>
      </c>
      <c r="G586" s="1091">
        <v>1508000</v>
      </c>
      <c r="H586" s="1091"/>
      <c r="I586" s="1091"/>
      <c r="J586" s="1095" t="s">
        <v>199</v>
      </c>
      <c r="K586" s="1091"/>
      <c r="L586" s="1091"/>
      <c r="M586" s="1092"/>
      <c r="N586" s="1091"/>
      <c r="O586" s="1091"/>
      <c r="P586" s="1091"/>
      <c r="Q586" s="1091"/>
      <c r="R586" s="1092"/>
    </row>
    <row r="587" spans="1:18">
      <c r="A587" s="1095" t="s">
        <v>199</v>
      </c>
      <c r="B587" s="1095" t="s">
        <v>1211</v>
      </c>
      <c r="C587" s="1095" t="s">
        <v>1212</v>
      </c>
      <c r="D587" s="1095" t="s">
        <v>18</v>
      </c>
      <c r="E587" s="1096">
        <v>41541</v>
      </c>
      <c r="F587" s="1095" t="s">
        <v>199</v>
      </c>
      <c r="G587" s="1091"/>
      <c r="H587" s="1091"/>
      <c r="I587" s="1091"/>
      <c r="J587" s="1095" t="s">
        <v>199</v>
      </c>
      <c r="K587" s="1091">
        <v>301428.58</v>
      </c>
      <c r="L587" s="1091"/>
      <c r="M587" s="1092">
        <v>366</v>
      </c>
      <c r="N587" s="1091">
        <v>823.57535499999994</v>
      </c>
      <c r="O587" s="1091">
        <v>-64571.42</v>
      </c>
      <c r="P587" s="1091"/>
      <c r="Q587" s="1091">
        <v>40563.339999999997</v>
      </c>
      <c r="R587" s="1092">
        <v>59</v>
      </c>
    </row>
    <row r="588" spans="1:18">
      <c r="A588" s="1095" t="s">
        <v>199</v>
      </c>
      <c r="B588" s="1095" t="s">
        <v>1211</v>
      </c>
      <c r="C588" s="1095" t="s">
        <v>1212</v>
      </c>
      <c r="D588" s="1095" t="s">
        <v>18</v>
      </c>
      <c r="E588" s="1096">
        <v>41542</v>
      </c>
      <c r="F588" s="1095" t="s">
        <v>199</v>
      </c>
      <c r="G588" s="1091"/>
      <c r="H588" s="1091"/>
      <c r="I588" s="1091"/>
      <c r="J588" s="1095" t="s">
        <v>199</v>
      </c>
      <c r="K588" s="1091">
        <v>1895467.59</v>
      </c>
      <c r="L588" s="1091"/>
      <c r="M588" s="1092">
        <v>2315</v>
      </c>
      <c r="N588" s="1091">
        <v>818.77649599999995</v>
      </c>
      <c r="O588" s="1091">
        <v>-419532.41</v>
      </c>
      <c r="P588" s="1091"/>
      <c r="Q588" s="1091"/>
      <c r="R588" s="1092"/>
    </row>
    <row r="589" spans="1:18">
      <c r="A589" s="1095" t="s">
        <v>199</v>
      </c>
      <c r="B589" s="1095" t="s">
        <v>1211</v>
      </c>
      <c r="C589" s="1095" t="s">
        <v>1212</v>
      </c>
      <c r="D589" s="1095" t="s">
        <v>18</v>
      </c>
      <c r="E589" s="1096">
        <v>41576</v>
      </c>
      <c r="F589" s="1095" t="s">
        <v>199</v>
      </c>
      <c r="G589" s="1091"/>
      <c r="H589" s="1091"/>
      <c r="I589" s="1091"/>
      <c r="J589" s="1095" t="s">
        <v>199</v>
      </c>
      <c r="K589" s="1091"/>
      <c r="L589" s="1091">
        <v>-33333.339999999997</v>
      </c>
      <c r="M589" s="1092"/>
      <c r="N589" s="1091"/>
      <c r="O589" s="1091"/>
      <c r="P589" s="1091"/>
      <c r="Q589" s="1091"/>
      <c r="R589" s="1092"/>
    </row>
    <row r="590" spans="1:18">
      <c r="A590" s="1095" t="s">
        <v>823</v>
      </c>
      <c r="B590" s="1095" t="s">
        <v>1213</v>
      </c>
      <c r="C590" s="1095" t="s">
        <v>1012</v>
      </c>
      <c r="D590" s="1095" t="s">
        <v>882</v>
      </c>
      <c r="E590" s="1096">
        <v>39955</v>
      </c>
      <c r="F590" s="1095" t="s">
        <v>826</v>
      </c>
      <c r="G590" s="1091">
        <v>20445000</v>
      </c>
      <c r="H590" s="1091">
        <v>0</v>
      </c>
      <c r="I590" s="1091">
        <v>21101618.190000001</v>
      </c>
      <c r="J590" s="1095" t="s">
        <v>808</v>
      </c>
      <c r="K590" s="1091"/>
      <c r="L590" s="1091"/>
      <c r="M590" s="1092"/>
      <c r="N590" s="1091"/>
      <c r="O590" s="1091"/>
      <c r="P590" s="1091"/>
      <c r="Q590" s="1091"/>
      <c r="R590" s="1092"/>
    </row>
    <row r="591" spans="1:18">
      <c r="A591" s="1095" t="s">
        <v>199</v>
      </c>
      <c r="B591" s="1095" t="s">
        <v>1213</v>
      </c>
      <c r="C591" s="1095" t="s">
        <v>1012</v>
      </c>
      <c r="D591" s="1095" t="s">
        <v>882</v>
      </c>
      <c r="E591" s="1096">
        <v>41129</v>
      </c>
      <c r="F591" s="1095" t="s">
        <v>199</v>
      </c>
      <c r="G591" s="1091"/>
      <c r="H591" s="1091"/>
      <c r="I591" s="1091"/>
      <c r="J591" s="1095" t="s">
        <v>199</v>
      </c>
      <c r="K591" s="1091">
        <v>4381500</v>
      </c>
      <c r="L591" s="1091"/>
      <c r="M591" s="1092">
        <v>6000000</v>
      </c>
      <c r="N591" s="1091">
        <v>0.73024999999999995</v>
      </c>
      <c r="O591" s="1091">
        <v>-1618500</v>
      </c>
      <c r="P591" s="1091"/>
      <c r="Q591" s="1091"/>
      <c r="R591" s="1092"/>
    </row>
    <row r="592" spans="1:18">
      <c r="A592" s="1095" t="s">
        <v>199</v>
      </c>
      <c r="B592" s="1095" t="s">
        <v>1213</v>
      </c>
      <c r="C592" s="1095" t="s">
        <v>1012</v>
      </c>
      <c r="D592" s="1095" t="s">
        <v>882</v>
      </c>
      <c r="E592" s="1096">
        <v>41130</v>
      </c>
      <c r="F592" s="1095" t="s">
        <v>199</v>
      </c>
      <c r="G592" s="1091"/>
      <c r="H592" s="1091"/>
      <c r="I592" s="1091"/>
      <c r="J592" s="1095" t="s">
        <v>199</v>
      </c>
      <c r="K592" s="1091">
        <v>10197941.25</v>
      </c>
      <c r="L592" s="1091"/>
      <c r="M592" s="1092">
        <v>13965000</v>
      </c>
      <c r="N592" s="1091">
        <v>0.73024999999999995</v>
      </c>
      <c r="O592" s="1091">
        <v>-3767058.75</v>
      </c>
      <c r="P592" s="1091"/>
      <c r="Q592" s="1091">
        <v>688041.09</v>
      </c>
      <c r="R592" s="1092">
        <v>902000</v>
      </c>
    </row>
    <row r="593" spans="1:18">
      <c r="A593" s="1095" t="s">
        <v>199</v>
      </c>
      <c r="B593" s="1095" t="s">
        <v>1213</v>
      </c>
      <c r="C593" s="1095" t="s">
        <v>1012</v>
      </c>
      <c r="D593" s="1095" t="s">
        <v>882</v>
      </c>
      <c r="E593" s="1096">
        <v>41131</v>
      </c>
      <c r="F593" s="1095" t="s">
        <v>199</v>
      </c>
      <c r="G593" s="1091"/>
      <c r="H593" s="1091"/>
      <c r="I593" s="1091"/>
      <c r="J593" s="1095" t="s">
        <v>199</v>
      </c>
      <c r="K593" s="1091">
        <v>350520</v>
      </c>
      <c r="L593" s="1091"/>
      <c r="M593" s="1092">
        <v>480000</v>
      </c>
      <c r="N593" s="1091">
        <v>0.73024999999999995</v>
      </c>
      <c r="O593" s="1091">
        <v>-129480</v>
      </c>
      <c r="P593" s="1091"/>
      <c r="Q593" s="1091">
        <v>91535.4</v>
      </c>
      <c r="R593" s="1092">
        <v>120000</v>
      </c>
    </row>
    <row r="594" spans="1:18">
      <c r="A594" s="1095" t="s">
        <v>199</v>
      </c>
      <c r="B594" s="1095" t="s">
        <v>1213</v>
      </c>
      <c r="C594" s="1095" t="s">
        <v>1012</v>
      </c>
      <c r="D594" s="1095" t="s">
        <v>882</v>
      </c>
      <c r="E594" s="1096">
        <v>41163</v>
      </c>
      <c r="F594" s="1095" t="s">
        <v>199</v>
      </c>
      <c r="G594" s="1091"/>
      <c r="H594" s="1091"/>
      <c r="I594" s="1091"/>
      <c r="J594" s="1095" t="s">
        <v>199</v>
      </c>
      <c r="K594" s="1091"/>
      <c r="L594" s="1091">
        <v>-149299.60999999999</v>
      </c>
      <c r="M594" s="1092"/>
      <c r="N594" s="1091"/>
      <c r="O594" s="1091"/>
      <c r="P594" s="1091"/>
      <c r="Q594" s="1091"/>
      <c r="R594" s="1092"/>
    </row>
    <row r="595" spans="1:18">
      <c r="A595" s="1095" t="s">
        <v>813</v>
      </c>
      <c r="B595" s="1095" t="s">
        <v>1214</v>
      </c>
      <c r="C595" s="1095" t="s">
        <v>978</v>
      </c>
      <c r="D595" s="1095" t="s">
        <v>882</v>
      </c>
      <c r="E595" s="1096">
        <v>39829</v>
      </c>
      <c r="F595" s="1095" t="s">
        <v>201</v>
      </c>
      <c r="G595" s="1091">
        <v>146053000</v>
      </c>
      <c r="H595" s="1091">
        <v>0</v>
      </c>
      <c r="I595" s="1091">
        <v>87459858.689999998</v>
      </c>
      <c r="J595" s="1095" t="s">
        <v>808</v>
      </c>
      <c r="K595" s="1091"/>
      <c r="L595" s="1091"/>
      <c r="M595" s="1092"/>
      <c r="N595" s="1091"/>
      <c r="O595" s="1091"/>
      <c r="P595" s="1091"/>
      <c r="Q595" s="1091"/>
      <c r="R595" s="1092"/>
    </row>
    <row r="596" spans="1:18">
      <c r="A596" s="1095" t="s">
        <v>199</v>
      </c>
      <c r="B596" s="1095" t="s">
        <v>1214</v>
      </c>
      <c r="C596" s="1095" t="s">
        <v>978</v>
      </c>
      <c r="D596" s="1095" t="s">
        <v>882</v>
      </c>
      <c r="E596" s="1096">
        <v>41312</v>
      </c>
      <c r="F596" s="1095" t="s">
        <v>199</v>
      </c>
      <c r="G596" s="1091"/>
      <c r="H596" s="1091"/>
      <c r="I596" s="1091"/>
      <c r="J596" s="1095" t="s">
        <v>199</v>
      </c>
      <c r="K596" s="1091">
        <v>8025555.0300000003</v>
      </c>
      <c r="L596" s="1091"/>
      <c r="M596" s="1092">
        <v>14523</v>
      </c>
      <c r="N596" s="1091">
        <v>552.61</v>
      </c>
      <c r="O596" s="1091">
        <v>-6497444.9699999997</v>
      </c>
      <c r="P596" s="1091"/>
      <c r="Q596" s="1091">
        <v>3372.19</v>
      </c>
      <c r="R596" s="1092">
        <v>5</v>
      </c>
    </row>
    <row r="597" spans="1:18">
      <c r="A597" s="1095" t="s">
        <v>199</v>
      </c>
      <c r="B597" s="1095" t="s">
        <v>1214</v>
      </c>
      <c r="C597" s="1095" t="s">
        <v>978</v>
      </c>
      <c r="D597" s="1095" t="s">
        <v>882</v>
      </c>
      <c r="E597" s="1096">
        <v>41313</v>
      </c>
      <c r="F597" s="1095" t="s">
        <v>199</v>
      </c>
      <c r="G597" s="1091"/>
      <c r="H597" s="1091"/>
      <c r="I597" s="1091"/>
      <c r="J597" s="1095" t="s">
        <v>199</v>
      </c>
      <c r="K597" s="1091">
        <v>72684793.299999997</v>
      </c>
      <c r="L597" s="1091"/>
      <c r="M597" s="1092">
        <v>131530</v>
      </c>
      <c r="N597" s="1091">
        <v>552.61</v>
      </c>
      <c r="O597" s="1091">
        <v>-58845206.700000003</v>
      </c>
      <c r="P597" s="1091"/>
      <c r="Q597" s="1091">
        <v>4922044.87</v>
      </c>
      <c r="R597" s="1092">
        <v>7298</v>
      </c>
    </row>
    <row r="598" spans="1:18">
      <c r="A598" s="1095" t="s">
        <v>199</v>
      </c>
      <c r="B598" s="1095" t="s">
        <v>1214</v>
      </c>
      <c r="C598" s="1095" t="s">
        <v>978</v>
      </c>
      <c r="D598" s="1095" t="s">
        <v>882</v>
      </c>
      <c r="E598" s="1096">
        <v>41359</v>
      </c>
      <c r="F598" s="1095" t="s">
        <v>199</v>
      </c>
      <c r="G598" s="1091"/>
      <c r="H598" s="1091"/>
      <c r="I598" s="1091"/>
      <c r="J598" s="1095" t="s">
        <v>199</v>
      </c>
      <c r="K598" s="1091"/>
      <c r="L598" s="1091">
        <v>-807103.48</v>
      </c>
      <c r="M598" s="1092"/>
      <c r="N598" s="1091"/>
      <c r="O598" s="1091"/>
      <c r="P598" s="1091"/>
      <c r="Q598" s="1091"/>
      <c r="R598" s="1092"/>
    </row>
    <row r="599" spans="1:18">
      <c r="A599" s="1095" t="s">
        <v>773</v>
      </c>
      <c r="B599" s="1095" t="s">
        <v>1215</v>
      </c>
      <c r="C599" s="1095" t="s">
        <v>1216</v>
      </c>
      <c r="D599" s="1095" t="s">
        <v>65</v>
      </c>
      <c r="E599" s="1096">
        <v>39885</v>
      </c>
      <c r="F599" s="1095" t="s">
        <v>200</v>
      </c>
      <c r="G599" s="1091">
        <v>1224558000</v>
      </c>
      <c r="H599" s="1091">
        <v>0</v>
      </c>
      <c r="I599" s="1091">
        <v>1464248844</v>
      </c>
      <c r="J599" s="1095" t="s">
        <v>1020</v>
      </c>
      <c r="K599" s="1091"/>
      <c r="L599" s="1091"/>
      <c r="M599" s="1092"/>
      <c r="N599" s="1091"/>
      <c r="O599" s="1091"/>
      <c r="P599" s="1091"/>
      <c r="Q599" s="1091"/>
      <c r="R599" s="1092"/>
    </row>
    <row r="600" spans="1:18">
      <c r="A600" s="1095" t="s">
        <v>199</v>
      </c>
      <c r="B600" s="1095" t="s">
        <v>1215</v>
      </c>
      <c r="C600" s="1095" t="s">
        <v>1216</v>
      </c>
      <c r="D600" s="1095" t="s">
        <v>65</v>
      </c>
      <c r="E600" s="1096">
        <v>40289</v>
      </c>
      <c r="F600" s="1095" t="s">
        <v>199</v>
      </c>
      <c r="G600" s="1091"/>
      <c r="H600" s="1091"/>
      <c r="I600" s="1091"/>
      <c r="J600" s="1095" t="s">
        <v>199</v>
      </c>
      <c r="K600" s="1091">
        <v>1224558000</v>
      </c>
      <c r="L600" s="1091"/>
      <c r="M600" s="1092">
        <v>1224558</v>
      </c>
      <c r="N600" s="1091">
        <v>1000</v>
      </c>
      <c r="O600" s="1091"/>
      <c r="P600" s="1091"/>
      <c r="Q600" s="1091"/>
      <c r="R600" s="1092"/>
    </row>
    <row r="601" spans="1:18">
      <c r="A601" s="1095" t="s">
        <v>199</v>
      </c>
      <c r="B601" s="1095" t="s">
        <v>1215</v>
      </c>
      <c r="C601" s="1095" t="s">
        <v>1216</v>
      </c>
      <c r="D601" s="1095" t="s">
        <v>65</v>
      </c>
      <c r="E601" s="1096">
        <v>40366</v>
      </c>
      <c r="F601" s="1095" t="s">
        <v>199</v>
      </c>
      <c r="G601" s="1091"/>
      <c r="H601" s="1091"/>
      <c r="I601" s="1091"/>
      <c r="J601" s="1095" t="s">
        <v>199</v>
      </c>
      <c r="K601" s="1091"/>
      <c r="L601" s="1091"/>
      <c r="M601" s="1092"/>
      <c r="N601" s="1091"/>
      <c r="O601" s="1091"/>
      <c r="P601" s="1091"/>
      <c r="Q601" s="1091">
        <v>172000000</v>
      </c>
      <c r="R601" s="1092">
        <v>20500413</v>
      </c>
    </row>
    <row r="602" spans="1:18">
      <c r="A602" s="1095" t="s">
        <v>892</v>
      </c>
      <c r="B602" s="1095" t="s">
        <v>1217</v>
      </c>
      <c r="C602" s="1095" t="s">
        <v>1218</v>
      </c>
      <c r="D602" s="1095" t="s">
        <v>166</v>
      </c>
      <c r="E602" s="1096">
        <v>39843</v>
      </c>
      <c r="F602" s="1095" t="s">
        <v>200</v>
      </c>
      <c r="G602" s="1091">
        <v>11750000</v>
      </c>
      <c r="H602" s="1091">
        <v>0</v>
      </c>
      <c r="I602" s="1091">
        <v>13683277.609999999</v>
      </c>
      <c r="J602" s="1095" t="s">
        <v>1020</v>
      </c>
      <c r="K602" s="1091"/>
      <c r="L602" s="1091"/>
      <c r="M602" s="1092"/>
      <c r="N602" s="1091"/>
      <c r="O602" s="1091"/>
      <c r="P602" s="1091"/>
      <c r="Q602" s="1091"/>
      <c r="R602" s="1092"/>
    </row>
    <row r="603" spans="1:18">
      <c r="A603" s="1095" t="s">
        <v>199</v>
      </c>
      <c r="B603" s="1095" t="s">
        <v>1217</v>
      </c>
      <c r="C603" s="1095" t="s">
        <v>1218</v>
      </c>
      <c r="D603" s="1095" t="s">
        <v>166</v>
      </c>
      <c r="E603" s="1096">
        <v>40759</v>
      </c>
      <c r="F603" s="1095" t="s">
        <v>199</v>
      </c>
      <c r="G603" s="1091"/>
      <c r="H603" s="1091"/>
      <c r="I603" s="1091"/>
      <c r="J603" s="1095" t="s">
        <v>199</v>
      </c>
      <c r="K603" s="1091">
        <v>11750000</v>
      </c>
      <c r="L603" s="1091"/>
      <c r="M603" s="1092">
        <v>11750</v>
      </c>
      <c r="N603" s="1091">
        <v>1000</v>
      </c>
      <c r="O603" s="1091"/>
      <c r="P603" s="1091"/>
      <c r="Q603" s="1091"/>
      <c r="R603" s="1092"/>
    </row>
    <row r="604" spans="1:18">
      <c r="A604" s="1095" t="s">
        <v>199</v>
      </c>
      <c r="B604" s="1095" t="s">
        <v>1217</v>
      </c>
      <c r="C604" s="1095" t="s">
        <v>1218</v>
      </c>
      <c r="D604" s="1095" t="s">
        <v>166</v>
      </c>
      <c r="E604" s="1096">
        <v>40807</v>
      </c>
      <c r="F604" s="1095" t="s">
        <v>199</v>
      </c>
      <c r="G604" s="1091"/>
      <c r="H604" s="1091"/>
      <c r="I604" s="1091"/>
      <c r="J604" s="1095" t="s">
        <v>199</v>
      </c>
      <c r="K604" s="1091"/>
      <c r="L604" s="1091"/>
      <c r="M604" s="1092"/>
      <c r="N604" s="1091"/>
      <c r="O604" s="1091"/>
      <c r="P604" s="1091"/>
      <c r="Q604" s="1091">
        <v>458000</v>
      </c>
      <c r="R604" s="1092">
        <v>186311</v>
      </c>
    </row>
    <row r="605" spans="1:18">
      <c r="A605" s="1095" t="s">
        <v>1080</v>
      </c>
      <c r="B605" s="1095" t="s">
        <v>1219</v>
      </c>
      <c r="C605" s="1095" t="s">
        <v>1220</v>
      </c>
      <c r="D605" s="1095" t="s">
        <v>79</v>
      </c>
      <c r="E605" s="1096">
        <v>39983</v>
      </c>
      <c r="F605" s="1095" t="s">
        <v>826</v>
      </c>
      <c r="G605" s="1091">
        <v>12000000</v>
      </c>
      <c r="H605" s="1091">
        <v>0</v>
      </c>
      <c r="I605" s="1091">
        <v>17424285.82</v>
      </c>
      <c r="J605" s="1095" t="s">
        <v>1020</v>
      </c>
      <c r="K605" s="1091"/>
      <c r="L605" s="1091"/>
      <c r="M605" s="1092"/>
      <c r="N605" s="1091"/>
      <c r="O605" s="1091"/>
      <c r="P605" s="1091"/>
      <c r="Q605" s="1091"/>
      <c r="R605" s="1092"/>
    </row>
    <row r="606" spans="1:18">
      <c r="A606" s="1095" t="s">
        <v>199</v>
      </c>
      <c r="B606" s="1095" t="s">
        <v>1219</v>
      </c>
      <c r="C606" s="1095" t="s">
        <v>1220</v>
      </c>
      <c r="D606" s="1095" t="s">
        <v>79</v>
      </c>
      <c r="E606" s="1096">
        <v>41605</v>
      </c>
      <c r="F606" s="1095" t="s">
        <v>199</v>
      </c>
      <c r="G606" s="1091"/>
      <c r="H606" s="1091"/>
      <c r="I606" s="1091"/>
      <c r="J606" s="1095" t="s">
        <v>199</v>
      </c>
      <c r="K606" s="1091">
        <v>5000000</v>
      </c>
      <c r="L606" s="1091"/>
      <c r="M606" s="1092">
        <v>5000000</v>
      </c>
      <c r="N606" s="1091">
        <v>1</v>
      </c>
      <c r="O606" s="1091"/>
      <c r="P606" s="1091"/>
      <c r="Q606" s="1091"/>
      <c r="R606" s="1092"/>
    </row>
    <row r="607" spans="1:18">
      <c r="A607" s="1095" t="s">
        <v>199</v>
      </c>
      <c r="B607" s="1095" t="s">
        <v>1219</v>
      </c>
      <c r="C607" s="1095" t="s">
        <v>1220</v>
      </c>
      <c r="D607" s="1095" t="s">
        <v>79</v>
      </c>
      <c r="E607" s="1096">
        <v>41703</v>
      </c>
      <c r="F607" s="1095" t="s">
        <v>199</v>
      </c>
      <c r="G607" s="1091"/>
      <c r="H607" s="1091"/>
      <c r="I607" s="1091"/>
      <c r="J607" s="1095" t="s">
        <v>199</v>
      </c>
      <c r="K607" s="1091">
        <v>2000000</v>
      </c>
      <c r="L607" s="1091"/>
      <c r="M607" s="1092">
        <v>2000000</v>
      </c>
      <c r="N607" s="1091">
        <v>1</v>
      </c>
      <c r="O607" s="1091"/>
      <c r="P607" s="1091"/>
      <c r="Q607" s="1091"/>
      <c r="R607" s="1092"/>
    </row>
    <row r="608" spans="1:18">
      <c r="A608" s="1095" t="s">
        <v>199</v>
      </c>
      <c r="B608" s="1095" t="s">
        <v>1219</v>
      </c>
      <c r="C608" s="1095" t="s">
        <v>1220</v>
      </c>
      <c r="D608" s="1095" t="s">
        <v>79</v>
      </c>
      <c r="E608" s="1096">
        <v>41731</v>
      </c>
      <c r="F608" s="1095" t="s">
        <v>199</v>
      </c>
      <c r="G608" s="1091"/>
      <c r="H608" s="1091"/>
      <c r="I608" s="1091"/>
      <c r="J608" s="1095" t="s">
        <v>199</v>
      </c>
      <c r="K608" s="1091">
        <v>5000000</v>
      </c>
      <c r="L608" s="1091"/>
      <c r="M608" s="1092">
        <v>5000000</v>
      </c>
      <c r="N608" s="1091">
        <v>1</v>
      </c>
      <c r="O608" s="1091"/>
      <c r="P608" s="1091"/>
      <c r="Q608" s="1091">
        <v>600000</v>
      </c>
      <c r="R608" s="1092">
        <v>600000</v>
      </c>
    </row>
    <row r="609" spans="1:18">
      <c r="A609" s="1095" t="s">
        <v>1221</v>
      </c>
      <c r="B609" s="1095" t="s">
        <v>1222</v>
      </c>
      <c r="C609" s="1095" t="s">
        <v>1223</v>
      </c>
      <c r="D609" s="1095" t="s">
        <v>859</v>
      </c>
      <c r="E609" s="1096">
        <v>39787</v>
      </c>
      <c r="F609" s="1095" t="s">
        <v>200</v>
      </c>
      <c r="G609" s="1091">
        <v>38235000</v>
      </c>
      <c r="H609" s="1091">
        <v>0</v>
      </c>
      <c r="I609" s="1091">
        <v>44847153.759999998</v>
      </c>
      <c r="J609" s="1095" t="s">
        <v>1020</v>
      </c>
      <c r="K609" s="1091"/>
      <c r="L609" s="1091"/>
      <c r="M609" s="1092"/>
      <c r="N609" s="1091"/>
      <c r="O609" s="1091"/>
      <c r="P609" s="1091"/>
      <c r="Q609" s="1091"/>
      <c r="R609" s="1092"/>
    </row>
    <row r="610" spans="1:18">
      <c r="A610" s="1095" t="s">
        <v>199</v>
      </c>
      <c r="B610" s="1095" t="s">
        <v>1222</v>
      </c>
      <c r="C610" s="1095" t="s">
        <v>1223</v>
      </c>
      <c r="D610" s="1095" t="s">
        <v>859</v>
      </c>
      <c r="E610" s="1096">
        <v>40170</v>
      </c>
      <c r="F610" s="1095" t="s">
        <v>199</v>
      </c>
      <c r="G610" s="1091"/>
      <c r="H610" s="1091"/>
      <c r="I610" s="1091"/>
      <c r="J610" s="1095" t="s">
        <v>199</v>
      </c>
      <c r="K610" s="1091">
        <v>15000000</v>
      </c>
      <c r="L610" s="1091"/>
      <c r="M610" s="1092">
        <v>15000</v>
      </c>
      <c r="N610" s="1091">
        <v>1000</v>
      </c>
      <c r="O610" s="1091"/>
      <c r="P610" s="1091"/>
      <c r="Q610" s="1091"/>
      <c r="R610" s="1092"/>
    </row>
    <row r="611" spans="1:18">
      <c r="A611" s="1095" t="s">
        <v>199</v>
      </c>
      <c r="B611" s="1095" t="s">
        <v>1222</v>
      </c>
      <c r="C611" s="1095" t="s">
        <v>1223</v>
      </c>
      <c r="D611" s="1095" t="s">
        <v>859</v>
      </c>
      <c r="E611" s="1096">
        <v>40738</v>
      </c>
      <c r="F611" s="1095" t="s">
        <v>199</v>
      </c>
      <c r="G611" s="1091"/>
      <c r="H611" s="1091"/>
      <c r="I611" s="1091"/>
      <c r="J611" s="1095" t="s">
        <v>199</v>
      </c>
      <c r="K611" s="1091">
        <v>23235000</v>
      </c>
      <c r="L611" s="1091"/>
      <c r="M611" s="1092">
        <v>23235</v>
      </c>
      <c r="N611" s="1091">
        <v>1000</v>
      </c>
      <c r="O611" s="1091"/>
      <c r="P611" s="1091"/>
      <c r="Q611" s="1091"/>
      <c r="R611" s="1092"/>
    </row>
    <row r="612" spans="1:18">
      <c r="A612" s="1095" t="s">
        <v>199</v>
      </c>
      <c r="B612" s="1095" t="s">
        <v>1222</v>
      </c>
      <c r="C612" s="1095" t="s">
        <v>1223</v>
      </c>
      <c r="D612" s="1095" t="s">
        <v>859</v>
      </c>
      <c r="E612" s="1096">
        <v>40870</v>
      </c>
      <c r="F612" s="1095" t="s">
        <v>199</v>
      </c>
      <c r="G612" s="1091"/>
      <c r="H612" s="1091"/>
      <c r="I612" s="1091"/>
      <c r="J612" s="1095" t="s">
        <v>199</v>
      </c>
      <c r="K612" s="1091"/>
      <c r="L612" s="1091"/>
      <c r="M612" s="1092"/>
      <c r="N612" s="1091"/>
      <c r="O612" s="1091"/>
      <c r="P612" s="1091"/>
      <c r="Q612" s="1091">
        <v>2794422</v>
      </c>
      <c r="R612" s="1092">
        <v>385434</v>
      </c>
    </row>
    <row r="613" spans="1:18">
      <c r="A613" s="1095" t="s">
        <v>1130</v>
      </c>
      <c r="B613" s="1095" t="s">
        <v>1224</v>
      </c>
      <c r="C613" s="1095" t="s">
        <v>1225</v>
      </c>
      <c r="D613" s="1095" t="s">
        <v>5</v>
      </c>
      <c r="E613" s="1096">
        <v>39787</v>
      </c>
      <c r="F613" s="1095" t="s">
        <v>200</v>
      </c>
      <c r="G613" s="1091">
        <v>306546000</v>
      </c>
      <c r="H613" s="1091">
        <v>0</v>
      </c>
      <c r="I613" s="1091">
        <v>352722420</v>
      </c>
      <c r="J613" s="1095" t="s">
        <v>1020</v>
      </c>
      <c r="K613" s="1091"/>
      <c r="L613" s="1091"/>
      <c r="M613" s="1092"/>
      <c r="N613" s="1091"/>
      <c r="O613" s="1091"/>
      <c r="P613" s="1091"/>
      <c r="Q613" s="1091"/>
      <c r="R613" s="1092"/>
    </row>
    <row r="614" spans="1:18">
      <c r="A614" s="1095" t="s">
        <v>199</v>
      </c>
      <c r="B614" s="1095" t="s">
        <v>1224</v>
      </c>
      <c r="C614" s="1095" t="s">
        <v>1225</v>
      </c>
      <c r="D614" s="1095" t="s">
        <v>5</v>
      </c>
      <c r="E614" s="1096">
        <v>40541</v>
      </c>
      <c r="F614" s="1095" t="s">
        <v>199</v>
      </c>
      <c r="G614" s="1091"/>
      <c r="H614" s="1091"/>
      <c r="I614" s="1091"/>
      <c r="J614" s="1095" t="s">
        <v>199</v>
      </c>
      <c r="K614" s="1091">
        <v>306546000</v>
      </c>
      <c r="L614" s="1091"/>
      <c r="M614" s="1092">
        <v>306546</v>
      </c>
      <c r="N614" s="1091">
        <v>1000</v>
      </c>
      <c r="O614" s="1091"/>
      <c r="P614" s="1091"/>
      <c r="Q614" s="1091"/>
      <c r="R614" s="1092"/>
    </row>
    <row r="615" spans="1:18">
      <c r="A615" s="1095" t="s">
        <v>199</v>
      </c>
      <c r="B615" s="1095" t="s">
        <v>1224</v>
      </c>
      <c r="C615" s="1095" t="s">
        <v>1225</v>
      </c>
      <c r="D615" s="1095" t="s">
        <v>5</v>
      </c>
      <c r="E615" s="1096">
        <v>40569</v>
      </c>
      <c r="F615" s="1095" t="s">
        <v>199</v>
      </c>
      <c r="G615" s="1091"/>
      <c r="H615" s="1091"/>
      <c r="I615" s="1091"/>
      <c r="J615" s="1095" t="s">
        <v>199</v>
      </c>
      <c r="K615" s="1091"/>
      <c r="L615" s="1091"/>
      <c r="M615" s="1092"/>
      <c r="N615" s="1091"/>
      <c r="O615" s="1091"/>
      <c r="P615" s="1091"/>
      <c r="Q615" s="1091">
        <v>14500000</v>
      </c>
      <c r="R615" s="1092">
        <v>1517555</v>
      </c>
    </row>
    <row r="616" spans="1:18">
      <c r="A616" s="1095"/>
      <c r="B616" s="1095" t="s">
        <v>1226</v>
      </c>
      <c r="C616" s="1095" t="s">
        <v>1227</v>
      </c>
      <c r="D616" s="1095" t="s">
        <v>171</v>
      </c>
      <c r="E616" s="1096">
        <v>39822</v>
      </c>
      <c r="F616" s="1095" t="s">
        <v>200</v>
      </c>
      <c r="G616" s="1091">
        <v>24000000</v>
      </c>
      <c r="H616" s="1091">
        <v>0</v>
      </c>
      <c r="I616" s="1091">
        <v>28568653.600000001</v>
      </c>
      <c r="J616" s="1095" t="s">
        <v>808</v>
      </c>
      <c r="K616" s="1091"/>
      <c r="L616" s="1091"/>
      <c r="M616" s="1092"/>
      <c r="N616" s="1091"/>
      <c r="O616" s="1091"/>
      <c r="P616" s="1091"/>
      <c r="Q616" s="1091"/>
      <c r="R616" s="1092"/>
    </row>
    <row r="617" spans="1:18">
      <c r="A617" s="1095" t="s">
        <v>199</v>
      </c>
      <c r="B617" s="1095" t="s">
        <v>1226</v>
      </c>
      <c r="C617" s="1095" t="s">
        <v>1227</v>
      </c>
      <c r="D617" s="1095" t="s">
        <v>171</v>
      </c>
      <c r="E617" s="1096">
        <v>41565</v>
      </c>
      <c r="F617" s="1095" t="s">
        <v>199</v>
      </c>
      <c r="G617" s="1091"/>
      <c r="H617" s="1091"/>
      <c r="I617" s="1091"/>
      <c r="J617" s="1095" t="s">
        <v>199</v>
      </c>
      <c r="K617" s="1091">
        <v>3900000</v>
      </c>
      <c r="L617" s="1091"/>
      <c r="M617" s="1092">
        <v>3900</v>
      </c>
      <c r="N617" s="1091">
        <v>1104.1099999999999</v>
      </c>
      <c r="O617" s="1091"/>
      <c r="P617" s="1091">
        <v>406029</v>
      </c>
      <c r="Q617" s="1091"/>
      <c r="R617" s="1092"/>
    </row>
    <row r="618" spans="1:18">
      <c r="A618" s="1095" t="s">
        <v>199</v>
      </c>
      <c r="B618" s="1095" t="s">
        <v>1226</v>
      </c>
      <c r="C618" s="1095" t="s">
        <v>1227</v>
      </c>
      <c r="D618" s="1095" t="s">
        <v>171</v>
      </c>
      <c r="E618" s="1096">
        <v>41568</v>
      </c>
      <c r="F618" s="1095" t="s">
        <v>199</v>
      </c>
      <c r="G618" s="1091"/>
      <c r="H618" s="1091"/>
      <c r="I618" s="1091"/>
      <c r="J618" s="1095" t="s">
        <v>199</v>
      </c>
      <c r="K618" s="1091">
        <v>20100000</v>
      </c>
      <c r="L618" s="1091"/>
      <c r="M618" s="1092">
        <v>20100</v>
      </c>
      <c r="N618" s="1091">
        <v>1104.1099999999999</v>
      </c>
      <c r="O618" s="1091"/>
      <c r="P618" s="1091">
        <v>2092611</v>
      </c>
      <c r="Q618" s="1091"/>
      <c r="R618" s="1092"/>
    </row>
    <row r="619" spans="1:18">
      <c r="A619" s="1095" t="s">
        <v>199</v>
      </c>
      <c r="B619" s="1095" t="s">
        <v>1226</v>
      </c>
      <c r="C619" s="1095" t="s">
        <v>1227</v>
      </c>
      <c r="D619" s="1095" t="s">
        <v>171</v>
      </c>
      <c r="E619" s="1096">
        <v>41645</v>
      </c>
      <c r="F619" s="1095" t="s">
        <v>199</v>
      </c>
      <c r="G619" s="1091"/>
      <c r="H619" s="1091"/>
      <c r="I619" s="1091"/>
      <c r="J619" s="1095" t="s">
        <v>199</v>
      </c>
      <c r="K619" s="1091"/>
      <c r="L619" s="1091">
        <v>-264986.40000000002</v>
      </c>
      <c r="M619" s="1092"/>
      <c r="N619" s="1091"/>
      <c r="O619" s="1091"/>
      <c r="P619" s="1091"/>
      <c r="Q619" s="1091"/>
      <c r="R619" s="1092"/>
    </row>
    <row r="620" spans="1:18">
      <c r="A620" s="1095" t="s">
        <v>199</v>
      </c>
      <c r="B620" s="1095" t="s">
        <v>1226</v>
      </c>
      <c r="C620" s="1095" t="s">
        <v>1227</v>
      </c>
      <c r="D620" s="1095" t="s">
        <v>171</v>
      </c>
      <c r="E620" s="1096">
        <v>42137</v>
      </c>
      <c r="F620" s="1095" t="s">
        <v>199</v>
      </c>
      <c r="G620" s="1091"/>
      <c r="H620" s="1091"/>
      <c r="I620" s="1091"/>
      <c r="J620" s="1095" t="s">
        <v>199</v>
      </c>
      <c r="K620" s="1091"/>
      <c r="L620" s="1091"/>
      <c r="M620" s="1092"/>
      <c r="N620" s="1091"/>
      <c r="O620" s="1091"/>
      <c r="P620" s="1091"/>
      <c r="Q620" s="1091">
        <v>115000</v>
      </c>
      <c r="R620" s="1092">
        <v>384041.19</v>
      </c>
    </row>
    <row r="621" spans="1:18">
      <c r="A621" s="1095" t="s">
        <v>1228</v>
      </c>
      <c r="B621" s="1095" t="s">
        <v>1229</v>
      </c>
      <c r="C621" s="1095" t="s">
        <v>1230</v>
      </c>
      <c r="D621" s="1095" t="s">
        <v>76</v>
      </c>
      <c r="E621" s="1096">
        <v>39829</v>
      </c>
      <c r="F621" s="1095" t="s">
        <v>200</v>
      </c>
      <c r="G621" s="1091">
        <v>17949000</v>
      </c>
      <c r="H621" s="1091">
        <v>0</v>
      </c>
      <c r="I621" s="1091">
        <v>23397494.079999998</v>
      </c>
      <c r="J621" s="1095" t="s">
        <v>1020</v>
      </c>
      <c r="K621" s="1091"/>
      <c r="L621" s="1091"/>
      <c r="M621" s="1092"/>
      <c r="N621" s="1091"/>
      <c r="O621" s="1091"/>
      <c r="P621" s="1091"/>
      <c r="Q621" s="1091"/>
      <c r="R621" s="1092"/>
    </row>
    <row r="622" spans="1:18">
      <c r="A622" s="1095" t="s">
        <v>199</v>
      </c>
      <c r="B622" s="1095" t="s">
        <v>1229</v>
      </c>
      <c r="C622" s="1095" t="s">
        <v>1230</v>
      </c>
      <c r="D622" s="1095" t="s">
        <v>76</v>
      </c>
      <c r="E622" s="1096">
        <v>41689</v>
      </c>
      <c r="F622" s="1095" t="s">
        <v>199</v>
      </c>
      <c r="G622" s="1091"/>
      <c r="H622" s="1091"/>
      <c r="I622" s="1091"/>
      <c r="J622" s="1095" t="s">
        <v>199</v>
      </c>
      <c r="K622" s="1091">
        <v>17949000</v>
      </c>
      <c r="L622" s="1091"/>
      <c r="M622" s="1092">
        <v>17949</v>
      </c>
      <c r="N622" s="1091">
        <v>1000</v>
      </c>
      <c r="O622" s="1091"/>
      <c r="P622" s="1091"/>
      <c r="Q622" s="1091"/>
      <c r="R622" s="1092"/>
    </row>
    <row r="623" spans="1:18">
      <c r="A623" s="1095" t="s">
        <v>199</v>
      </c>
      <c r="B623" s="1095" t="s">
        <v>1229</v>
      </c>
      <c r="C623" s="1095" t="s">
        <v>1230</v>
      </c>
      <c r="D623" s="1095" t="s">
        <v>76</v>
      </c>
      <c r="E623" s="1096">
        <v>41801</v>
      </c>
      <c r="F623" s="1095" t="s">
        <v>199</v>
      </c>
      <c r="G623" s="1091"/>
      <c r="H623" s="1091"/>
      <c r="I623" s="1091"/>
      <c r="J623" s="1095" t="s">
        <v>199</v>
      </c>
      <c r="K623" s="1091"/>
      <c r="L623" s="1091"/>
      <c r="M623" s="1092"/>
      <c r="N623" s="1091"/>
      <c r="O623" s="1091"/>
      <c r="P623" s="1091"/>
      <c r="Q623" s="1091">
        <v>871000</v>
      </c>
      <c r="R623" s="1092">
        <v>514693.2</v>
      </c>
    </row>
    <row r="624" spans="1:18">
      <c r="A624" s="1095" t="s">
        <v>892</v>
      </c>
      <c r="B624" s="1095" t="s">
        <v>1231</v>
      </c>
      <c r="C624" s="1095" t="s">
        <v>1232</v>
      </c>
      <c r="D624" s="1095" t="s">
        <v>166</v>
      </c>
      <c r="E624" s="1096">
        <v>39805</v>
      </c>
      <c r="F624" s="1095" t="s">
        <v>200</v>
      </c>
      <c r="G624" s="1091">
        <v>7500000</v>
      </c>
      <c r="H624" s="1091">
        <v>0</v>
      </c>
      <c r="I624" s="1091">
        <v>8545904.6699999999</v>
      </c>
      <c r="J624" s="1095" t="s">
        <v>1020</v>
      </c>
      <c r="K624" s="1091"/>
      <c r="L624" s="1091"/>
      <c r="M624" s="1092"/>
      <c r="N624" s="1091"/>
      <c r="O624" s="1091"/>
      <c r="P624" s="1091"/>
      <c r="Q624" s="1091"/>
      <c r="R624" s="1092"/>
    </row>
    <row r="625" spans="1:18">
      <c r="A625" s="1095" t="s">
        <v>199</v>
      </c>
      <c r="B625" s="1095" t="s">
        <v>1231</v>
      </c>
      <c r="C625" s="1095" t="s">
        <v>1232</v>
      </c>
      <c r="D625" s="1095" t="s">
        <v>166</v>
      </c>
      <c r="E625" s="1096">
        <v>40773</v>
      </c>
      <c r="F625" s="1095" t="s">
        <v>199</v>
      </c>
      <c r="G625" s="1091"/>
      <c r="H625" s="1091"/>
      <c r="I625" s="1091"/>
      <c r="J625" s="1095" t="s">
        <v>199</v>
      </c>
      <c r="K625" s="1091">
        <v>7500000</v>
      </c>
      <c r="L625" s="1091"/>
      <c r="M625" s="1092">
        <v>7500</v>
      </c>
      <c r="N625" s="1091">
        <v>1000</v>
      </c>
      <c r="O625" s="1091"/>
      <c r="P625" s="1091"/>
      <c r="Q625" s="1091"/>
      <c r="R625" s="1092"/>
    </row>
    <row r="626" spans="1:18">
      <c r="A626" s="1095" t="s">
        <v>199</v>
      </c>
      <c r="B626" s="1095" t="s">
        <v>1231</v>
      </c>
      <c r="C626" s="1095" t="s">
        <v>1232</v>
      </c>
      <c r="D626" s="1095" t="s">
        <v>166</v>
      </c>
      <c r="E626" s="1096">
        <v>40884</v>
      </c>
      <c r="F626" s="1095" t="s">
        <v>199</v>
      </c>
      <c r="G626" s="1091"/>
      <c r="H626" s="1091"/>
      <c r="I626" s="1091"/>
      <c r="J626" s="1095" t="s">
        <v>199</v>
      </c>
      <c r="K626" s="1091"/>
      <c r="L626" s="1091"/>
      <c r="M626" s="1092"/>
      <c r="N626" s="1091"/>
      <c r="O626" s="1091"/>
      <c r="P626" s="1091"/>
      <c r="Q626" s="1091">
        <v>51113</v>
      </c>
      <c r="R626" s="1092">
        <v>50111</v>
      </c>
    </row>
    <row r="627" spans="1:18">
      <c r="A627" s="1095" t="s">
        <v>848</v>
      </c>
      <c r="B627" s="1095" t="s">
        <v>1233</v>
      </c>
      <c r="C627" s="1095" t="s">
        <v>965</v>
      </c>
      <c r="D627" s="1095" t="s">
        <v>117</v>
      </c>
      <c r="E627" s="1096">
        <v>39787</v>
      </c>
      <c r="F627" s="1095" t="s">
        <v>200</v>
      </c>
      <c r="G627" s="1091">
        <v>34000000</v>
      </c>
      <c r="H627" s="1091">
        <v>0</v>
      </c>
      <c r="I627" s="1091">
        <v>39415959.890000001</v>
      </c>
      <c r="J627" s="1095" t="s">
        <v>1020</v>
      </c>
      <c r="K627" s="1091"/>
      <c r="L627" s="1091"/>
      <c r="M627" s="1092"/>
      <c r="N627" s="1091"/>
      <c r="O627" s="1091"/>
      <c r="P627" s="1091"/>
      <c r="Q627" s="1091"/>
      <c r="R627" s="1092"/>
    </row>
    <row r="628" spans="1:18">
      <c r="A628" s="1095" t="s">
        <v>199</v>
      </c>
      <c r="B628" s="1095" t="s">
        <v>1233</v>
      </c>
      <c r="C628" s="1095" t="s">
        <v>965</v>
      </c>
      <c r="D628" s="1095" t="s">
        <v>117</v>
      </c>
      <c r="E628" s="1096">
        <v>40813</v>
      </c>
      <c r="F628" s="1095" t="s">
        <v>199</v>
      </c>
      <c r="G628" s="1091"/>
      <c r="H628" s="1091"/>
      <c r="I628" s="1091"/>
      <c r="J628" s="1095" t="s">
        <v>199</v>
      </c>
      <c r="K628" s="1091">
        <v>34000000</v>
      </c>
      <c r="L628" s="1091"/>
      <c r="M628" s="1092">
        <v>34000</v>
      </c>
      <c r="N628" s="1091">
        <v>1000</v>
      </c>
      <c r="O628" s="1091"/>
      <c r="P628" s="1091"/>
      <c r="Q628" s="1091"/>
      <c r="R628" s="1092"/>
    </row>
    <row r="629" spans="1:18">
      <c r="A629" s="1095" t="s">
        <v>199</v>
      </c>
      <c r="B629" s="1095" t="s">
        <v>1233</v>
      </c>
      <c r="C629" s="1095" t="s">
        <v>965</v>
      </c>
      <c r="D629" s="1095" t="s">
        <v>117</v>
      </c>
      <c r="E629" s="1096">
        <v>40870</v>
      </c>
      <c r="F629" s="1095" t="s">
        <v>199</v>
      </c>
      <c r="G629" s="1091"/>
      <c r="H629" s="1091"/>
      <c r="I629" s="1091"/>
      <c r="J629" s="1095" t="s">
        <v>199</v>
      </c>
      <c r="K629" s="1091"/>
      <c r="L629" s="1091"/>
      <c r="M629" s="1092"/>
      <c r="N629" s="1091"/>
      <c r="O629" s="1091"/>
      <c r="P629" s="1091"/>
      <c r="Q629" s="1091">
        <v>637071</v>
      </c>
      <c r="R629" s="1092">
        <v>364026</v>
      </c>
    </row>
    <row r="630" spans="1:18">
      <c r="A630" s="1095" t="s">
        <v>773</v>
      </c>
      <c r="B630" s="1095" t="s">
        <v>1234</v>
      </c>
      <c r="C630" s="1095" t="s">
        <v>1235</v>
      </c>
      <c r="D630" s="1095" t="s">
        <v>882</v>
      </c>
      <c r="E630" s="1096">
        <v>39801</v>
      </c>
      <c r="F630" s="1095" t="s">
        <v>200</v>
      </c>
      <c r="G630" s="1091">
        <v>35000000</v>
      </c>
      <c r="H630" s="1091">
        <v>0</v>
      </c>
      <c r="I630" s="1091">
        <v>42801933.329999998</v>
      </c>
      <c r="J630" s="1095" t="s">
        <v>1020</v>
      </c>
      <c r="K630" s="1091"/>
      <c r="L630" s="1091"/>
      <c r="M630" s="1092"/>
      <c r="N630" s="1091"/>
      <c r="O630" s="1091"/>
      <c r="P630" s="1091"/>
      <c r="Q630" s="1091"/>
      <c r="R630" s="1092"/>
    </row>
    <row r="631" spans="1:18">
      <c r="A631" s="1095" t="s">
        <v>199</v>
      </c>
      <c r="B631" s="1095" t="s">
        <v>1234</v>
      </c>
      <c r="C631" s="1095" t="s">
        <v>1235</v>
      </c>
      <c r="D631" s="1095" t="s">
        <v>882</v>
      </c>
      <c r="E631" s="1096">
        <v>41220</v>
      </c>
      <c r="F631" s="1095" t="s">
        <v>199</v>
      </c>
      <c r="G631" s="1091"/>
      <c r="H631" s="1091"/>
      <c r="I631" s="1091"/>
      <c r="J631" s="1095" t="s">
        <v>199</v>
      </c>
      <c r="K631" s="1091">
        <v>35000000</v>
      </c>
      <c r="L631" s="1091"/>
      <c r="M631" s="1092">
        <v>35000</v>
      </c>
      <c r="N631" s="1091">
        <v>1000</v>
      </c>
      <c r="O631" s="1091"/>
      <c r="P631" s="1091"/>
      <c r="Q631" s="1091"/>
      <c r="R631" s="1092"/>
    </row>
    <row r="632" spans="1:18">
      <c r="A632" s="1095" t="s">
        <v>199</v>
      </c>
      <c r="B632" s="1095" t="s">
        <v>1234</v>
      </c>
      <c r="C632" s="1095" t="s">
        <v>1235</v>
      </c>
      <c r="D632" s="1095" t="s">
        <v>882</v>
      </c>
      <c r="E632" s="1096">
        <v>41283</v>
      </c>
      <c r="F632" s="1095" t="s">
        <v>199</v>
      </c>
      <c r="G632" s="1091"/>
      <c r="H632" s="1091"/>
      <c r="I632" s="1091"/>
      <c r="J632" s="1095" t="s">
        <v>199</v>
      </c>
      <c r="K632" s="1091"/>
      <c r="L632" s="1091"/>
      <c r="M632" s="1092"/>
      <c r="N632" s="1091"/>
      <c r="O632" s="1091"/>
      <c r="P632" s="1091"/>
      <c r="Q632" s="1091">
        <v>1006100</v>
      </c>
      <c r="R632" s="1092">
        <v>324074</v>
      </c>
    </row>
    <row r="633" spans="1:18">
      <c r="A633" s="1095" t="s">
        <v>809</v>
      </c>
      <c r="B633" s="1095" t="s">
        <v>1236</v>
      </c>
      <c r="C633" s="1095" t="s">
        <v>1237</v>
      </c>
      <c r="D633" s="1095" t="s">
        <v>166</v>
      </c>
      <c r="E633" s="1096">
        <v>39976</v>
      </c>
      <c r="F633" s="1095" t="s">
        <v>201</v>
      </c>
      <c r="G633" s="1091">
        <v>4000000</v>
      </c>
      <c r="H633" s="1091">
        <v>0</v>
      </c>
      <c r="I633" s="1091">
        <v>4680205.5599999996</v>
      </c>
      <c r="J633" s="1095" t="s">
        <v>1020</v>
      </c>
      <c r="K633" s="1091"/>
      <c r="L633" s="1091"/>
      <c r="M633" s="1092"/>
      <c r="N633" s="1091"/>
      <c r="O633" s="1091"/>
      <c r="P633" s="1091"/>
      <c r="Q633" s="1091"/>
      <c r="R633" s="1092"/>
    </row>
    <row r="634" spans="1:18">
      <c r="A634" s="1095" t="s">
        <v>199</v>
      </c>
      <c r="B634" s="1095" t="s">
        <v>1236</v>
      </c>
      <c r="C634" s="1095" t="s">
        <v>1237</v>
      </c>
      <c r="D634" s="1095" t="s">
        <v>166</v>
      </c>
      <c r="E634" s="1096">
        <v>40780</v>
      </c>
      <c r="F634" s="1095" t="s">
        <v>199</v>
      </c>
      <c r="G634" s="1091"/>
      <c r="H634" s="1091"/>
      <c r="I634" s="1091"/>
      <c r="J634" s="1095" t="s">
        <v>199</v>
      </c>
      <c r="K634" s="1091">
        <v>4000000</v>
      </c>
      <c r="L634" s="1091"/>
      <c r="M634" s="1092">
        <v>4000</v>
      </c>
      <c r="N634" s="1091">
        <v>1000</v>
      </c>
      <c r="O634" s="1091"/>
      <c r="P634" s="1091"/>
      <c r="Q634" s="1091">
        <v>200000</v>
      </c>
      <c r="R634" s="1092">
        <v>200</v>
      </c>
    </row>
    <row r="635" spans="1:18">
      <c r="A635" s="1095" t="s">
        <v>2173</v>
      </c>
      <c r="B635" s="1095" t="s">
        <v>1238</v>
      </c>
      <c r="C635" s="1095" t="s">
        <v>1239</v>
      </c>
      <c r="D635" s="1095" t="s">
        <v>845</v>
      </c>
      <c r="E635" s="1096">
        <v>39843</v>
      </c>
      <c r="F635" s="1095" t="s">
        <v>201</v>
      </c>
      <c r="G635" s="1091">
        <v>8750000</v>
      </c>
      <c r="H635" s="1091">
        <v>0</v>
      </c>
      <c r="I635" s="1091">
        <v>10394872.560000001</v>
      </c>
      <c r="J635" s="1095" t="s">
        <v>1020</v>
      </c>
      <c r="K635" s="1091"/>
      <c r="L635" s="1091"/>
      <c r="M635" s="1092"/>
      <c r="N635" s="1091"/>
      <c r="O635" s="1091"/>
      <c r="P635" s="1091"/>
      <c r="Q635" s="1091"/>
      <c r="R635" s="1092"/>
    </row>
    <row r="636" spans="1:18">
      <c r="A636" s="1095" t="s">
        <v>199</v>
      </c>
      <c r="B636" s="1095" t="s">
        <v>1238</v>
      </c>
      <c r="C636" s="1095" t="s">
        <v>1239</v>
      </c>
      <c r="D636" s="1095" t="s">
        <v>845</v>
      </c>
      <c r="E636" s="1096">
        <v>40766</v>
      </c>
      <c r="F636" s="1095" t="s">
        <v>199</v>
      </c>
      <c r="G636" s="1091"/>
      <c r="H636" s="1091"/>
      <c r="I636" s="1091"/>
      <c r="J636" s="1095" t="s">
        <v>199</v>
      </c>
      <c r="K636" s="1091">
        <v>8750000</v>
      </c>
      <c r="L636" s="1091"/>
      <c r="M636" s="1092">
        <v>8750</v>
      </c>
      <c r="N636" s="1091">
        <v>1000</v>
      </c>
      <c r="O636" s="1091"/>
      <c r="P636" s="1091"/>
      <c r="Q636" s="1091">
        <v>438000</v>
      </c>
      <c r="R636" s="1092">
        <v>438</v>
      </c>
    </row>
    <row r="637" spans="1:18">
      <c r="A637" s="1095" t="s">
        <v>813</v>
      </c>
      <c r="B637" s="1095" t="s">
        <v>1240</v>
      </c>
      <c r="C637" s="1095" t="s">
        <v>1241</v>
      </c>
      <c r="D637" s="1095" t="s">
        <v>5</v>
      </c>
      <c r="E637" s="1096">
        <v>39801</v>
      </c>
      <c r="F637" s="1095" t="s">
        <v>201</v>
      </c>
      <c r="G637" s="1091">
        <v>43000000</v>
      </c>
      <c r="H637" s="1091">
        <v>0</v>
      </c>
      <c r="I637" s="1091">
        <v>47294527.289999999</v>
      </c>
      <c r="J637" s="1095" t="s">
        <v>808</v>
      </c>
      <c r="K637" s="1091"/>
      <c r="L637" s="1091"/>
      <c r="M637" s="1092"/>
      <c r="N637" s="1091"/>
      <c r="O637" s="1091"/>
      <c r="P637" s="1091"/>
      <c r="Q637" s="1091"/>
      <c r="R637" s="1092"/>
    </row>
    <row r="638" spans="1:18">
      <c r="A638" s="1095" t="s">
        <v>199</v>
      </c>
      <c r="B638" s="1095" t="s">
        <v>1240</v>
      </c>
      <c r="C638" s="1095" t="s">
        <v>1241</v>
      </c>
      <c r="D638" s="1095" t="s">
        <v>5</v>
      </c>
      <c r="E638" s="1096">
        <v>41124</v>
      </c>
      <c r="F638" s="1095" t="s">
        <v>199</v>
      </c>
      <c r="G638" s="1091"/>
      <c r="H638" s="1091"/>
      <c r="I638" s="1091"/>
      <c r="J638" s="1095" t="s">
        <v>199</v>
      </c>
      <c r="K638" s="1091">
        <v>481387.5</v>
      </c>
      <c r="L638" s="1091"/>
      <c r="M638" s="1092">
        <v>550</v>
      </c>
      <c r="N638" s="1091">
        <v>875.25</v>
      </c>
      <c r="O638" s="1091">
        <v>-68612.5</v>
      </c>
      <c r="P638" s="1091"/>
      <c r="Q638" s="1091"/>
      <c r="R638" s="1092"/>
    </row>
    <row r="639" spans="1:18">
      <c r="A639" s="1095" t="s">
        <v>199</v>
      </c>
      <c r="B639" s="1095" t="s">
        <v>1240</v>
      </c>
      <c r="C639" s="1095" t="s">
        <v>1241</v>
      </c>
      <c r="D639" s="1095" t="s">
        <v>5</v>
      </c>
      <c r="E639" s="1096">
        <v>41129</v>
      </c>
      <c r="F639" s="1095" t="s">
        <v>199</v>
      </c>
      <c r="G639" s="1091"/>
      <c r="H639" s="1091"/>
      <c r="I639" s="1091"/>
      <c r="J639" s="1095" t="s">
        <v>199</v>
      </c>
      <c r="K639" s="1091">
        <v>17505000</v>
      </c>
      <c r="L639" s="1091"/>
      <c r="M639" s="1092">
        <v>20000</v>
      </c>
      <c r="N639" s="1091">
        <v>875.25</v>
      </c>
      <c r="O639" s="1091">
        <v>-2495000</v>
      </c>
      <c r="P639" s="1091"/>
      <c r="Q639" s="1091">
        <v>1910898</v>
      </c>
      <c r="R639" s="1092">
        <v>2000</v>
      </c>
    </row>
    <row r="640" spans="1:18">
      <c r="A640" s="1095" t="s">
        <v>199</v>
      </c>
      <c r="B640" s="1095" t="s">
        <v>1240</v>
      </c>
      <c r="C640" s="1095" t="s">
        <v>1241</v>
      </c>
      <c r="D640" s="1095" t="s">
        <v>5</v>
      </c>
      <c r="E640" s="1096">
        <v>41130</v>
      </c>
      <c r="F640" s="1095" t="s">
        <v>199</v>
      </c>
      <c r="G640" s="1091"/>
      <c r="H640" s="1091"/>
      <c r="I640" s="1091"/>
      <c r="J640" s="1095" t="s">
        <v>199</v>
      </c>
      <c r="K640" s="1091">
        <v>8725367.25</v>
      </c>
      <c r="L640" s="1091"/>
      <c r="M640" s="1092">
        <v>9969</v>
      </c>
      <c r="N640" s="1091">
        <v>875.25</v>
      </c>
      <c r="O640" s="1091">
        <v>-1243632.75</v>
      </c>
      <c r="P640" s="1091"/>
      <c r="Q640" s="1091">
        <v>120386.57</v>
      </c>
      <c r="R640" s="1092">
        <v>126</v>
      </c>
    </row>
    <row r="641" spans="1:18">
      <c r="A641" s="1095" t="s">
        <v>199</v>
      </c>
      <c r="B641" s="1095" t="s">
        <v>1240</v>
      </c>
      <c r="C641" s="1095" t="s">
        <v>1241</v>
      </c>
      <c r="D641" s="1095" t="s">
        <v>5</v>
      </c>
      <c r="E641" s="1096">
        <v>41131</v>
      </c>
      <c r="F641" s="1095" t="s">
        <v>199</v>
      </c>
      <c r="G641" s="1091"/>
      <c r="H641" s="1091"/>
      <c r="I641" s="1091"/>
      <c r="J641" s="1095" t="s">
        <v>199</v>
      </c>
      <c r="K641" s="1091">
        <v>420995.25</v>
      </c>
      <c r="L641" s="1091"/>
      <c r="M641" s="1092">
        <v>481</v>
      </c>
      <c r="N641" s="1091">
        <v>875.25</v>
      </c>
      <c r="O641" s="1091">
        <v>-60004.75</v>
      </c>
      <c r="P641" s="1091"/>
      <c r="Q641" s="1091">
        <v>22930.78</v>
      </c>
      <c r="R641" s="1092">
        <v>24</v>
      </c>
    </row>
    <row r="642" spans="1:18">
      <c r="A642" s="1095" t="s">
        <v>199</v>
      </c>
      <c r="B642" s="1095" t="s">
        <v>1240</v>
      </c>
      <c r="C642" s="1095" t="s">
        <v>1241</v>
      </c>
      <c r="D642" s="1095" t="s">
        <v>5</v>
      </c>
      <c r="E642" s="1096">
        <v>41134</v>
      </c>
      <c r="F642" s="1095" t="s">
        <v>199</v>
      </c>
      <c r="G642" s="1091"/>
      <c r="H642" s="1091"/>
      <c r="I642" s="1091"/>
      <c r="J642" s="1095" t="s">
        <v>199</v>
      </c>
      <c r="K642" s="1091">
        <v>10503000</v>
      </c>
      <c r="L642" s="1091"/>
      <c r="M642" s="1092">
        <v>12000</v>
      </c>
      <c r="N642" s="1091">
        <v>875.25</v>
      </c>
      <c r="O642" s="1091">
        <v>-1497000</v>
      </c>
      <c r="P642" s="1091"/>
      <c r="Q642" s="1091"/>
      <c r="R642" s="1092"/>
    </row>
    <row r="643" spans="1:18">
      <c r="A643" s="1095" t="s">
        <v>199</v>
      </c>
      <c r="B643" s="1095" t="s">
        <v>1240</v>
      </c>
      <c r="C643" s="1095" t="s">
        <v>1241</v>
      </c>
      <c r="D643" s="1095" t="s">
        <v>5</v>
      </c>
      <c r="E643" s="1096">
        <v>41163</v>
      </c>
      <c r="F643" s="1095" t="s">
        <v>199</v>
      </c>
      <c r="G643" s="1091"/>
      <c r="H643" s="1091"/>
      <c r="I643" s="1091"/>
      <c r="J643" s="1095" t="s">
        <v>199</v>
      </c>
      <c r="K643" s="1091"/>
      <c r="L643" s="1091">
        <v>-376357.5</v>
      </c>
      <c r="M643" s="1092"/>
      <c r="N643" s="1091"/>
      <c r="O643" s="1091"/>
      <c r="P643" s="1091"/>
      <c r="Q643" s="1091"/>
      <c r="R643" s="1092"/>
    </row>
    <row r="644" spans="1:18">
      <c r="A644" s="1095" t="s">
        <v>937</v>
      </c>
      <c r="B644" s="1095" t="s">
        <v>1242</v>
      </c>
      <c r="C644" s="1095" t="s">
        <v>1243</v>
      </c>
      <c r="D644" s="1095" t="s">
        <v>45</v>
      </c>
      <c r="E644" s="1096">
        <v>39843</v>
      </c>
      <c r="F644" s="1095" t="s">
        <v>201</v>
      </c>
      <c r="G644" s="1091">
        <v>4609000</v>
      </c>
      <c r="H644" s="1091">
        <v>0</v>
      </c>
      <c r="I644" s="1091">
        <v>9405391.2799999993</v>
      </c>
      <c r="J644" s="1095" t="s">
        <v>808</v>
      </c>
      <c r="K644" s="1091"/>
      <c r="L644" s="1091"/>
      <c r="M644" s="1092"/>
      <c r="N644" s="1091"/>
      <c r="O644" s="1091"/>
      <c r="P644" s="1091"/>
      <c r="Q644" s="1091"/>
      <c r="R644" s="1092"/>
    </row>
    <row r="645" spans="1:18">
      <c r="A645" s="1095" t="s">
        <v>199</v>
      </c>
      <c r="B645" s="1095" t="s">
        <v>1242</v>
      </c>
      <c r="C645" s="1095" t="s">
        <v>1243</v>
      </c>
      <c r="D645" s="1095" t="s">
        <v>45</v>
      </c>
      <c r="E645" s="1096">
        <v>40123</v>
      </c>
      <c r="F645" s="1095" t="s">
        <v>199</v>
      </c>
      <c r="G645" s="1091">
        <v>3535000</v>
      </c>
      <c r="H645" s="1091"/>
      <c r="I645" s="1091"/>
      <c r="J645" s="1095" t="s">
        <v>199</v>
      </c>
      <c r="K645" s="1091"/>
      <c r="L645" s="1091"/>
      <c r="M645" s="1092"/>
      <c r="N645" s="1091"/>
      <c r="O645" s="1091"/>
      <c r="P645" s="1091"/>
      <c r="Q645" s="1091"/>
      <c r="R645" s="1092"/>
    </row>
    <row r="646" spans="1:18">
      <c r="A646" s="1095" t="s">
        <v>199</v>
      </c>
      <c r="B646" s="1095" t="s">
        <v>1242</v>
      </c>
      <c r="C646" s="1095" t="s">
        <v>1243</v>
      </c>
      <c r="D646" s="1095" t="s">
        <v>45</v>
      </c>
      <c r="E646" s="1096">
        <v>41311</v>
      </c>
      <c r="F646" s="1095" t="s">
        <v>199</v>
      </c>
      <c r="G646" s="1091"/>
      <c r="H646" s="1091"/>
      <c r="I646" s="1091"/>
      <c r="J646" s="1095" t="s">
        <v>199</v>
      </c>
      <c r="K646" s="1091">
        <v>4797325</v>
      </c>
      <c r="L646" s="1091"/>
      <c r="M646" s="1092">
        <v>5090</v>
      </c>
      <c r="N646" s="1091">
        <v>942.5</v>
      </c>
      <c r="O646" s="1091">
        <v>-292675</v>
      </c>
      <c r="P646" s="1091"/>
      <c r="Q646" s="1091"/>
      <c r="R646" s="1092"/>
    </row>
    <row r="647" spans="1:18">
      <c r="A647" s="1095" t="s">
        <v>199</v>
      </c>
      <c r="B647" s="1095" t="s">
        <v>1242</v>
      </c>
      <c r="C647" s="1095" t="s">
        <v>1243</v>
      </c>
      <c r="D647" s="1095" t="s">
        <v>45</v>
      </c>
      <c r="E647" s="1096">
        <v>41312</v>
      </c>
      <c r="F647" s="1095" t="s">
        <v>199</v>
      </c>
      <c r="G647" s="1091"/>
      <c r="H647" s="1091"/>
      <c r="I647" s="1091"/>
      <c r="J647" s="1095" t="s">
        <v>199</v>
      </c>
      <c r="K647" s="1091">
        <v>2734192.5</v>
      </c>
      <c r="L647" s="1091"/>
      <c r="M647" s="1092">
        <v>2901</v>
      </c>
      <c r="N647" s="1091">
        <v>942.5</v>
      </c>
      <c r="O647" s="1091">
        <v>-166807.5</v>
      </c>
      <c r="P647" s="1091"/>
      <c r="Q647" s="1091">
        <v>222007.5</v>
      </c>
      <c r="R647" s="1092">
        <v>230</v>
      </c>
    </row>
    <row r="648" spans="1:18">
      <c r="A648" s="1095" t="s">
        <v>199</v>
      </c>
      <c r="B648" s="1095" t="s">
        <v>1242</v>
      </c>
      <c r="C648" s="1095" t="s">
        <v>1243</v>
      </c>
      <c r="D648" s="1095" t="s">
        <v>45</v>
      </c>
      <c r="E648" s="1096">
        <v>41313</v>
      </c>
      <c r="F648" s="1095" t="s">
        <v>199</v>
      </c>
      <c r="G648" s="1091"/>
      <c r="H648" s="1091"/>
      <c r="I648" s="1091"/>
      <c r="J648" s="1095" t="s">
        <v>199</v>
      </c>
      <c r="K648" s="1091">
        <v>144202.5</v>
      </c>
      <c r="L648" s="1091"/>
      <c r="M648" s="1092">
        <v>153</v>
      </c>
      <c r="N648" s="1091">
        <v>942.5</v>
      </c>
      <c r="O648" s="1091">
        <v>-8797.5</v>
      </c>
      <c r="P648" s="1091"/>
      <c r="Q648" s="1091"/>
      <c r="R648" s="1092"/>
    </row>
    <row r="649" spans="1:18">
      <c r="A649" s="1095" t="s">
        <v>199</v>
      </c>
      <c r="B649" s="1095" t="s">
        <v>1242</v>
      </c>
      <c r="C649" s="1095" t="s">
        <v>1243</v>
      </c>
      <c r="D649" s="1095" t="s">
        <v>45</v>
      </c>
      <c r="E649" s="1096">
        <v>41359</v>
      </c>
      <c r="F649" s="1095" t="s">
        <v>199</v>
      </c>
      <c r="G649" s="1091"/>
      <c r="H649" s="1091"/>
      <c r="I649" s="1091"/>
      <c r="J649" s="1095" t="s">
        <v>199</v>
      </c>
      <c r="K649" s="1091"/>
      <c r="L649" s="1091">
        <v>-76757.210000000006</v>
      </c>
      <c r="M649" s="1092"/>
      <c r="N649" s="1091"/>
      <c r="O649" s="1091"/>
      <c r="P649" s="1091"/>
      <c r="Q649" s="1091"/>
      <c r="R649" s="1092"/>
    </row>
    <row r="650" spans="1:18">
      <c r="A650" s="1095" t="s">
        <v>813</v>
      </c>
      <c r="B650" s="1095" t="s">
        <v>1244</v>
      </c>
      <c r="C650" s="1095" t="s">
        <v>1245</v>
      </c>
      <c r="D650" s="1095" t="s">
        <v>76</v>
      </c>
      <c r="E650" s="1096">
        <v>39850</v>
      </c>
      <c r="F650" s="1095" t="s">
        <v>201</v>
      </c>
      <c r="G650" s="1091">
        <v>17000000</v>
      </c>
      <c r="H650" s="1091">
        <v>0</v>
      </c>
      <c r="I650" s="1091">
        <v>20119744.449999999</v>
      </c>
      <c r="J650" s="1095" t="s">
        <v>808</v>
      </c>
      <c r="K650" s="1091"/>
      <c r="L650" s="1091"/>
      <c r="M650" s="1092"/>
      <c r="N650" s="1091"/>
      <c r="O650" s="1091"/>
      <c r="P650" s="1091"/>
      <c r="Q650" s="1091"/>
      <c r="R650" s="1092"/>
    </row>
    <row r="651" spans="1:18">
      <c r="A651" s="1095" t="s">
        <v>199</v>
      </c>
      <c r="B651" s="1095" t="s">
        <v>1244</v>
      </c>
      <c r="C651" s="1095" t="s">
        <v>1245</v>
      </c>
      <c r="D651" s="1095" t="s">
        <v>76</v>
      </c>
      <c r="E651" s="1096">
        <v>41170</v>
      </c>
      <c r="F651" s="1095" t="s">
        <v>199</v>
      </c>
      <c r="G651" s="1091"/>
      <c r="H651" s="1091"/>
      <c r="I651" s="1091"/>
      <c r="J651" s="1095" t="s">
        <v>199</v>
      </c>
      <c r="K651" s="1091"/>
      <c r="L651" s="1091"/>
      <c r="M651" s="1092"/>
      <c r="N651" s="1091"/>
      <c r="O651" s="1091"/>
      <c r="P651" s="1091"/>
      <c r="Q651" s="1091">
        <v>136813.04999999999</v>
      </c>
      <c r="R651" s="1092">
        <v>150</v>
      </c>
    </row>
    <row r="652" spans="1:18">
      <c r="A652" s="1095" t="s">
        <v>199</v>
      </c>
      <c r="B652" s="1095" t="s">
        <v>1244</v>
      </c>
      <c r="C652" s="1095" t="s">
        <v>1245</v>
      </c>
      <c r="D652" s="1095" t="s">
        <v>76</v>
      </c>
      <c r="E652" s="1096">
        <v>41171</v>
      </c>
      <c r="F652" s="1095" t="s">
        <v>199</v>
      </c>
      <c r="G652" s="1091"/>
      <c r="H652" s="1091"/>
      <c r="I652" s="1091"/>
      <c r="J652" s="1095" t="s">
        <v>199</v>
      </c>
      <c r="K652" s="1091">
        <v>2664750</v>
      </c>
      <c r="L652" s="1091"/>
      <c r="M652" s="1092">
        <v>2805</v>
      </c>
      <c r="N652" s="1091">
        <v>950</v>
      </c>
      <c r="O652" s="1091">
        <v>-140250</v>
      </c>
      <c r="P652" s="1091"/>
      <c r="Q652" s="1091"/>
      <c r="R652" s="1092"/>
    </row>
    <row r="653" spans="1:18">
      <c r="A653" s="1095" t="s">
        <v>199</v>
      </c>
      <c r="B653" s="1095" t="s">
        <v>1244</v>
      </c>
      <c r="C653" s="1095" t="s">
        <v>1245</v>
      </c>
      <c r="D653" s="1095" t="s">
        <v>76</v>
      </c>
      <c r="E653" s="1096">
        <v>41172</v>
      </c>
      <c r="F653" s="1095" t="s">
        <v>199</v>
      </c>
      <c r="G653" s="1091"/>
      <c r="H653" s="1091"/>
      <c r="I653" s="1091"/>
      <c r="J653" s="1095" t="s">
        <v>199</v>
      </c>
      <c r="K653" s="1091">
        <v>13485250</v>
      </c>
      <c r="L653" s="1091"/>
      <c r="M653" s="1092">
        <v>14195</v>
      </c>
      <c r="N653" s="1091">
        <v>950</v>
      </c>
      <c r="O653" s="1091">
        <v>-709750</v>
      </c>
      <c r="P653" s="1091"/>
      <c r="Q653" s="1091">
        <v>638460.9</v>
      </c>
      <c r="R653" s="1092">
        <v>700</v>
      </c>
    </row>
    <row r="654" spans="1:18">
      <c r="A654" s="1095" t="s">
        <v>199</v>
      </c>
      <c r="B654" s="1095" t="s">
        <v>1244</v>
      </c>
      <c r="C654" s="1095" t="s">
        <v>1245</v>
      </c>
      <c r="D654" s="1095" t="s">
        <v>76</v>
      </c>
      <c r="E654" s="1096">
        <v>41229</v>
      </c>
      <c r="F654" s="1095" t="s">
        <v>199</v>
      </c>
      <c r="G654" s="1091"/>
      <c r="H654" s="1091"/>
      <c r="I654" s="1091"/>
      <c r="J654" s="1095" t="s">
        <v>199</v>
      </c>
      <c r="K654" s="1091"/>
      <c r="L654" s="1091">
        <v>-161500</v>
      </c>
      <c r="M654" s="1092"/>
      <c r="N654" s="1091"/>
      <c r="O654" s="1091"/>
      <c r="P654" s="1091"/>
      <c r="Q654" s="1091"/>
      <c r="R654" s="1092"/>
    </row>
    <row r="655" spans="1:18">
      <c r="A655" s="1095" t="s">
        <v>823</v>
      </c>
      <c r="B655" s="1095" t="s">
        <v>1246</v>
      </c>
      <c r="C655" s="1095" t="s">
        <v>1247</v>
      </c>
      <c r="D655" s="1095" t="s">
        <v>882</v>
      </c>
      <c r="E655" s="1096">
        <v>39955</v>
      </c>
      <c r="F655" s="1095" t="s">
        <v>826</v>
      </c>
      <c r="G655" s="1091">
        <v>2993000</v>
      </c>
      <c r="H655" s="1091">
        <v>0</v>
      </c>
      <c r="I655" s="1091">
        <v>3842376.65</v>
      </c>
      <c r="J655" s="1095" t="s">
        <v>808</v>
      </c>
      <c r="K655" s="1091"/>
      <c r="L655" s="1091"/>
      <c r="M655" s="1092"/>
      <c r="N655" s="1091"/>
      <c r="O655" s="1091"/>
      <c r="P655" s="1091"/>
      <c r="Q655" s="1091"/>
      <c r="R655" s="1092"/>
    </row>
    <row r="656" spans="1:18">
      <c r="A656" s="1095" t="s">
        <v>199</v>
      </c>
      <c r="B656" s="1095" t="s">
        <v>1246</v>
      </c>
      <c r="C656" s="1095" t="s">
        <v>1247</v>
      </c>
      <c r="D656" s="1095" t="s">
        <v>882</v>
      </c>
      <c r="E656" s="1096">
        <v>41221</v>
      </c>
      <c r="F656" s="1095" t="s">
        <v>199</v>
      </c>
      <c r="G656" s="1091"/>
      <c r="H656" s="1091"/>
      <c r="I656" s="1091"/>
      <c r="J656" s="1095" t="s">
        <v>199</v>
      </c>
      <c r="K656" s="1091">
        <v>1590599.43</v>
      </c>
      <c r="L656" s="1091"/>
      <c r="M656" s="1092">
        <v>1659000</v>
      </c>
      <c r="N656" s="1091">
        <v>0.95877000000000001</v>
      </c>
      <c r="O656" s="1091">
        <v>-68400.570000000007</v>
      </c>
      <c r="P656" s="1091"/>
      <c r="Q656" s="1091"/>
      <c r="R656" s="1092"/>
    </row>
    <row r="657" spans="1:18">
      <c r="A657" s="1095" t="s">
        <v>199</v>
      </c>
      <c r="B657" s="1095" t="s">
        <v>1246</v>
      </c>
      <c r="C657" s="1095" t="s">
        <v>1247</v>
      </c>
      <c r="D657" s="1095" t="s">
        <v>882</v>
      </c>
      <c r="E657" s="1096">
        <v>41226</v>
      </c>
      <c r="F657" s="1095" t="s">
        <v>199</v>
      </c>
      <c r="G657" s="1091"/>
      <c r="H657" s="1091"/>
      <c r="I657" s="1091"/>
      <c r="J657" s="1095" t="s">
        <v>199</v>
      </c>
      <c r="K657" s="1091">
        <v>1278999.18</v>
      </c>
      <c r="L657" s="1091"/>
      <c r="M657" s="1092">
        <v>1334000</v>
      </c>
      <c r="N657" s="1091">
        <v>0.95877000000000001</v>
      </c>
      <c r="O657" s="1091">
        <v>-55000.82</v>
      </c>
      <c r="P657" s="1091"/>
      <c r="Q657" s="1091">
        <v>125000</v>
      </c>
      <c r="R657" s="1092">
        <v>150000</v>
      </c>
    </row>
    <row r="658" spans="1:18">
      <c r="A658" s="1095" t="s">
        <v>199</v>
      </c>
      <c r="B658" s="1095" t="s">
        <v>1246</v>
      </c>
      <c r="C658" s="1095" t="s">
        <v>1247</v>
      </c>
      <c r="D658" s="1095" t="s">
        <v>882</v>
      </c>
      <c r="E658" s="1096">
        <v>41285</v>
      </c>
      <c r="F658" s="1095" t="s">
        <v>199</v>
      </c>
      <c r="G658" s="1091"/>
      <c r="H658" s="1091"/>
      <c r="I658" s="1091"/>
      <c r="J658" s="1095" t="s">
        <v>199</v>
      </c>
      <c r="K658" s="1091"/>
      <c r="L658" s="1091">
        <v>-25000</v>
      </c>
      <c r="M658" s="1092"/>
      <c r="N658" s="1091"/>
      <c r="O658" s="1091"/>
      <c r="P658" s="1091"/>
      <c r="Q658" s="1091"/>
      <c r="R658" s="1092"/>
    </row>
    <row r="659" spans="1:18">
      <c r="A659" s="1095" t="s">
        <v>813</v>
      </c>
      <c r="B659" s="1095" t="s">
        <v>1248</v>
      </c>
      <c r="C659" s="1095" t="s">
        <v>1249</v>
      </c>
      <c r="D659" s="1095" t="s">
        <v>45</v>
      </c>
      <c r="E659" s="1096">
        <v>39857</v>
      </c>
      <c r="F659" s="1095" t="s">
        <v>201</v>
      </c>
      <c r="G659" s="1091">
        <v>17243000</v>
      </c>
      <c r="H659" s="1091">
        <v>0</v>
      </c>
      <c r="I659" s="1091">
        <v>17573762.969999999</v>
      </c>
      <c r="J659" s="1095" t="s">
        <v>808</v>
      </c>
      <c r="K659" s="1091"/>
      <c r="L659" s="1091"/>
      <c r="M659" s="1092"/>
      <c r="N659" s="1091"/>
      <c r="O659" s="1091"/>
      <c r="P659" s="1091"/>
      <c r="Q659" s="1091"/>
      <c r="R659" s="1092"/>
    </row>
    <row r="660" spans="1:18">
      <c r="A660" s="1095" t="s">
        <v>199</v>
      </c>
      <c r="B660" s="1095" t="s">
        <v>1248</v>
      </c>
      <c r="C660" s="1095" t="s">
        <v>1249</v>
      </c>
      <c r="D660" s="1095" t="s">
        <v>45</v>
      </c>
      <c r="E660" s="1096">
        <v>41171</v>
      </c>
      <c r="F660" s="1095" t="s">
        <v>199</v>
      </c>
      <c r="G660" s="1091"/>
      <c r="H660" s="1091"/>
      <c r="I660" s="1091"/>
      <c r="J660" s="1095" t="s">
        <v>199</v>
      </c>
      <c r="K660" s="1091"/>
      <c r="L660" s="1091"/>
      <c r="M660" s="1092"/>
      <c r="N660" s="1091"/>
      <c r="O660" s="1091"/>
      <c r="P660" s="1091"/>
      <c r="Q660" s="1091">
        <v>96465.600000000006</v>
      </c>
      <c r="R660" s="1092">
        <v>112</v>
      </c>
    </row>
    <row r="661" spans="1:18">
      <c r="A661" s="1095" t="s">
        <v>199</v>
      </c>
      <c r="B661" s="1095" t="s">
        <v>1248</v>
      </c>
      <c r="C661" s="1095" t="s">
        <v>1249</v>
      </c>
      <c r="D661" s="1095" t="s">
        <v>45</v>
      </c>
      <c r="E661" s="1096">
        <v>41172</v>
      </c>
      <c r="F661" s="1095" t="s">
        <v>199</v>
      </c>
      <c r="G661" s="1091"/>
      <c r="H661" s="1091"/>
      <c r="I661" s="1091"/>
      <c r="J661" s="1095" t="s">
        <v>199</v>
      </c>
      <c r="K661" s="1091">
        <v>157500</v>
      </c>
      <c r="L661" s="1091"/>
      <c r="M661" s="1092">
        <v>200</v>
      </c>
      <c r="N661" s="1091">
        <v>787.5</v>
      </c>
      <c r="O661" s="1091">
        <v>-42500</v>
      </c>
      <c r="P661" s="1091"/>
      <c r="Q661" s="1091"/>
      <c r="R661" s="1092"/>
    </row>
    <row r="662" spans="1:18">
      <c r="A662" s="1095" t="s">
        <v>199</v>
      </c>
      <c r="B662" s="1095" t="s">
        <v>1248</v>
      </c>
      <c r="C662" s="1095" t="s">
        <v>1249</v>
      </c>
      <c r="D662" s="1095" t="s">
        <v>45</v>
      </c>
      <c r="E662" s="1096">
        <v>41173</v>
      </c>
      <c r="F662" s="1095" t="s">
        <v>199</v>
      </c>
      <c r="G662" s="1091"/>
      <c r="H662" s="1091"/>
      <c r="I662" s="1091"/>
      <c r="J662" s="1095" t="s">
        <v>199</v>
      </c>
      <c r="K662" s="1091">
        <v>13421362.5</v>
      </c>
      <c r="L662" s="1091"/>
      <c r="M662" s="1092">
        <v>17043</v>
      </c>
      <c r="N662" s="1091">
        <v>787.5</v>
      </c>
      <c r="O662" s="1091">
        <v>-3621637.5</v>
      </c>
      <c r="P662" s="1091"/>
      <c r="Q662" s="1091">
        <v>645975</v>
      </c>
      <c r="R662" s="1092">
        <v>750</v>
      </c>
    </row>
    <row r="663" spans="1:18">
      <c r="A663" s="1095" t="s">
        <v>199</v>
      </c>
      <c r="B663" s="1095" t="s">
        <v>1248</v>
      </c>
      <c r="C663" s="1095" t="s">
        <v>1249</v>
      </c>
      <c r="D663" s="1095" t="s">
        <v>45</v>
      </c>
      <c r="E663" s="1096">
        <v>41229</v>
      </c>
      <c r="F663" s="1095" t="s">
        <v>199</v>
      </c>
      <c r="G663" s="1091"/>
      <c r="H663" s="1091"/>
      <c r="I663" s="1091"/>
      <c r="J663" s="1095" t="s">
        <v>199</v>
      </c>
      <c r="K663" s="1091"/>
      <c r="L663" s="1091">
        <v>-135788.63</v>
      </c>
      <c r="M663" s="1092"/>
      <c r="N663" s="1091"/>
      <c r="O663" s="1091"/>
      <c r="P663" s="1091"/>
      <c r="Q663" s="1091"/>
      <c r="R663" s="1092"/>
    </row>
    <row r="664" spans="1:18">
      <c r="A664" s="1095" t="s">
        <v>773</v>
      </c>
      <c r="B664" s="1095" t="s">
        <v>1250</v>
      </c>
      <c r="C664" s="1095" t="s">
        <v>1251</v>
      </c>
      <c r="D664" s="1095" t="s">
        <v>166</v>
      </c>
      <c r="E664" s="1096">
        <v>39822</v>
      </c>
      <c r="F664" s="1095" t="s">
        <v>200</v>
      </c>
      <c r="G664" s="1091">
        <v>100000000</v>
      </c>
      <c r="H664" s="1091">
        <v>0</v>
      </c>
      <c r="I664" s="1091">
        <v>104023433.33</v>
      </c>
      <c r="J664" s="1095" t="s">
        <v>1020</v>
      </c>
      <c r="K664" s="1091"/>
      <c r="L664" s="1091"/>
      <c r="M664" s="1092"/>
      <c r="N664" s="1091"/>
      <c r="O664" s="1091"/>
      <c r="P664" s="1091"/>
      <c r="Q664" s="1091"/>
      <c r="R664" s="1092"/>
    </row>
    <row r="665" spans="1:18">
      <c r="A665" s="1095" t="s">
        <v>199</v>
      </c>
      <c r="B665" s="1095" t="s">
        <v>1250</v>
      </c>
      <c r="C665" s="1095" t="s">
        <v>1251</v>
      </c>
      <c r="D665" s="1095" t="s">
        <v>166</v>
      </c>
      <c r="E665" s="1096">
        <v>40065</v>
      </c>
      <c r="F665" s="1095" t="s">
        <v>199</v>
      </c>
      <c r="G665" s="1091"/>
      <c r="H665" s="1091"/>
      <c r="I665" s="1091"/>
      <c r="J665" s="1095" t="s">
        <v>199</v>
      </c>
      <c r="K665" s="1091">
        <v>100000000</v>
      </c>
      <c r="L665" s="1091"/>
      <c r="M665" s="1092">
        <v>100000</v>
      </c>
      <c r="N665" s="1091">
        <v>1000</v>
      </c>
      <c r="O665" s="1091"/>
      <c r="P665" s="1091"/>
      <c r="Q665" s="1091"/>
      <c r="R665" s="1092"/>
    </row>
    <row r="666" spans="1:18">
      <c r="A666" s="1095" t="s">
        <v>199</v>
      </c>
      <c r="B666" s="1095" t="s">
        <v>1250</v>
      </c>
      <c r="C666" s="1095" t="s">
        <v>1251</v>
      </c>
      <c r="D666" s="1095" t="s">
        <v>166</v>
      </c>
      <c r="E666" s="1096">
        <v>40870</v>
      </c>
      <c r="F666" s="1095" t="s">
        <v>199</v>
      </c>
      <c r="G666" s="1091"/>
      <c r="H666" s="1091"/>
      <c r="I666" s="1091"/>
      <c r="J666" s="1095" t="s">
        <v>199</v>
      </c>
      <c r="K666" s="1091"/>
      <c r="L666" s="1091"/>
      <c r="M666" s="1092"/>
      <c r="N666" s="1091"/>
      <c r="O666" s="1091"/>
      <c r="P666" s="1091"/>
      <c r="Q666" s="1091">
        <v>690100</v>
      </c>
      <c r="R666" s="1092">
        <v>651042</v>
      </c>
    </row>
    <row r="667" spans="1:18">
      <c r="A667" s="1095" t="s">
        <v>1252</v>
      </c>
      <c r="B667" s="1095" t="s">
        <v>2221</v>
      </c>
      <c r="C667" s="1095" t="s">
        <v>965</v>
      </c>
      <c r="D667" s="1095" t="s">
        <v>117</v>
      </c>
      <c r="E667" s="1096">
        <v>39878</v>
      </c>
      <c r="F667" s="1095" t="s">
        <v>201</v>
      </c>
      <c r="G667" s="1091">
        <v>11000000</v>
      </c>
      <c r="H667" s="1091">
        <v>0</v>
      </c>
      <c r="I667" s="1091">
        <v>15971339.07</v>
      </c>
      <c r="J667" s="1095" t="s">
        <v>1020</v>
      </c>
      <c r="K667" s="1091"/>
      <c r="L667" s="1091"/>
      <c r="M667" s="1092"/>
      <c r="N667" s="1091"/>
      <c r="O667" s="1091"/>
      <c r="P667" s="1091"/>
      <c r="Q667" s="1091"/>
      <c r="R667" s="1092"/>
    </row>
    <row r="668" spans="1:18">
      <c r="A668" s="1095" t="s">
        <v>199</v>
      </c>
      <c r="B668" s="1095" t="s">
        <v>2221</v>
      </c>
      <c r="C668" s="1095" t="s">
        <v>965</v>
      </c>
      <c r="D668" s="1095" t="s">
        <v>117</v>
      </c>
      <c r="E668" s="1096">
        <v>42200</v>
      </c>
      <c r="F668" s="1095" t="s">
        <v>199</v>
      </c>
      <c r="G668" s="1091"/>
      <c r="H668" s="1091"/>
      <c r="I668" s="1091"/>
      <c r="J668" s="1095" t="s">
        <v>199</v>
      </c>
      <c r="K668" s="1091">
        <v>11000000</v>
      </c>
      <c r="L668" s="1091"/>
      <c r="M668" s="1092">
        <v>11000</v>
      </c>
      <c r="N668" s="1091">
        <v>1000</v>
      </c>
      <c r="O668" s="1091"/>
      <c r="P668" s="1091"/>
      <c r="Q668" s="1091">
        <v>550000</v>
      </c>
      <c r="R668" s="1092">
        <v>550</v>
      </c>
    </row>
    <row r="669" spans="1:18">
      <c r="A669" s="1095" t="s">
        <v>813</v>
      </c>
      <c r="B669" s="1095" t="s">
        <v>1253</v>
      </c>
      <c r="C669" s="1095" t="s">
        <v>1254</v>
      </c>
      <c r="D669" s="1095" t="s">
        <v>845</v>
      </c>
      <c r="E669" s="1096">
        <v>39892</v>
      </c>
      <c r="F669" s="1095" t="s">
        <v>201</v>
      </c>
      <c r="G669" s="1091">
        <v>442000</v>
      </c>
      <c r="H669" s="1091">
        <v>0</v>
      </c>
      <c r="I669" s="1091">
        <v>500199.14</v>
      </c>
      <c r="J669" s="1095" t="s">
        <v>808</v>
      </c>
      <c r="K669" s="1091"/>
      <c r="L669" s="1091"/>
      <c r="M669" s="1092"/>
      <c r="N669" s="1091"/>
      <c r="O669" s="1091"/>
      <c r="P669" s="1091"/>
      <c r="Q669" s="1091"/>
      <c r="R669" s="1092"/>
    </row>
    <row r="670" spans="1:18">
      <c r="A670" s="1095" t="s">
        <v>199</v>
      </c>
      <c r="B670" s="1095" t="s">
        <v>1253</v>
      </c>
      <c r="C670" s="1095" t="s">
        <v>1254</v>
      </c>
      <c r="D670" s="1095" t="s">
        <v>845</v>
      </c>
      <c r="E670" s="1096">
        <v>41449</v>
      </c>
      <c r="F670" s="1095" t="s">
        <v>199</v>
      </c>
      <c r="G670" s="1091"/>
      <c r="H670" s="1091"/>
      <c r="I670" s="1091"/>
      <c r="J670" s="1095" t="s">
        <v>199</v>
      </c>
      <c r="K670" s="1091">
        <v>425425</v>
      </c>
      <c r="L670" s="1091"/>
      <c r="M670" s="1092">
        <v>442</v>
      </c>
      <c r="N670" s="1091">
        <v>962.5</v>
      </c>
      <c r="O670" s="1091">
        <v>-16575</v>
      </c>
      <c r="P670" s="1091"/>
      <c r="Q670" s="1091">
        <v>-2835</v>
      </c>
      <c r="R670" s="1092">
        <v>22</v>
      </c>
    </row>
    <row r="671" spans="1:18">
      <c r="A671" s="1095" t="s">
        <v>199</v>
      </c>
      <c r="B671" s="1095" t="s">
        <v>1253</v>
      </c>
      <c r="C671" s="1095" t="s">
        <v>1254</v>
      </c>
      <c r="D671" s="1095" t="s">
        <v>845</v>
      </c>
      <c r="E671" s="1096">
        <v>41481</v>
      </c>
      <c r="F671" s="1095" t="s">
        <v>199</v>
      </c>
      <c r="G671" s="1091"/>
      <c r="H671" s="1091"/>
      <c r="I671" s="1091"/>
      <c r="J671" s="1095" t="s">
        <v>199</v>
      </c>
      <c r="K671" s="1091"/>
      <c r="L671" s="1091">
        <v>-25000</v>
      </c>
      <c r="M671" s="1092"/>
      <c r="N671" s="1091"/>
      <c r="O671" s="1091"/>
      <c r="P671" s="1091"/>
      <c r="Q671" s="1091"/>
      <c r="R671" s="1092"/>
    </row>
    <row r="672" spans="1:18">
      <c r="A672" s="1095" t="s">
        <v>1255</v>
      </c>
      <c r="B672" s="1095" t="s">
        <v>1256</v>
      </c>
      <c r="C672" s="1095" t="s">
        <v>1257</v>
      </c>
      <c r="D672" s="1095" t="s">
        <v>171</v>
      </c>
      <c r="E672" s="1096">
        <v>39836</v>
      </c>
      <c r="F672" s="1095" t="s">
        <v>201</v>
      </c>
      <c r="G672" s="1091">
        <v>8752000</v>
      </c>
      <c r="H672" s="1091">
        <v>0</v>
      </c>
      <c r="I672" s="1091">
        <v>11396202.109999999</v>
      </c>
      <c r="J672" s="1095" t="s">
        <v>1020</v>
      </c>
      <c r="K672" s="1091"/>
      <c r="L672" s="1091"/>
      <c r="M672" s="1092"/>
      <c r="N672" s="1091"/>
      <c r="O672" s="1091"/>
      <c r="P672" s="1091"/>
      <c r="Q672" s="1091"/>
      <c r="R672" s="1092"/>
    </row>
    <row r="673" spans="1:18">
      <c r="A673" s="1095" t="s">
        <v>199</v>
      </c>
      <c r="B673" s="1095" t="s">
        <v>1256</v>
      </c>
      <c r="C673" s="1095" t="s">
        <v>1257</v>
      </c>
      <c r="D673" s="1095" t="s">
        <v>171</v>
      </c>
      <c r="E673" s="1096">
        <v>41283</v>
      </c>
      <c r="F673" s="1095" t="s">
        <v>199</v>
      </c>
      <c r="G673" s="1091"/>
      <c r="H673" s="1091"/>
      <c r="I673" s="1091"/>
      <c r="J673" s="1095" t="s">
        <v>199</v>
      </c>
      <c r="K673" s="1091">
        <v>3063000</v>
      </c>
      <c r="L673" s="1091"/>
      <c r="M673" s="1092">
        <v>3063</v>
      </c>
      <c r="N673" s="1091">
        <v>1000</v>
      </c>
      <c r="O673" s="1091"/>
      <c r="P673" s="1091"/>
      <c r="Q673" s="1091"/>
      <c r="R673" s="1092"/>
    </row>
    <row r="674" spans="1:18">
      <c r="A674" s="1095" t="s">
        <v>199</v>
      </c>
      <c r="B674" s="1095" t="s">
        <v>1256</v>
      </c>
      <c r="C674" s="1095" t="s">
        <v>1257</v>
      </c>
      <c r="D674" s="1095" t="s">
        <v>171</v>
      </c>
      <c r="E674" s="1096">
        <v>41639</v>
      </c>
      <c r="F674" s="1095" t="s">
        <v>199</v>
      </c>
      <c r="G674" s="1091"/>
      <c r="H674" s="1091"/>
      <c r="I674" s="1091"/>
      <c r="J674" s="1095" t="s">
        <v>199</v>
      </c>
      <c r="K674" s="1091">
        <v>5689000</v>
      </c>
      <c r="L674" s="1091"/>
      <c r="M674" s="1092">
        <v>5689</v>
      </c>
      <c r="N674" s="1091">
        <v>1000</v>
      </c>
      <c r="O674" s="1091"/>
      <c r="P674" s="1091"/>
      <c r="Q674" s="1091">
        <v>438000</v>
      </c>
      <c r="R674" s="1092">
        <v>438</v>
      </c>
    </row>
    <row r="675" spans="1:18">
      <c r="A675" s="1095"/>
      <c r="B675" s="1095" t="s">
        <v>1258</v>
      </c>
      <c r="C675" s="1095" t="s">
        <v>1259</v>
      </c>
      <c r="D675" s="1095" t="s">
        <v>1100</v>
      </c>
      <c r="E675" s="1096">
        <v>39822</v>
      </c>
      <c r="F675" s="1095" t="s">
        <v>200</v>
      </c>
      <c r="G675" s="1091">
        <v>30000000</v>
      </c>
      <c r="H675" s="1091">
        <v>0</v>
      </c>
      <c r="I675" s="1091">
        <v>27105349.5</v>
      </c>
      <c r="J675" s="1095" t="s">
        <v>808</v>
      </c>
      <c r="K675" s="1091"/>
      <c r="L675" s="1091"/>
      <c r="M675" s="1092"/>
      <c r="N675" s="1091"/>
      <c r="O675" s="1091"/>
      <c r="P675" s="1091"/>
      <c r="Q675" s="1091"/>
      <c r="R675" s="1092"/>
    </row>
    <row r="676" spans="1:18">
      <c r="A676" s="1095" t="s">
        <v>199</v>
      </c>
      <c r="B676" s="1095" t="s">
        <v>1258</v>
      </c>
      <c r="C676" s="1095" t="s">
        <v>1259</v>
      </c>
      <c r="D676" s="1095" t="s">
        <v>1100</v>
      </c>
      <c r="E676" s="1096">
        <v>41079</v>
      </c>
      <c r="F676" s="1095" t="s">
        <v>199</v>
      </c>
      <c r="G676" s="1091"/>
      <c r="H676" s="1091"/>
      <c r="I676" s="1091"/>
      <c r="J676" s="1095" t="s">
        <v>199</v>
      </c>
      <c r="K676" s="1091">
        <v>22196700</v>
      </c>
      <c r="L676" s="1091">
        <v>-332950.5</v>
      </c>
      <c r="M676" s="1092">
        <v>30000</v>
      </c>
      <c r="N676" s="1091">
        <v>739.89</v>
      </c>
      <c r="O676" s="1091">
        <v>-7803300</v>
      </c>
      <c r="P676" s="1091"/>
      <c r="Q676" s="1091"/>
      <c r="R676" s="1092"/>
    </row>
    <row r="677" spans="1:18">
      <c r="A677" s="1095" t="s">
        <v>199</v>
      </c>
      <c r="B677" s="1095" t="s">
        <v>1258</v>
      </c>
      <c r="C677" s="1095" t="s">
        <v>1259</v>
      </c>
      <c r="D677" s="1095" t="s">
        <v>1100</v>
      </c>
      <c r="E677" s="1096">
        <v>41108</v>
      </c>
      <c r="F677" s="1095" t="s">
        <v>199</v>
      </c>
      <c r="G677" s="1091"/>
      <c r="H677" s="1091"/>
      <c r="I677" s="1091"/>
      <c r="J677" s="1095" t="s">
        <v>199</v>
      </c>
      <c r="K677" s="1091"/>
      <c r="L677" s="1091"/>
      <c r="M677" s="1092"/>
      <c r="N677" s="1091"/>
      <c r="O677" s="1091"/>
      <c r="P677" s="1091"/>
      <c r="Q677" s="1091">
        <v>75000</v>
      </c>
      <c r="R677" s="1092">
        <v>223992</v>
      </c>
    </row>
    <row r="678" spans="1:18">
      <c r="A678" s="1095" t="s">
        <v>823</v>
      </c>
      <c r="B678" s="1095" t="s">
        <v>1260</v>
      </c>
      <c r="C678" s="1095" t="s">
        <v>844</v>
      </c>
      <c r="D678" s="1095" t="s">
        <v>845</v>
      </c>
      <c r="E678" s="1096">
        <v>39983</v>
      </c>
      <c r="F678" s="1095" t="s">
        <v>826</v>
      </c>
      <c r="G678" s="1091">
        <v>12000000</v>
      </c>
      <c r="H678" s="1091">
        <v>0</v>
      </c>
      <c r="I678" s="1091">
        <v>15452669.34</v>
      </c>
      <c r="J678" s="1095" t="s">
        <v>808</v>
      </c>
      <c r="K678" s="1091"/>
      <c r="L678" s="1091"/>
      <c r="M678" s="1092"/>
      <c r="N678" s="1091"/>
      <c r="O678" s="1091"/>
      <c r="P678" s="1091"/>
      <c r="Q678" s="1091"/>
      <c r="R678" s="1092"/>
    </row>
    <row r="679" spans="1:18">
      <c r="A679" s="1095" t="s">
        <v>199</v>
      </c>
      <c r="B679" s="1095" t="s">
        <v>1260</v>
      </c>
      <c r="C679" s="1095" t="s">
        <v>844</v>
      </c>
      <c r="D679" s="1095" t="s">
        <v>845</v>
      </c>
      <c r="E679" s="1096">
        <v>41221</v>
      </c>
      <c r="F679" s="1095" t="s">
        <v>199</v>
      </c>
      <c r="G679" s="1091"/>
      <c r="H679" s="1091"/>
      <c r="I679" s="1091"/>
      <c r="J679" s="1095" t="s">
        <v>199</v>
      </c>
      <c r="K679" s="1091">
        <v>96290</v>
      </c>
      <c r="L679" s="1091"/>
      <c r="M679" s="1092">
        <v>100000</v>
      </c>
      <c r="N679" s="1091">
        <v>0.96289999999999998</v>
      </c>
      <c r="O679" s="1091">
        <v>-3710</v>
      </c>
      <c r="P679" s="1091"/>
      <c r="Q679" s="1091"/>
      <c r="R679" s="1092"/>
    </row>
    <row r="680" spans="1:18">
      <c r="A680" s="1095" t="s">
        <v>199</v>
      </c>
      <c r="B680" s="1095" t="s">
        <v>1260</v>
      </c>
      <c r="C680" s="1095" t="s">
        <v>844</v>
      </c>
      <c r="D680" s="1095" t="s">
        <v>845</v>
      </c>
      <c r="E680" s="1096">
        <v>41222</v>
      </c>
      <c r="F680" s="1095" t="s">
        <v>199</v>
      </c>
      <c r="G680" s="1091"/>
      <c r="H680" s="1091"/>
      <c r="I680" s="1091"/>
      <c r="J680" s="1095" t="s">
        <v>199</v>
      </c>
      <c r="K680" s="1091"/>
      <c r="L680" s="1091"/>
      <c r="M680" s="1092"/>
      <c r="N680" s="1091"/>
      <c r="O680" s="1091"/>
      <c r="P680" s="1091"/>
      <c r="Q680" s="1091">
        <v>37387.14</v>
      </c>
      <c r="R680" s="1092">
        <v>38000</v>
      </c>
    </row>
    <row r="681" spans="1:18">
      <c r="A681" s="1095" t="s">
        <v>199</v>
      </c>
      <c r="B681" s="1095" t="s">
        <v>1260</v>
      </c>
      <c r="C681" s="1095" t="s">
        <v>844</v>
      </c>
      <c r="D681" s="1095" t="s">
        <v>845</v>
      </c>
      <c r="E681" s="1096">
        <v>41226</v>
      </c>
      <c r="F681" s="1095" t="s">
        <v>199</v>
      </c>
      <c r="G681" s="1091"/>
      <c r="H681" s="1091"/>
      <c r="I681" s="1091"/>
      <c r="J681" s="1095" t="s">
        <v>199</v>
      </c>
      <c r="K681" s="1091">
        <v>11458510</v>
      </c>
      <c r="L681" s="1091"/>
      <c r="M681" s="1092">
        <v>11900000</v>
      </c>
      <c r="N681" s="1091">
        <v>0.96289999999999998</v>
      </c>
      <c r="O681" s="1091">
        <v>-441490</v>
      </c>
      <c r="P681" s="1091"/>
      <c r="Q681" s="1091">
        <v>552936</v>
      </c>
      <c r="R681" s="1092">
        <v>562000</v>
      </c>
    </row>
    <row r="682" spans="1:18">
      <c r="A682" s="1095" t="s">
        <v>199</v>
      </c>
      <c r="B682" s="1095" t="s">
        <v>1260</v>
      </c>
      <c r="C682" s="1095" t="s">
        <v>844</v>
      </c>
      <c r="D682" s="1095" t="s">
        <v>845</v>
      </c>
      <c r="E682" s="1096">
        <v>41285</v>
      </c>
      <c r="F682" s="1095" t="s">
        <v>199</v>
      </c>
      <c r="G682" s="1091"/>
      <c r="H682" s="1091"/>
      <c r="I682" s="1091"/>
      <c r="J682" s="1095" t="s">
        <v>199</v>
      </c>
      <c r="K682" s="1091"/>
      <c r="L682" s="1091">
        <v>-115548</v>
      </c>
      <c r="M682" s="1092"/>
      <c r="N682" s="1091"/>
      <c r="O682" s="1091"/>
      <c r="P682" s="1091"/>
      <c r="Q682" s="1091"/>
      <c r="R682" s="1092"/>
    </row>
    <row r="683" spans="1:18">
      <c r="A683" s="1095" t="s">
        <v>834</v>
      </c>
      <c r="B683" s="1095" t="s">
        <v>1261</v>
      </c>
      <c r="C683" s="1095" t="s">
        <v>1262</v>
      </c>
      <c r="D683" s="1095" t="s">
        <v>845</v>
      </c>
      <c r="E683" s="1096">
        <v>39892</v>
      </c>
      <c r="F683" s="1095" t="s">
        <v>201</v>
      </c>
      <c r="G683" s="1091">
        <v>700000</v>
      </c>
      <c r="H683" s="1091">
        <v>0</v>
      </c>
      <c r="I683" s="1091">
        <v>830173.67</v>
      </c>
      <c r="J683" s="1095" t="s">
        <v>1020</v>
      </c>
      <c r="K683" s="1091"/>
      <c r="L683" s="1091"/>
      <c r="M683" s="1092"/>
      <c r="N683" s="1091"/>
      <c r="O683" s="1091"/>
      <c r="P683" s="1091"/>
      <c r="Q683" s="1091"/>
      <c r="R683" s="1092"/>
    </row>
    <row r="684" spans="1:18">
      <c r="A684" s="1095" t="s">
        <v>199</v>
      </c>
      <c r="B684" s="1095" t="s">
        <v>1261</v>
      </c>
      <c r="C684" s="1095" t="s">
        <v>1262</v>
      </c>
      <c r="D684" s="1095" t="s">
        <v>845</v>
      </c>
      <c r="E684" s="1096">
        <v>40745</v>
      </c>
      <c r="F684" s="1095" t="s">
        <v>199</v>
      </c>
      <c r="G684" s="1091"/>
      <c r="H684" s="1091"/>
      <c r="I684" s="1091"/>
      <c r="J684" s="1095" t="s">
        <v>199</v>
      </c>
      <c r="K684" s="1091">
        <v>700000</v>
      </c>
      <c r="L684" s="1091"/>
      <c r="M684" s="1092">
        <v>700</v>
      </c>
      <c r="N684" s="1091">
        <v>1000</v>
      </c>
      <c r="O684" s="1091"/>
      <c r="P684" s="1091"/>
      <c r="Q684" s="1091">
        <v>40000</v>
      </c>
      <c r="R684" s="1092">
        <v>4</v>
      </c>
    </row>
    <row r="685" spans="1:18">
      <c r="A685" s="1095" t="s">
        <v>941</v>
      </c>
      <c r="B685" s="1095" t="s">
        <v>1263</v>
      </c>
      <c r="C685" s="1095" t="s">
        <v>1264</v>
      </c>
      <c r="D685" s="1095" t="s">
        <v>833</v>
      </c>
      <c r="E685" s="1096">
        <v>40176</v>
      </c>
      <c r="F685" s="1095" t="s">
        <v>826</v>
      </c>
      <c r="G685" s="1091">
        <v>3035000</v>
      </c>
      <c r="H685" s="1091">
        <v>0</v>
      </c>
      <c r="I685" s="1091">
        <v>804592.16</v>
      </c>
      <c r="J685" s="1095" t="s">
        <v>808</v>
      </c>
      <c r="K685" s="1091"/>
      <c r="L685" s="1091"/>
      <c r="M685" s="1092"/>
      <c r="N685" s="1091"/>
      <c r="O685" s="1091"/>
      <c r="P685" s="1091"/>
      <c r="Q685" s="1091"/>
      <c r="R685" s="1092"/>
    </row>
    <row r="686" spans="1:18">
      <c r="A686" s="1095" t="s">
        <v>199</v>
      </c>
      <c r="B686" s="1095" t="s">
        <v>1263</v>
      </c>
      <c r="C686" s="1095" t="s">
        <v>1264</v>
      </c>
      <c r="D686" s="1095" t="s">
        <v>833</v>
      </c>
      <c r="E686" s="1096">
        <v>40611</v>
      </c>
      <c r="F686" s="1095" t="s">
        <v>199</v>
      </c>
      <c r="G686" s="1091"/>
      <c r="H686" s="1091"/>
      <c r="I686" s="1091"/>
      <c r="J686" s="1095" t="s">
        <v>199</v>
      </c>
      <c r="K686" s="1091">
        <v>650000</v>
      </c>
      <c r="L686" s="1091"/>
      <c r="M686" s="1092">
        <v>3035000</v>
      </c>
      <c r="N686" s="1091">
        <v>0.214168</v>
      </c>
      <c r="O686" s="1091">
        <v>-2385000</v>
      </c>
      <c r="P686" s="1091"/>
      <c r="Q686" s="1091"/>
      <c r="R686" s="1092"/>
    </row>
    <row r="687" spans="1:18">
      <c r="A687" s="1095" t="s">
        <v>813</v>
      </c>
      <c r="B687" s="1095" t="s">
        <v>1265</v>
      </c>
      <c r="C687" s="1095" t="s">
        <v>965</v>
      </c>
      <c r="D687" s="1095" t="s">
        <v>117</v>
      </c>
      <c r="E687" s="1096">
        <v>39990</v>
      </c>
      <c r="F687" s="1095" t="s">
        <v>201</v>
      </c>
      <c r="G687" s="1091">
        <v>21042000</v>
      </c>
      <c r="H687" s="1091">
        <v>0</v>
      </c>
      <c r="I687" s="1091">
        <v>19836630.66</v>
      </c>
      <c r="J687" s="1095" t="s">
        <v>808</v>
      </c>
      <c r="K687" s="1091"/>
      <c r="L687" s="1091"/>
      <c r="M687" s="1092"/>
      <c r="N687" s="1091"/>
      <c r="O687" s="1091"/>
      <c r="P687" s="1091"/>
      <c r="Q687" s="1091"/>
      <c r="R687" s="1092"/>
    </row>
    <row r="688" spans="1:18">
      <c r="A688" s="1095" t="s">
        <v>199</v>
      </c>
      <c r="B688" s="1095" t="s">
        <v>1265</v>
      </c>
      <c r="C688" s="1095" t="s">
        <v>965</v>
      </c>
      <c r="D688" s="1095" t="s">
        <v>117</v>
      </c>
      <c r="E688" s="1096">
        <v>41325</v>
      </c>
      <c r="F688" s="1095" t="s">
        <v>199</v>
      </c>
      <c r="G688" s="1091"/>
      <c r="H688" s="1091"/>
      <c r="I688" s="1091"/>
      <c r="J688" s="1095" t="s">
        <v>199</v>
      </c>
      <c r="K688" s="1091">
        <v>18874674</v>
      </c>
      <c r="L688" s="1091"/>
      <c r="M688" s="1092">
        <v>21042</v>
      </c>
      <c r="N688" s="1091">
        <v>897</v>
      </c>
      <c r="O688" s="1091">
        <v>-2167326</v>
      </c>
      <c r="P688" s="1091"/>
      <c r="Q688" s="1091">
        <v>994613.4</v>
      </c>
      <c r="R688" s="1092">
        <v>1052</v>
      </c>
    </row>
    <row r="689" spans="1:18">
      <c r="A689" s="1095" t="s">
        <v>199</v>
      </c>
      <c r="B689" s="1095" t="s">
        <v>1265</v>
      </c>
      <c r="C689" s="1095" t="s">
        <v>965</v>
      </c>
      <c r="D689" s="1095" t="s">
        <v>117</v>
      </c>
      <c r="E689" s="1096">
        <v>41359</v>
      </c>
      <c r="F689" s="1095" t="s">
        <v>199</v>
      </c>
      <c r="G689" s="1091"/>
      <c r="H689" s="1091"/>
      <c r="I689" s="1091"/>
      <c r="J689" s="1095" t="s">
        <v>199</v>
      </c>
      <c r="K689" s="1091"/>
      <c r="L689" s="1091">
        <v>-188746.74</v>
      </c>
      <c r="M689" s="1092"/>
      <c r="N689" s="1091"/>
      <c r="O689" s="1091"/>
      <c r="P689" s="1091"/>
      <c r="Q689" s="1091"/>
      <c r="R689" s="1092"/>
    </row>
    <row r="690" spans="1:18">
      <c r="A690" s="1095" t="s">
        <v>834</v>
      </c>
      <c r="B690" s="1095" t="s">
        <v>1266</v>
      </c>
      <c r="C690" s="1095" t="s">
        <v>1140</v>
      </c>
      <c r="D690" s="1095" t="s">
        <v>1100</v>
      </c>
      <c r="E690" s="1096">
        <v>39801</v>
      </c>
      <c r="F690" s="1095" t="s">
        <v>201</v>
      </c>
      <c r="G690" s="1091">
        <v>9294000</v>
      </c>
      <c r="H690" s="1091">
        <v>0</v>
      </c>
      <c r="I690" s="1091">
        <v>11156234.25</v>
      </c>
      <c r="J690" s="1095" t="s">
        <v>1020</v>
      </c>
      <c r="K690" s="1091"/>
      <c r="L690" s="1091"/>
      <c r="M690" s="1092"/>
      <c r="N690" s="1091"/>
      <c r="O690" s="1091"/>
      <c r="P690" s="1091"/>
      <c r="Q690" s="1091"/>
      <c r="R690" s="1092"/>
    </row>
    <row r="691" spans="1:18">
      <c r="A691" s="1095" t="s">
        <v>199</v>
      </c>
      <c r="B691" s="1095" t="s">
        <v>1266</v>
      </c>
      <c r="C691" s="1095" t="s">
        <v>1140</v>
      </c>
      <c r="D691" s="1095" t="s">
        <v>1100</v>
      </c>
      <c r="E691" s="1096">
        <v>40808</v>
      </c>
      <c r="F691" s="1095" t="s">
        <v>199</v>
      </c>
      <c r="G691" s="1091"/>
      <c r="H691" s="1091"/>
      <c r="I691" s="1091"/>
      <c r="J691" s="1095" t="s">
        <v>199</v>
      </c>
      <c r="K691" s="1091">
        <v>9294000</v>
      </c>
      <c r="L691" s="1091"/>
      <c r="M691" s="1092">
        <v>9294</v>
      </c>
      <c r="N691" s="1091">
        <v>1000</v>
      </c>
      <c r="O691" s="1091"/>
      <c r="P691" s="1091"/>
      <c r="Q691" s="1091">
        <v>465000</v>
      </c>
      <c r="R691" s="1092">
        <v>465</v>
      </c>
    </row>
    <row r="692" spans="1:18">
      <c r="A692" s="1095" t="s">
        <v>813</v>
      </c>
      <c r="B692" s="1095" t="s">
        <v>1267</v>
      </c>
      <c r="C692" s="1095" t="s">
        <v>1268</v>
      </c>
      <c r="D692" s="1095" t="s">
        <v>108</v>
      </c>
      <c r="E692" s="1096">
        <v>39801</v>
      </c>
      <c r="F692" s="1095" t="s">
        <v>201</v>
      </c>
      <c r="G692" s="1091">
        <v>7289000</v>
      </c>
      <c r="H692" s="1091">
        <v>0</v>
      </c>
      <c r="I692" s="1091">
        <v>8441836.2599999998</v>
      </c>
      <c r="J692" s="1095" t="s">
        <v>808</v>
      </c>
      <c r="K692" s="1091"/>
      <c r="L692" s="1091"/>
      <c r="M692" s="1092"/>
      <c r="N692" s="1091"/>
      <c r="O692" s="1091"/>
      <c r="P692" s="1091"/>
      <c r="Q692" s="1091"/>
      <c r="R692" s="1092"/>
    </row>
    <row r="693" spans="1:18">
      <c r="A693" s="1095" t="s">
        <v>199</v>
      </c>
      <c r="B693" s="1095" t="s">
        <v>1267</v>
      </c>
      <c r="C693" s="1095" t="s">
        <v>1268</v>
      </c>
      <c r="D693" s="1095" t="s">
        <v>108</v>
      </c>
      <c r="E693" s="1096">
        <v>41241</v>
      </c>
      <c r="F693" s="1095" t="s">
        <v>199</v>
      </c>
      <c r="G693" s="1091"/>
      <c r="H693" s="1091"/>
      <c r="I693" s="1091"/>
      <c r="J693" s="1095" t="s">
        <v>199</v>
      </c>
      <c r="K693" s="1091">
        <v>879424.6</v>
      </c>
      <c r="L693" s="1091"/>
      <c r="M693" s="1092">
        <v>974</v>
      </c>
      <c r="N693" s="1091">
        <v>902.9</v>
      </c>
      <c r="O693" s="1091">
        <v>-94575.4</v>
      </c>
      <c r="P693" s="1091"/>
      <c r="Q693" s="1091"/>
      <c r="R693" s="1092"/>
    </row>
    <row r="694" spans="1:18">
      <c r="A694" s="1095" t="s">
        <v>199</v>
      </c>
      <c r="B694" s="1095" t="s">
        <v>1267</v>
      </c>
      <c r="C694" s="1095" t="s">
        <v>1268</v>
      </c>
      <c r="D694" s="1095" t="s">
        <v>108</v>
      </c>
      <c r="E694" s="1096">
        <v>41243</v>
      </c>
      <c r="F694" s="1095" t="s">
        <v>199</v>
      </c>
      <c r="G694" s="1091"/>
      <c r="H694" s="1091"/>
      <c r="I694" s="1091"/>
      <c r="J694" s="1095" t="s">
        <v>199</v>
      </c>
      <c r="K694" s="1091">
        <v>5701813.5</v>
      </c>
      <c r="L694" s="1091"/>
      <c r="M694" s="1092">
        <v>6315</v>
      </c>
      <c r="N694" s="1091">
        <v>902.9</v>
      </c>
      <c r="O694" s="1091">
        <v>-613186.5</v>
      </c>
      <c r="P694" s="1091"/>
      <c r="Q694" s="1091">
        <v>358558.2</v>
      </c>
      <c r="R694" s="1092">
        <v>364</v>
      </c>
    </row>
    <row r="695" spans="1:18">
      <c r="A695" s="1095" t="s">
        <v>199</v>
      </c>
      <c r="B695" s="1095" t="s">
        <v>1267</v>
      </c>
      <c r="C695" s="1095" t="s">
        <v>1268</v>
      </c>
      <c r="D695" s="1095" t="s">
        <v>108</v>
      </c>
      <c r="E695" s="1096">
        <v>41285</v>
      </c>
      <c r="F695" s="1095" t="s">
        <v>199</v>
      </c>
      <c r="G695" s="1091"/>
      <c r="H695" s="1091"/>
      <c r="I695" s="1091"/>
      <c r="J695" s="1095" t="s">
        <v>199</v>
      </c>
      <c r="K695" s="1091"/>
      <c r="L695" s="1091">
        <v>-65812.38</v>
      </c>
      <c r="M695" s="1092"/>
      <c r="N695" s="1091"/>
      <c r="O695" s="1091"/>
      <c r="P695" s="1091"/>
      <c r="Q695" s="1091"/>
      <c r="R695" s="1092"/>
    </row>
    <row r="696" spans="1:18">
      <c r="A696" s="1095" t="s">
        <v>2174</v>
      </c>
      <c r="B696" s="1095" t="s">
        <v>1269</v>
      </c>
      <c r="C696" s="1095" t="s">
        <v>1270</v>
      </c>
      <c r="D696" s="1095" t="s">
        <v>39</v>
      </c>
      <c r="E696" s="1096">
        <v>39962</v>
      </c>
      <c r="F696" s="1095" t="s">
        <v>826</v>
      </c>
      <c r="G696" s="1091">
        <v>3942000</v>
      </c>
      <c r="H696" s="1091">
        <v>0</v>
      </c>
      <c r="I696" s="1091">
        <v>5404924.3499999996</v>
      </c>
      <c r="J696" s="1095" t="s">
        <v>1020</v>
      </c>
      <c r="K696" s="1091"/>
      <c r="L696" s="1091"/>
      <c r="M696" s="1092"/>
      <c r="N696" s="1091"/>
      <c r="O696" s="1091"/>
      <c r="P696" s="1091"/>
      <c r="Q696" s="1091"/>
      <c r="R696" s="1092"/>
    </row>
    <row r="697" spans="1:18">
      <c r="A697" s="1095" t="s">
        <v>199</v>
      </c>
      <c r="B697" s="1095" t="s">
        <v>1269</v>
      </c>
      <c r="C697" s="1095" t="s">
        <v>1270</v>
      </c>
      <c r="D697" s="1095" t="s">
        <v>39</v>
      </c>
      <c r="E697" s="1096">
        <v>41360</v>
      </c>
      <c r="F697" s="1095" t="s">
        <v>199</v>
      </c>
      <c r="G697" s="1091"/>
      <c r="H697" s="1091"/>
      <c r="I697" s="1091"/>
      <c r="J697" s="1095" t="s">
        <v>199</v>
      </c>
      <c r="K697" s="1091">
        <v>3942000</v>
      </c>
      <c r="L697" s="1091"/>
      <c r="M697" s="1092">
        <v>3942000</v>
      </c>
      <c r="N697" s="1091">
        <v>1</v>
      </c>
      <c r="O697" s="1091"/>
      <c r="P697" s="1091"/>
      <c r="Q697" s="1091">
        <v>197000</v>
      </c>
      <c r="R697" s="1092">
        <v>197000</v>
      </c>
    </row>
    <row r="698" spans="1:18">
      <c r="A698" s="1095" t="s">
        <v>1271</v>
      </c>
      <c r="B698" s="1095" t="s">
        <v>1272</v>
      </c>
      <c r="C698" s="1095" t="s">
        <v>1273</v>
      </c>
      <c r="D698" s="1095" t="s">
        <v>166</v>
      </c>
      <c r="E698" s="1096">
        <v>39794</v>
      </c>
      <c r="F698" s="1095" t="s">
        <v>200</v>
      </c>
      <c r="G698" s="1091">
        <v>7000000</v>
      </c>
      <c r="H698" s="1091">
        <v>0</v>
      </c>
      <c r="I698" s="1091">
        <v>10634864.33</v>
      </c>
      <c r="J698" s="1095" t="s">
        <v>1020</v>
      </c>
      <c r="K698" s="1091"/>
      <c r="L698" s="1091"/>
      <c r="M698" s="1092"/>
      <c r="N698" s="1091"/>
      <c r="O698" s="1091"/>
      <c r="P698" s="1091"/>
      <c r="Q698" s="1091"/>
      <c r="R698" s="1092"/>
    </row>
    <row r="699" spans="1:18">
      <c r="A699" s="1095" t="s">
        <v>199</v>
      </c>
      <c r="B699" s="1095" t="s">
        <v>1272</v>
      </c>
      <c r="C699" s="1095" t="s">
        <v>1273</v>
      </c>
      <c r="D699" s="1095" t="s">
        <v>166</v>
      </c>
      <c r="E699" s="1096">
        <v>41243</v>
      </c>
      <c r="F699" s="1095" t="s">
        <v>199</v>
      </c>
      <c r="G699" s="1091"/>
      <c r="H699" s="1091"/>
      <c r="I699" s="1091"/>
      <c r="J699" s="1095" t="s">
        <v>199</v>
      </c>
      <c r="K699" s="1091">
        <v>7000000</v>
      </c>
      <c r="L699" s="1091"/>
      <c r="M699" s="1092">
        <v>7000</v>
      </c>
      <c r="N699" s="1091">
        <v>1000</v>
      </c>
      <c r="O699" s="1091"/>
      <c r="P699" s="1091"/>
      <c r="Q699" s="1091"/>
      <c r="R699" s="1092"/>
    </row>
    <row r="700" spans="1:18">
      <c r="A700" s="1095" t="s">
        <v>199</v>
      </c>
      <c r="B700" s="1095" t="s">
        <v>1272</v>
      </c>
      <c r="C700" s="1095" t="s">
        <v>1273</v>
      </c>
      <c r="D700" s="1095" t="s">
        <v>166</v>
      </c>
      <c r="E700" s="1096">
        <v>42130</v>
      </c>
      <c r="F700" s="1095" t="s">
        <v>199</v>
      </c>
      <c r="G700" s="1091"/>
      <c r="H700" s="1091"/>
      <c r="I700" s="1091"/>
      <c r="J700" s="1095" t="s">
        <v>199</v>
      </c>
      <c r="K700" s="1091"/>
      <c r="L700" s="1091"/>
      <c r="M700" s="1092"/>
      <c r="N700" s="1091"/>
      <c r="O700" s="1091"/>
      <c r="P700" s="1091"/>
      <c r="Q700" s="1091">
        <v>2246531</v>
      </c>
      <c r="R700" s="1092">
        <v>101320.6</v>
      </c>
    </row>
    <row r="701" spans="1:18">
      <c r="A701" s="1095" t="s">
        <v>862</v>
      </c>
      <c r="B701" s="1095" t="s">
        <v>1274</v>
      </c>
      <c r="C701" s="1095" t="s">
        <v>1275</v>
      </c>
      <c r="D701" s="1095" t="s">
        <v>108</v>
      </c>
      <c r="E701" s="1096">
        <v>40130</v>
      </c>
      <c r="F701" s="1095" t="s">
        <v>201</v>
      </c>
      <c r="G701" s="1091">
        <v>6657000</v>
      </c>
      <c r="H701" s="1091">
        <v>0</v>
      </c>
      <c r="I701" s="1091">
        <v>7220908.8300000001</v>
      </c>
      <c r="J701" s="1095" t="s">
        <v>808</v>
      </c>
      <c r="K701" s="1091"/>
      <c r="L701" s="1091"/>
      <c r="M701" s="1092"/>
      <c r="N701" s="1091"/>
      <c r="O701" s="1091"/>
      <c r="P701" s="1091"/>
      <c r="Q701" s="1091"/>
      <c r="R701" s="1092"/>
    </row>
    <row r="702" spans="1:18">
      <c r="A702" s="1095" t="s">
        <v>199</v>
      </c>
      <c r="B702" s="1095" t="s">
        <v>1274</v>
      </c>
      <c r="C702" s="1095" t="s">
        <v>1275</v>
      </c>
      <c r="D702" s="1095" t="s">
        <v>108</v>
      </c>
      <c r="E702" s="1096">
        <v>41474</v>
      </c>
      <c r="F702" s="1095" t="s">
        <v>199</v>
      </c>
      <c r="G702" s="1091"/>
      <c r="H702" s="1091"/>
      <c r="I702" s="1091"/>
      <c r="J702" s="1095" t="s">
        <v>199</v>
      </c>
      <c r="K702" s="1091">
        <v>439000</v>
      </c>
      <c r="L702" s="1091"/>
      <c r="M702" s="1092">
        <v>439</v>
      </c>
      <c r="N702" s="1091">
        <v>1058.9000000000001</v>
      </c>
      <c r="O702" s="1091"/>
      <c r="P702" s="1091">
        <v>25857.1</v>
      </c>
      <c r="Q702" s="1091"/>
      <c r="R702" s="1092"/>
    </row>
    <row r="703" spans="1:18">
      <c r="A703" s="1095" t="s">
        <v>199</v>
      </c>
      <c r="B703" s="1095" t="s">
        <v>1274</v>
      </c>
      <c r="C703" s="1095" t="s">
        <v>1275</v>
      </c>
      <c r="D703" s="1095" t="s">
        <v>108</v>
      </c>
      <c r="E703" s="1096">
        <v>41477</v>
      </c>
      <c r="F703" s="1095" t="s">
        <v>199</v>
      </c>
      <c r="G703" s="1091"/>
      <c r="H703" s="1091"/>
      <c r="I703" s="1091"/>
      <c r="J703" s="1095" t="s">
        <v>199</v>
      </c>
      <c r="K703" s="1091">
        <v>6218000</v>
      </c>
      <c r="L703" s="1091"/>
      <c r="M703" s="1092">
        <v>6218</v>
      </c>
      <c r="N703" s="1091">
        <v>1058.9000000000001</v>
      </c>
      <c r="O703" s="1091"/>
      <c r="P703" s="1091">
        <v>366240.2</v>
      </c>
      <c r="Q703" s="1091">
        <v>242302.5</v>
      </c>
      <c r="R703" s="1092">
        <v>200</v>
      </c>
    </row>
    <row r="704" spans="1:18">
      <c r="A704" s="1095" t="s">
        <v>199</v>
      </c>
      <c r="B704" s="1095" t="s">
        <v>1274</v>
      </c>
      <c r="C704" s="1095" t="s">
        <v>1275</v>
      </c>
      <c r="D704" s="1095" t="s">
        <v>108</v>
      </c>
      <c r="E704" s="1096">
        <v>41529</v>
      </c>
      <c r="F704" s="1095" t="s">
        <v>199</v>
      </c>
      <c r="G704" s="1091"/>
      <c r="H704" s="1091"/>
      <c r="I704" s="1091"/>
      <c r="J704" s="1095" t="s">
        <v>199</v>
      </c>
      <c r="K704" s="1091"/>
      <c r="L704" s="1091">
        <v>-70490.97</v>
      </c>
      <c r="M704" s="1092"/>
      <c r="N704" s="1091"/>
      <c r="O704" s="1091"/>
      <c r="P704" s="1091"/>
      <c r="Q704" s="1091"/>
      <c r="R704" s="1092"/>
    </row>
    <row r="705" spans="1:18">
      <c r="A705" s="1095" t="s">
        <v>813</v>
      </c>
      <c r="B705" s="1095" t="s">
        <v>1276</v>
      </c>
      <c r="C705" s="1095" t="s">
        <v>1239</v>
      </c>
      <c r="D705" s="1095" t="s">
        <v>845</v>
      </c>
      <c r="E705" s="1096">
        <v>39801</v>
      </c>
      <c r="F705" s="1095" t="s">
        <v>201</v>
      </c>
      <c r="G705" s="1091">
        <v>36282000</v>
      </c>
      <c r="H705" s="1091">
        <v>0</v>
      </c>
      <c r="I705" s="1091">
        <v>40966780.82</v>
      </c>
      <c r="J705" s="1095" t="s">
        <v>808</v>
      </c>
      <c r="K705" s="1091"/>
      <c r="L705" s="1091"/>
      <c r="M705" s="1092"/>
      <c r="N705" s="1091"/>
      <c r="O705" s="1091"/>
      <c r="P705" s="1091"/>
      <c r="Q705" s="1091"/>
      <c r="R705" s="1092"/>
    </row>
    <row r="706" spans="1:18">
      <c r="A706" s="1095" t="s">
        <v>199</v>
      </c>
      <c r="B706" s="1095" t="s">
        <v>1276</v>
      </c>
      <c r="C706" s="1095" t="s">
        <v>1239</v>
      </c>
      <c r="D706" s="1095" t="s">
        <v>845</v>
      </c>
      <c r="E706" s="1096">
        <v>41122</v>
      </c>
      <c r="F706" s="1095" t="s">
        <v>199</v>
      </c>
      <c r="G706" s="1091"/>
      <c r="H706" s="1091"/>
      <c r="I706" s="1091"/>
      <c r="J706" s="1095" t="s">
        <v>199</v>
      </c>
      <c r="K706" s="1091">
        <v>120320.1</v>
      </c>
      <c r="L706" s="1091"/>
      <c r="M706" s="1092">
        <v>135</v>
      </c>
      <c r="N706" s="1091">
        <v>891.26</v>
      </c>
      <c r="O706" s="1091">
        <v>-14679.9</v>
      </c>
      <c r="P706" s="1091"/>
      <c r="Q706" s="1091"/>
      <c r="R706" s="1092"/>
    </row>
    <row r="707" spans="1:18">
      <c r="A707" s="1095" t="s">
        <v>199</v>
      </c>
      <c r="B707" s="1095" t="s">
        <v>1276</v>
      </c>
      <c r="C707" s="1095" t="s">
        <v>1239</v>
      </c>
      <c r="D707" s="1095" t="s">
        <v>845</v>
      </c>
      <c r="E707" s="1096">
        <v>41123</v>
      </c>
      <c r="F707" s="1095" t="s">
        <v>199</v>
      </c>
      <c r="G707" s="1091"/>
      <c r="H707" s="1091"/>
      <c r="I707" s="1091"/>
      <c r="J707" s="1095" t="s">
        <v>199</v>
      </c>
      <c r="K707" s="1091">
        <v>26737.8</v>
      </c>
      <c r="L707" s="1091"/>
      <c r="M707" s="1092">
        <v>30</v>
      </c>
      <c r="N707" s="1091">
        <v>891.26</v>
      </c>
      <c r="O707" s="1091">
        <v>-3262.2</v>
      </c>
      <c r="P707" s="1091"/>
      <c r="Q707" s="1091"/>
      <c r="R707" s="1092"/>
    </row>
    <row r="708" spans="1:18">
      <c r="A708" s="1095" t="s">
        <v>199</v>
      </c>
      <c r="B708" s="1095" t="s">
        <v>1276</v>
      </c>
      <c r="C708" s="1095" t="s">
        <v>1239</v>
      </c>
      <c r="D708" s="1095" t="s">
        <v>845</v>
      </c>
      <c r="E708" s="1096">
        <v>41124</v>
      </c>
      <c r="F708" s="1095" t="s">
        <v>199</v>
      </c>
      <c r="G708" s="1091"/>
      <c r="H708" s="1091"/>
      <c r="I708" s="1091"/>
      <c r="J708" s="1095" t="s">
        <v>199</v>
      </c>
      <c r="K708" s="1091">
        <v>298572.09999999998</v>
      </c>
      <c r="L708" s="1091"/>
      <c r="M708" s="1092">
        <v>335</v>
      </c>
      <c r="N708" s="1091">
        <v>891.26</v>
      </c>
      <c r="O708" s="1091">
        <v>-36427.9</v>
      </c>
      <c r="P708" s="1091"/>
      <c r="Q708" s="1091"/>
      <c r="R708" s="1092"/>
    </row>
    <row r="709" spans="1:18">
      <c r="A709" s="1095" t="s">
        <v>199</v>
      </c>
      <c r="B709" s="1095" t="s">
        <v>1276</v>
      </c>
      <c r="C709" s="1095" t="s">
        <v>1239</v>
      </c>
      <c r="D709" s="1095" t="s">
        <v>845</v>
      </c>
      <c r="E709" s="1096">
        <v>41128</v>
      </c>
      <c r="F709" s="1095" t="s">
        <v>199</v>
      </c>
      <c r="G709" s="1091"/>
      <c r="H709" s="1091"/>
      <c r="I709" s="1091"/>
      <c r="J709" s="1095" t="s">
        <v>199</v>
      </c>
      <c r="K709" s="1091">
        <v>3200514.66</v>
      </c>
      <c r="L709" s="1091"/>
      <c r="M709" s="1092">
        <v>3591</v>
      </c>
      <c r="N709" s="1091">
        <v>891.26</v>
      </c>
      <c r="O709" s="1091">
        <v>-390485.34</v>
      </c>
      <c r="P709" s="1091"/>
      <c r="Q709" s="1091">
        <v>170227.93</v>
      </c>
      <c r="R709" s="1092">
        <v>179</v>
      </c>
    </row>
    <row r="710" spans="1:18">
      <c r="A710" s="1095" t="s">
        <v>199</v>
      </c>
      <c r="B710" s="1095" t="s">
        <v>1276</v>
      </c>
      <c r="C710" s="1095" t="s">
        <v>1239</v>
      </c>
      <c r="D710" s="1095" t="s">
        <v>845</v>
      </c>
      <c r="E710" s="1096">
        <v>41129</v>
      </c>
      <c r="F710" s="1095" t="s">
        <v>199</v>
      </c>
      <c r="G710" s="1091"/>
      <c r="H710" s="1091"/>
      <c r="I710" s="1091"/>
      <c r="J710" s="1095" t="s">
        <v>199</v>
      </c>
      <c r="K710" s="1091">
        <v>2348470.1</v>
      </c>
      <c r="L710" s="1091"/>
      <c r="M710" s="1092">
        <v>2635</v>
      </c>
      <c r="N710" s="1091">
        <v>891.26</v>
      </c>
      <c r="O710" s="1091">
        <v>-286529.90000000002</v>
      </c>
      <c r="P710" s="1091"/>
      <c r="Q710" s="1091">
        <v>167374.94</v>
      </c>
      <c r="R710" s="1092">
        <v>176</v>
      </c>
    </row>
    <row r="711" spans="1:18">
      <c r="A711" s="1095" t="s">
        <v>199</v>
      </c>
      <c r="B711" s="1095" t="s">
        <v>1276</v>
      </c>
      <c r="C711" s="1095" t="s">
        <v>1239</v>
      </c>
      <c r="D711" s="1095" t="s">
        <v>845</v>
      </c>
      <c r="E711" s="1096">
        <v>41130</v>
      </c>
      <c r="F711" s="1095" t="s">
        <v>199</v>
      </c>
      <c r="G711" s="1091"/>
      <c r="H711" s="1091"/>
      <c r="I711" s="1091"/>
      <c r="J711" s="1095" t="s">
        <v>199</v>
      </c>
      <c r="K711" s="1091">
        <v>26056877.359999999</v>
      </c>
      <c r="L711" s="1091"/>
      <c r="M711" s="1092">
        <v>29236</v>
      </c>
      <c r="N711" s="1091">
        <v>891.26</v>
      </c>
      <c r="O711" s="1091">
        <v>-3179122.64</v>
      </c>
      <c r="P711" s="1091"/>
      <c r="Q711" s="1091">
        <v>1210615.3600000001</v>
      </c>
      <c r="R711" s="1092">
        <v>1273</v>
      </c>
    </row>
    <row r="712" spans="1:18">
      <c r="A712" s="1095" t="s">
        <v>199</v>
      </c>
      <c r="B712" s="1095" t="s">
        <v>1276</v>
      </c>
      <c r="C712" s="1095" t="s">
        <v>1239</v>
      </c>
      <c r="D712" s="1095" t="s">
        <v>845</v>
      </c>
      <c r="E712" s="1096">
        <v>41131</v>
      </c>
      <c r="F712" s="1095" t="s">
        <v>199</v>
      </c>
      <c r="G712" s="1091"/>
      <c r="H712" s="1091"/>
      <c r="I712" s="1091"/>
      <c r="J712" s="1095" t="s">
        <v>199</v>
      </c>
      <c r="K712" s="1091">
        <v>285203.20000000001</v>
      </c>
      <c r="L712" s="1091"/>
      <c r="M712" s="1092">
        <v>320</v>
      </c>
      <c r="N712" s="1091">
        <v>891.26</v>
      </c>
      <c r="O712" s="1091">
        <v>-34796.800000000003</v>
      </c>
      <c r="P712" s="1091"/>
      <c r="Q712" s="1091">
        <v>176884.89</v>
      </c>
      <c r="R712" s="1092">
        <v>186</v>
      </c>
    </row>
    <row r="713" spans="1:18">
      <c r="A713" s="1095" t="s">
        <v>199</v>
      </c>
      <c r="B713" s="1095" t="s">
        <v>1276</v>
      </c>
      <c r="C713" s="1095" t="s">
        <v>1239</v>
      </c>
      <c r="D713" s="1095" t="s">
        <v>845</v>
      </c>
      <c r="E713" s="1096">
        <v>41163</v>
      </c>
      <c r="F713" s="1095" t="s">
        <v>199</v>
      </c>
      <c r="G713" s="1091"/>
      <c r="H713" s="1091"/>
      <c r="I713" s="1091"/>
      <c r="J713" s="1095" t="s">
        <v>199</v>
      </c>
      <c r="K713" s="1091"/>
      <c r="L713" s="1091">
        <v>-323366.95</v>
      </c>
      <c r="M713" s="1092"/>
      <c r="N713" s="1091"/>
      <c r="O713" s="1091"/>
      <c r="P713" s="1091"/>
      <c r="Q713" s="1091"/>
      <c r="R713" s="1092"/>
    </row>
    <row r="714" spans="1:18">
      <c r="A714" s="1095"/>
      <c r="B714" s="1095" t="s">
        <v>1277</v>
      </c>
      <c r="C714" s="1095" t="s">
        <v>1095</v>
      </c>
      <c r="D714" s="1095" t="s">
        <v>15</v>
      </c>
      <c r="E714" s="1096">
        <v>39801</v>
      </c>
      <c r="F714" s="1095" t="s">
        <v>200</v>
      </c>
      <c r="G714" s="1091">
        <v>48200000</v>
      </c>
      <c r="H714" s="1091">
        <v>0</v>
      </c>
      <c r="I714" s="1091">
        <v>82715982.469999999</v>
      </c>
      <c r="J714" s="1095" t="s">
        <v>808</v>
      </c>
      <c r="K714" s="1091"/>
      <c r="L714" s="1091"/>
      <c r="M714" s="1092"/>
      <c r="N714" s="1091"/>
      <c r="O714" s="1091"/>
      <c r="P714" s="1091"/>
      <c r="Q714" s="1091"/>
      <c r="R714" s="1092"/>
    </row>
    <row r="715" spans="1:18">
      <c r="A715" s="1095" t="s">
        <v>199</v>
      </c>
      <c r="B715" s="1095" t="s">
        <v>1277</v>
      </c>
      <c r="C715" s="1095" t="s">
        <v>1095</v>
      </c>
      <c r="D715" s="1095" t="s">
        <v>15</v>
      </c>
      <c r="E715" s="1096">
        <v>41093</v>
      </c>
      <c r="F715" s="1095" t="s">
        <v>199</v>
      </c>
      <c r="G715" s="1091"/>
      <c r="H715" s="1091"/>
      <c r="I715" s="1091"/>
      <c r="J715" s="1095" t="s">
        <v>199</v>
      </c>
      <c r="K715" s="1091">
        <v>43408920</v>
      </c>
      <c r="L715" s="1091">
        <v>-651133.80000000005</v>
      </c>
      <c r="M715" s="1092">
        <v>48200</v>
      </c>
      <c r="N715" s="1091">
        <v>900.6</v>
      </c>
      <c r="O715" s="1091">
        <v>-4791080</v>
      </c>
      <c r="P715" s="1091"/>
      <c r="Q715" s="1091"/>
      <c r="R715" s="1092"/>
    </row>
    <row r="716" spans="1:18">
      <c r="A716" s="1095" t="s">
        <v>199</v>
      </c>
      <c r="B716" s="1095" t="s">
        <v>1277</v>
      </c>
      <c r="C716" s="1095" t="s">
        <v>1095</v>
      </c>
      <c r="D716" s="1095" t="s">
        <v>15</v>
      </c>
      <c r="E716" s="1096">
        <v>42152</v>
      </c>
      <c r="F716" s="1095" t="s">
        <v>199</v>
      </c>
      <c r="G716" s="1091"/>
      <c r="H716" s="1091"/>
      <c r="I716" s="1091"/>
      <c r="J716" s="1095" t="s">
        <v>199</v>
      </c>
      <c r="K716" s="1091"/>
      <c r="L716" s="1091"/>
      <c r="M716" s="1092"/>
      <c r="N716" s="1091"/>
      <c r="O716" s="1091"/>
      <c r="P716" s="1091"/>
      <c r="Q716" s="1091">
        <v>31429313.379999999</v>
      </c>
      <c r="R716" s="1092">
        <v>2693746.83</v>
      </c>
    </row>
    <row r="717" spans="1:18">
      <c r="A717" s="1095" t="s">
        <v>773</v>
      </c>
      <c r="B717" s="1095" t="s">
        <v>1278</v>
      </c>
      <c r="C717" s="1095" t="s">
        <v>1279</v>
      </c>
      <c r="D717" s="1095" t="s">
        <v>1045</v>
      </c>
      <c r="E717" s="1096">
        <v>39813</v>
      </c>
      <c r="F717" s="1095" t="s">
        <v>200</v>
      </c>
      <c r="G717" s="1091">
        <v>3408000000</v>
      </c>
      <c r="H717" s="1091">
        <v>0</v>
      </c>
      <c r="I717" s="1091">
        <v>4043972602.6700001</v>
      </c>
      <c r="J717" s="1095" t="s">
        <v>1020</v>
      </c>
      <c r="K717" s="1091"/>
      <c r="L717" s="1091"/>
      <c r="M717" s="1092"/>
      <c r="N717" s="1091"/>
      <c r="O717" s="1091"/>
      <c r="P717" s="1091"/>
      <c r="Q717" s="1091"/>
      <c r="R717" s="1092"/>
    </row>
    <row r="718" spans="1:18">
      <c r="A718" s="1095" t="s">
        <v>199</v>
      </c>
      <c r="B718" s="1095" t="s">
        <v>1278</v>
      </c>
      <c r="C718" s="1095" t="s">
        <v>1279</v>
      </c>
      <c r="D718" s="1095" t="s">
        <v>1045</v>
      </c>
      <c r="E718" s="1096">
        <v>40576</v>
      </c>
      <c r="F718" s="1095" t="s">
        <v>199</v>
      </c>
      <c r="G718" s="1091"/>
      <c r="H718" s="1091"/>
      <c r="I718" s="1091"/>
      <c r="J718" s="1095" t="s">
        <v>199</v>
      </c>
      <c r="K718" s="1091">
        <v>3408000000</v>
      </c>
      <c r="L718" s="1091"/>
      <c r="M718" s="1092">
        <v>136320</v>
      </c>
      <c r="N718" s="1091">
        <v>25000</v>
      </c>
      <c r="O718" s="1091"/>
      <c r="P718" s="1091"/>
      <c r="Q718" s="1091"/>
      <c r="R718" s="1092"/>
    </row>
    <row r="719" spans="1:18">
      <c r="A719" s="1095" t="s">
        <v>199</v>
      </c>
      <c r="B719" s="1095" t="s">
        <v>1278</v>
      </c>
      <c r="C719" s="1095" t="s">
        <v>1279</v>
      </c>
      <c r="D719" s="1095" t="s">
        <v>1045</v>
      </c>
      <c r="E719" s="1096">
        <v>40618</v>
      </c>
      <c r="F719" s="1095" t="s">
        <v>199</v>
      </c>
      <c r="G719" s="1091"/>
      <c r="H719" s="1091"/>
      <c r="I719" s="1091"/>
      <c r="J719" s="1095" t="s">
        <v>199</v>
      </c>
      <c r="K719" s="1091"/>
      <c r="L719" s="1091"/>
      <c r="M719" s="1092"/>
      <c r="N719" s="1091"/>
      <c r="O719" s="1091"/>
      <c r="P719" s="1091"/>
      <c r="Q719" s="1091">
        <v>280025936</v>
      </c>
      <c r="R719" s="1092">
        <v>43617747</v>
      </c>
    </row>
    <row r="720" spans="1:18">
      <c r="A720" s="1095" t="s">
        <v>773</v>
      </c>
      <c r="B720" s="1095" t="s">
        <v>1280</v>
      </c>
      <c r="C720" s="1095" t="s">
        <v>1281</v>
      </c>
      <c r="D720" s="1095" t="s">
        <v>42</v>
      </c>
      <c r="E720" s="1096">
        <v>39805</v>
      </c>
      <c r="F720" s="1095" t="s">
        <v>200</v>
      </c>
      <c r="G720" s="1091">
        <v>37515000</v>
      </c>
      <c r="H720" s="1091">
        <v>0</v>
      </c>
      <c r="I720" s="1091">
        <v>43787611.609999999</v>
      </c>
      <c r="J720" s="1095" t="s">
        <v>1020</v>
      </c>
      <c r="K720" s="1091"/>
      <c r="L720" s="1091"/>
      <c r="M720" s="1092"/>
      <c r="N720" s="1091"/>
      <c r="O720" s="1091"/>
      <c r="P720" s="1091"/>
      <c r="Q720" s="1091"/>
      <c r="R720" s="1092"/>
    </row>
    <row r="721" spans="1:18">
      <c r="A721" s="1095" t="s">
        <v>199</v>
      </c>
      <c r="B721" s="1095" t="s">
        <v>1280</v>
      </c>
      <c r="C721" s="1095" t="s">
        <v>1281</v>
      </c>
      <c r="D721" s="1095" t="s">
        <v>42</v>
      </c>
      <c r="E721" s="1096">
        <v>40597</v>
      </c>
      <c r="F721" s="1095" t="s">
        <v>199</v>
      </c>
      <c r="G721" s="1091"/>
      <c r="H721" s="1091"/>
      <c r="I721" s="1091"/>
      <c r="J721" s="1095" t="s">
        <v>199</v>
      </c>
      <c r="K721" s="1091">
        <v>12505000</v>
      </c>
      <c r="L721" s="1091"/>
      <c r="M721" s="1092">
        <v>2501</v>
      </c>
      <c r="N721" s="1091">
        <v>5000</v>
      </c>
      <c r="O721" s="1091"/>
      <c r="P721" s="1091"/>
      <c r="Q721" s="1091"/>
      <c r="R721" s="1092"/>
    </row>
    <row r="722" spans="1:18">
      <c r="A722" s="1095" t="s">
        <v>199</v>
      </c>
      <c r="B722" s="1095" t="s">
        <v>1280</v>
      </c>
      <c r="C722" s="1095" t="s">
        <v>1281</v>
      </c>
      <c r="D722" s="1095" t="s">
        <v>42</v>
      </c>
      <c r="E722" s="1096">
        <v>40632</v>
      </c>
      <c r="F722" s="1095" t="s">
        <v>199</v>
      </c>
      <c r="G722" s="1091"/>
      <c r="H722" s="1091"/>
      <c r="I722" s="1091"/>
      <c r="J722" s="1095" t="s">
        <v>199</v>
      </c>
      <c r="K722" s="1091">
        <v>25010000</v>
      </c>
      <c r="L722" s="1091"/>
      <c r="M722" s="1092">
        <v>5002</v>
      </c>
      <c r="N722" s="1091">
        <v>5000</v>
      </c>
      <c r="O722" s="1091"/>
      <c r="P722" s="1091"/>
      <c r="Q722" s="1091"/>
      <c r="R722" s="1092"/>
    </row>
    <row r="723" spans="1:18">
      <c r="A723" s="1095" t="s">
        <v>199</v>
      </c>
      <c r="B723" s="1095" t="s">
        <v>1280</v>
      </c>
      <c r="C723" s="1095" t="s">
        <v>1281</v>
      </c>
      <c r="D723" s="1095" t="s">
        <v>42</v>
      </c>
      <c r="E723" s="1096">
        <v>40674</v>
      </c>
      <c r="F723" s="1095" t="s">
        <v>199</v>
      </c>
      <c r="G723" s="1091"/>
      <c r="H723" s="1091"/>
      <c r="I723" s="1091"/>
      <c r="J723" s="1095" t="s">
        <v>199</v>
      </c>
      <c r="K723" s="1091"/>
      <c r="L723" s="1091"/>
      <c r="M723" s="1092"/>
      <c r="N723" s="1091"/>
      <c r="O723" s="1091"/>
      <c r="P723" s="1091"/>
      <c r="Q723" s="1091">
        <v>2079962.5</v>
      </c>
      <c r="R723" s="1092">
        <v>378175</v>
      </c>
    </row>
    <row r="724" spans="1:18">
      <c r="A724" s="1095" t="s">
        <v>834</v>
      </c>
      <c r="B724" s="1095" t="s">
        <v>1282</v>
      </c>
      <c r="C724" s="1095" t="s">
        <v>1283</v>
      </c>
      <c r="D724" s="1095" t="s">
        <v>93</v>
      </c>
      <c r="E724" s="1096">
        <v>39857</v>
      </c>
      <c r="F724" s="1095" t="s">
        <v>201</v>
      </c>
      <c r="G724" s="1091">
        <v>5000000</v>
      </c>
      <c r="H724" s="1091">
        <v>0</v>
      </c>
      <c r="I724" s="1091">
        <v>5914597.3300000001</v>
      </c>
      <c r="J724" s="1095" t="s">
        <v>1020</v>
      </c>
      <c r="K724" s="1091"/>
      <c r="L724" s="1091"/>
      <c r="M724" s="1092"/>
      <c r="N724" s="1091"/>
      <c r="O724" s="1091"/>
      <c r="P724" s="1091"/>
      <c r="Q724" s="1091"/>
      <c r="R724" s="1092"/>
    </row>
    <row r="725" spans="1:18">
      <c r="A725" s="1095" t="s">
        <v>199</v>
      </c>
      <c r="B725" s="1095" t="s">
        <v>1282</v>
      </c>
      <c r="C725" s="1095" t="s">
        <v>1283</v>
      </c>
      <c r="D725" s="1095" t="s">
        <v>93</v>
      </c>
      <c r="E725" s="1096">
        <v>40745</v>
      </c>
      <c r="F725" s="1095" t="s">
        <v>199</v>
      </c>
      <c r="G725" s="1091"/>
      <c r="H725" s="1091"/>
      <c r="I725" s="1091"/>
      <c r="J725" s="1095" t="s">
        <v>199</v>
      </c>
      <c r="K725" s="1091">
        <v>5000000</v>
      </c>
      <c r="L725" s="1091"/>
      <c r="M725" s="1092">
        <v>5000</v>
      </c>
      <c r="N725" s="1091">
        <v>1000</v>
      </c>
      <c r="O725" s="1091"/>
      <c r="P725" s="1091"/>
      <c r="Q725" s="1091">
        <v>250000</v>
      </c>
      <c r="R725" s="1092">
        <v>250</v>
      </c>
    </row>
    <row r="726" spans="1:18">
      <c r="A726" s="1095" t="s">
        <v>1284</v>
      </c>
      <c r="B726" s="1095" t="s">
        <v>1285</v>
      </c>
      <c r="C726" s="1095" t="s">
        <v>1286</v>
      </c>
      <c r="D726" s="1095" t="s">
        <v>79</v>
      </c>
      <c r="E726" s="1096">
        <v>40025</v>
      </c>
      <c r="F726" s="1095" t="s">
        <v>826</v>
      </c>
      <c r="G726" s="1091">
        <v>3742000</v>
      </c>
      <c r="H726" s="1091">
        <v>0</v>
      </c>
      <c r="I726" s="1091">
        <v>4487322.46</v>
      </c>
      <c r="J726" s="1095" t="s">
        <v>1020</v>
      </c>
      <c r="K726" s="1091"/>
      <c r="L726" s="1091"/>
      <c r="M726" s="1092"/>
      <c r="N726" s="1091"/>
      <c r="O726" s="1091"/>
      <c r="P726" s="1091"/>
      <c r="Q726" s="1091"/>
      <c r="R726" s="1092"/>
    </row>
    <row r="727" spans="1:18">
      <c r="A727" s="1095" t="s">
        <v>199</v>
      </c>
      <c r="B727" s="1095" t="s">
        <v>1285</v>
      </c>
      <c r="C727" s="1095" t="s">
        <v>1286</v>
      </c>
      <c r="D727" s="1095" t="s">
        <v>79</v>
      </c>
      <c r="E727" s="1096">
        <v>40787</v>
      </c>
      <c r="F727" s="1095" t="s">
        <v>199</v>
      </c>
      <c r="G727" s="1091"/>
      <c r="H727" s="1091"/>
      <c r="I727" s="1091"/>
      <c r="J727" s="1095" t="s">
        <v>199</v>
      </c>
      <c r="K727" s="1091">
        <v>3742000</v>
      </c>
      <c r="L727" s="1091"/>
      <c r="M727" s="1092">
        <v>3742000</v>
      </c>
      <c r="N727" s="1091">
        <v>1</v>
      </c>
      <c r="O727" s="1091"/>
      <c r="P727" s="1091"/>
      <c r="Q727" s="1091">
        <v>112000</v>
      </c>
      <c r="R727" s="1092">
        <v>112000</v>
      </c>
    </row>
    <row r="728" spans="1:18">
      <c r="A728" s="1095" t="s">
        <v>813</v>
      </c>
      <c r="B728" s="1095" t="s">
        <v>1287</v>
      </c>
      <c r="C728" s="1095" t="s">
        <v>1288</v>
      </c>
      <c r="D728" s="1095" t="s">
        <v>79</v>
      </c>
      <c r="E728" s="1096">
        <v>39955</v>
      </c>
      <c r="F728" s="1095" t="s">
        <v>201</v>
      </c>
      <c r="G728" s="1091">
        <v>1177000</v>
      </c>
      <c r="H728" s="1091">
        <v>0</v>
      </c>
      <c r="I728" s="1091">
        <v>1289436.3700000001</v>
      </c>
      <c r="J728" s="1095" t="s">
        <v>808</v>
      </c>
      <c r="K728" s="1091"/>
      <c r="L728" s="1091"/>
      <c r="M728" s="1092"/>
      <c r="N728" s="1091"/>
      <c r="O728" s="1091"/>
      <c r="P728" s="1091"/>
      <c r="Q728" s="1091"/>
      <c r="R728" s="1092"/>
    </row>
    <row r="729" spans="1:18">
      <c r="A729" s="1095" t="s">
        <v>199</v>
      </c>
      <c r="B729" s="1095" t="s">
        <v>1287</v>
      </c>
      <c r="C729" s="1095" t="s">
        <v>1288</v>
      </c>
      <c r="D729" s="1095" t="s">
        <v>79</v>
      </c>
      <c r="E729" s="1096">
        <v>41253</v>
      </c>
      <c r="F729" s="1095" t="s">
        <v>199</v>
      </c>
      <c r="G729" s="1091"/>
      <c r="H729" s="1091"/>
      <c r="I729" s="1091"/>
      <c r="J729" s="1095" t="s">
        <v>199</v>
      </c>
      <c r="K729" s="1091">
        <v>690723.49</v>
      </c>
      <c r="L729" s="1091"/>
      <c r="M729" s="1092">
        <v>769</v>
      </c>
      <c r="N729" s="1091">
        <v>898.21</v>
      </c>
      <c r="O729" s="1091">
        <v>-78276.509999999995</v>
      </c>
      <c r="P729" s="1091"/>
      <c r="Q729" s="1091">
        <v>2979.49</v>
      </c>
      <c r="R729" s="1092">
        <v>6</v>
      </c>
    </row>
    <row r="730" spans="1:18">
      <c r="A730" s="1095" t="s">
        <v>199</v>
      </c>
      <c r="B730" s="1095" t="s">
        <v>1287</v>
      </c>
      <c r="C730" s="1095" t="s">
        <v>1288</v>
      </c>
      <c r="D730" s="1095" t="s">
        <v>79</v>
      </c>
      <c r="E730" s="1096">
        <v>41254</v>
      </c>
      <c r="F730" s="1095" t="s">
        <v>199</v>
      </c>
      <c r="G730" s="1091"/>
      <c r="H730" s="1091"/>
      <c r="I730" s="1091"/>
      <c r="J730" s="1095" t="s">
        <v>199</v>
      </c>
      <c r="K730" s="1091">
        <v>366469.68</v>
      </c>
      <c r="L730" s="1091"/>
      <c r="M730" s="1092">
        <v>408</v>
      </c>
      <c r="N730" s="1091">
        <v>898.21</v>
      </c>
      <c r="O730" s="1091">
        <v>-41530.32</v>
      </c>
      <c r="P730" s="1091"/>
      <c r="Q730" s="1091">
        <v>26318.799999999999</v>
      </c>
      <c r="R730" s="1092">
        <v>53</v>
      </c>
    </row>
    <row r="731" spans="1:18">
      <c r="A731" s="1095" t="s">
        <v>199</v>
      </c>
      <c r="B731" s="1095" t="s">
        <v>1287</v>
      </c>
      <c r="C731" s="1095" t="s">
        <v>1288</v>
      </c>
      <c r="D731" s="1095" t="s">
        <v>79</v>
      </c>
      <c r="E731" s="1096">
        <v>41285</v>
      </c>
      <c r="F731" s="1095" t="s">
        <v>199</v>
      </c>
      <c r="G731" s="1091"/>
      <c r="H731" s="1091"/>
      <c r="I731" s="1091"/>
      <c r="J731" s="1095" t="s">
        <v>199</v>
      </c>
      <c r="K731" s="1091"/>
      <c r="L731" s="1091">
        <v>-10571.93</v>
      </c>
      <c r="M731" s="1092"/>
      <c r="N731" s="1091"/>
      <c r="O731" s="1091"/>
      <c r="P731" s="1091"/>
      <c r="Q731" s="1091"/>
      <c r="R731" s="1092"/>
    </row>
    <row r="732" spans="1:18">
      <c r="A732" s="1095" t="s">
        <v>199</v>
      </c>
      <c r="B732" s="1095" t="s">
        <v>1287</v>
      </c>
      <c r="C732" s="1095" t="s">
        <v>1288</v>
      </c>
      <c r="D732" s="1095" t="s">
        <v>79</v>
      </c>
      <c r="E732" s="1096">
        <v>41359</v>
      </c>
      <c r="F732" s="1095" t="s">
        <v>199</v>
      </c>
      <c r="G732" s="1091"/>
      <c r="H732" s="1091"/>
      <c r="I732" s="1091"/>
      <c r="J732" s="1095" t="s">
        <v>199</v>
      </c>
      <c r="K732" s="1091"/>
      <c r="L732" s="1091">
        <v>-14428.07</v>
      </c>
      <c r="M732" s="1092"/>
      <c r="N732" s="1091"/>
      <c r="O732" s="1091"/>
      <c r="P732" s="1091"/>
      <c r="Q732" s="1091"/>
      <c r="R732" s="1092"/>
    </row>
    <row r="733" spans="1:18">
      <c r="A733" s="1095" t="s">
        <v>813</v>
      </c>
      <c r="B733" s="1095" t="s">
        <v>1289</v>
      </c>
      <c r="C733" s="1095" t="s">
        <v>1290</v>
      </c>
      <c r="D733" s="1095" t="s">
        <v>45</v>
      </c>
      <c r="E733" s="1096">
        <v>39990</v>
      </c>
      <c r="F733" s="1095" t="s">
        <v>201</v>
      </c>
      <c r="G733" s="1091">
        <v>3422000</v>
      </c>
      <c r="H733" s="1091">
        <v>0</v>
      </c>
      <c r="I733" s="1091">
        <v>3003674.75</v>
      </c>
      <c r="J733" s="1095" t="s">
        <v>808</v>
      </c>
      <c r="K733" s="1091"/>
      <c r="L733" s="1091"/>
      <c r="M733" s="1092"/>
      <c r="N733" s="1091"/>
      <c r="O733" s="1091"/>
      <c r="P733" s="1091"/>
      <c r="Q733" s="1091"/>
      <c r="R733" s="1092"/>
    </row>
    <row r="734" spans="1:18">
      <c r="A734" s="1095" t="s">
        <v>199</v>
      </c>
      <c r="B734" s="1095" t="s">
        <v>1289</v>
      </c>
      <c r="C734" s="1095" t="s">
        <v>1290</v>
      </c>
      <c r="D734" s="1095" t="s">
        <v>45</v>
      </c>
      <c r="E734" s="1096">
        <v>41263</v>
      </c>
      <c r="F734" s="1095" t="s">
        <v>199</v>
      </c>
      <c r="G734" s="1091"/>
      <c r="H734" s="1091"/>
      <c r="I734" s="1091"/>
      <c r="J734" s="1095" t="s">
        <v>199</v>
      </c>
      <c r="K734" s="1091">
        <v>2395742.2000000002</v>
      </c>
      <c r="L734" s="1091"/>
      <c r="M734" s="1092">
        <v>3422</v>
      </c>
      <c r="N734" s="1091">
        <v>700.1</v>
      </c>
      <c r="O734" s="1091">
        <v>-1026257.8</v>
      </c>
      <c r="P734" s="1091"/>
      <c r="Q734" s="1091">
        <v>94701.71</v>
      </c>
      <c r="R734" s="1092">
        <v>171</v>
      </c>
    </row>
    <row r="735" spans="1:18">
      <c r="A735" s="1095" t="s">
        <v>199</v>
      </c>
      <c r="B735" s="1095" t="s">
        <v>1289</v>
      </c>
      <c r="C735" s="1095" t="s">
        <v>1290</v>
      </c>
      <c r="D735" s="1095" t="s">
        <v>45</v>
      </c>
      <c r="E735" s="1096">
        <v>41285</v>
      </c>
      <c r="F735" s="1095" t="s">
        <v>199</v>
      </c>
      <c r="G735" s="1091"/>
      <c r="H735" s="1091"/>
      <c r="I735" s="1091"/>
      <c r="J735" s="1095" t="s">
        <v>199</v>
      </c>
      <c r="K735" s="1091"/>
      <c r="L735" s="1091">
        <v>-23957.42</v>
      </c>
      <c r="M735" s="1092"/>
      <c r="N735" s="1091"/>
      <c r="O735" s="1091"/>
      <c r="P735" s="1091"/>
      <c r="Q735" s="1091"/>
      <c r="R735" s="1092"/>
    </row>
    <row r="736" spans="1:18">
      <c r="A736" s="1095" t="s">
        <v>199</v>
      </c>
      <c r="B736" s="1095" t="s">
        <v>1289</v>
      </c>
      <c r="C736" s="1095" t="s">
        <v>1290</v>
      </c>
      <c r="D736" s="1095" t="s">
        <v>45</v>
      </c>
      <c r="E736" s="1096">
        <v>41359</v>
      </c>
      <c r="F736" s="1095" t="s">
        <v>199</v>
      </c>
      <c r="G736" s="1091"/>
      <c r="H736" s="1091"/>
      <c r="I736" s="1091"/>
      <c r="J736" s="1095" t="s">
        <v>199</v>
      </c>
      <c r="K736" s="1091"/>
      <c r="L736" s="1091">
        <v>-1042.58</v>
      </c>
      <c r="M736" s="1092"/>
      <c r="N736" s="1091"/>
      <c r="O736" s="1091"/>
      <c r="P736" s="1091"/>
      <c r="Q736" s="1091"/>
      <c r="R736" s="1092"/>
    </row>
    <row r="737" spans="1:18">
      <c r="A737" s="1095" t="s">
        <v>1291</v>
      </c>
      <c r="B737" s="1095" t="s">
        <v>1292</v>
      </c>
      <c r="C737" s="1095" t="s">
        <v>1293</v>
      </c>
      <c r="D737" s="1095" t="s">
        <v>65</v>
      </c>
      <c r="E737" s="1096">
        <v>40018</v>
      </c>
      <c r="F737" s="1095" t="s">
        <v>826</v>
      </c>
      <c r="G737" s="1091">
        <v>50000000</v>
      </c>
      <c r="H737" s="1091">
        <v>0</v>
      </c>
      <c r="I737" s="1091">
        <v>65558530.560000002</v>
      </c>
      <c r="J737" s="1095" t="s">
        <v>1020</v>
      </c>
      <c r="K737" s="1091"/>
      <c r="L737" s="1091"/>
      <c r="M737" s="1092"/>
      <c r="N737" s="1091"/>
      <c r="O737" s="1091"/>
      <c r="P737" s="1091"/>
      <c r="Q737" s="1091"/>
      <c r="R737" s="1092"/>
    </row>
    <row r="738" spans="1:18">
      <c r="A738" s="1095" t="s">
        <v>199</v>
      </c>
      <c r="B738" s="1095" t="s">
        <v>1292</v>
      </c>
      <c r="C738" s="1095" t="s">
        <v>1293</v>
      </c>
      <c r="D738" s="1095" t="s">
        <v>65</v>
      </c>
      <c r="E738" s="1096">
        <v>40898</v>
      </c>
      <c r="F738" s="1095" t="s">
        <v>199</v>
      </c>
      <c r="G738" s="1091"/>
      <c r="H738" s="1091"/>
      <c r="I738" s="1091"/>
      <c r="J738" s="1095" t="s">
        <v>199</v>
      </c>
      <c r="K738" s="1091">
        <v>15000000</v>
      </c>
      <c r="L738" s="1091"/>
      <c r="M738" s="1092">
        <v>15000000</v>
      </c>
      <c r="N738" s="1091">
        <v>1</v>
      </c>
      <c r="O738" s="1091"/>
      <c r="P738" s="1091"/>
      <c r="Q738" s="1091"/>
      <c r="R738" s="1092"/>
    </row>
    <row r="739" spans="1:18">
      <c r="A739" s="1095" t="s">
        <v>199</v>
      </c>
      <c r="B739" s="1095" t="s">
        <v>1292</v>
      </c>
      <c r="C739" s="1095" t="s">
        <v>1293</v>
      </c>
      <c r="D739" s="1095" t="s">
        <v>65</v>
      </c>
      <c r="E739" s="1096">
        <v>41254</v>
      </c>
      <c r="F739" s="1095" t="s">
        <v>199</v>
      </c>
      <c r="G739" s="1091"/>
      <c r="H739" s="1091"/>
      <c r="I739" s="1091"/>
      <c r="J739" s="1095" t="s">
        <v>199</v>
      </c>
      <c r="K739" s="1091">
        <v>35000000</v>
      </c>
      <c r="L739" s="1091"/>
      <c r="M739" s="1092">
        <v>35000000</v>
      </c>
      <c r="N739" s="1091">
        <v>1</v>
      </c>
      <c r="O739" s="1091"/>
      <c r="P739" s="1091"/>
      <c r="Q739" s="1091">
        <v>2500000</v>
      </c>
      <c r="R739" s="1092">
        <v>2500000</v>
      </c>
    </row>
    <row r="740" spans="1:18">
      <c r="A740" s="1095" t="s">
        <v>1018</v>
      </c>
      <c r="B740" s="1095" t="s">
        <v>1294</v>
      </c>
      <c r="C740" s="1095" t="s">
        <v>1295</v>
      </c>
      <c r="D740" s="1095" t="s">
        <v>42</v>
      </c>
      <c r="E740" s="1096">
        <v>39885</v>
      </c>
      <c r="F740" s="1095" t="s">
        <v>6</v>
      </c>
      <c r="G740" s="1091">
        <v>17000000</v>
      </c>
      <c r="H740" s="1091">
        <v>0</v>
      </c>
      <c r="I740" s="1091">
        <v>18204166.780000001</v>
      </c>
      <c r="J740" s="1095" t="s">
        <v>1020</v>
      </c>
      <c r="K740" s="1091"/>
      <c r="L740" s="1091"/>
      <c r="M740" s="1092"/>
      <c r="N740" s="1091"/>
      <c r="O740" s="1091"/>
      <c r="P740" s="1091"/>
      <c r="Q740" s="1091"/>
      <c r="R740" s="1092"/>
    </row>
    <row r="741" spans="1:18">
      <c r="A741" s="1095" t="s">
        <v>199</v>
      </c>
      <c r="B741" s="1095" t="s">
        <v>1294</v>
      </c>
      <c r="C741" s="1095" t="s">
        <v>1295</v>
      </c>
      <c r="D741" s="1095" t="s">
        <v>42</v>
      </c>
      <c r="E741" s="1096">
        <v>40403</v>
      </c>
      <c r="F741" s="1095" t="s">
        <v>199</v>
      </c>
      <c r="G741" s="1091"/>
      <c r="H741" s="1091"/>
      <c r="I741" s="1091"/>
      <c r="J741" s="1095" t="s">
        <v>199</v>
      </c>
      <c r="K741" s="1091">
        <v>17000000</v>
      </c>
      <c r="L741" s="1091"/>
      <c r="M741" s="1092">
        <v>17000</v>
      </c>
      <c r="N741" s="1091">
        <v>1000</v>
      </c>
      <c r="O741" s="1091"/>
      <c r="P741" s="1091"/>
      <c r="Q741" s="1091"/>
      <c r="R741" s="1092"/>
    </row>
    <row r="742" spans="1:18">
      <c r="A742" s="1095" t="s">
        <v>848</v>
      </c>
      <c r="B742" s="1095" t="s">
        <v>1296</v>
      </c>
      <c r="C742" s="1095" t="s">
        <v>1297</v>
      </c>
      <c r="D742" s="1095" t="s">
        <v>76</v>
      </c>
      <c r="E742" s="1096">
        <v>39822</v>
      </c>
      <c r="F742" s="1095" t="s">
        <v>200</v>
      </c>
      <c r="G742" s="1091">
        <v>65000000</v>
      </c>
      <c r="H742" s="1091">
        <v>0</v>
      </c>
      <c r="I742" s="1091">
        <v>74518906.439999998</v>
      </c>
      <c r="J742" s="1095" t="s">
        <v>1020</v>
      </c>
      <c r="K742" s="1091"/>
      <c r="L742" s="1091"/>
      <c r="M742" s="1092"/>
      <c r="N742" s="1091"/>
      <c r="O742" s="1091"/>
      <c r="P742" s="1091"/>
      <c r="Q742" s="1091"/>
      <c r="R742" s="1092"/>
    </row>
    <row r="743" spans="1:18">
      <c r="A743" s="1095" t="s">
        <v>199</v>
      </c>
      <c r="B743" s="1095" t="s">
        <v>1296</v>
      </c>
      <c r="C743" s="1095" t="s">
        <v>1297</v>
      </c>
      <c r="D743" s="1095" t="s">
        <v>76</v>
      </c>
      <c r="E743" s="1096">
        <v>40787</v>
      </c>
      <c r="F743" s="1095" t="s">
        <v>199</v>
      </c>
      <c r="G743" s="1091"/>
      <c r="H743" s="1091"/>
      <c r="I743" s="1091"/>
      <c r="J743" s="1095" t="s">
        <v>199</v>
      </c>
      <c r="K743" s="1091">
        <v>65000000</v>
      </c>
      <c r="L743" s="1091"/>
      <c r="M743" s="1092">
        <v>65000</v>
      </c>
      <c r="N743" s="1091">
        <v>1000</v>
      </c>
      <c r="O743" s="1091"/>
      <c r="P743" s="1091"/>
      <c r="Q743" s="1091"/>
      <c r="R743" s="1092"/>
    </row>
    <row r="744" spans="1:18">
      <c r="A744" s="1095" t="s">
        <v>199</v>
      </c>
      <c r="B744" s="1095" t="s">
        <v>1296</v>
      </c>
      <c r="C744" s="1095" t="s">
        <v>1297</v>
      </c>
      <c r="D744" s="1095" t="s">
        <v>76</v>
      </c>
      <c r="E744" s="1096">
        <v>40870</v>
      </c>
      <c r="F744" s="1095" t="s">
        <v>199</v>
      </c>
      <c r="G744" s="1091"/>
      <c r="H744" s="1091"/>
      <c r="I744" s="1091"/>
      <c r="J744" s="1095" t="s">
        <v>199</v>
      </c>
      <c r="K744" s="1091"/>
      <c r="L744" s="1091"/>
      <c r="M744" s="1092"/>
      <c r="N744" s="1091"/>
      <c r="O744" s="1091"/>
      <c r="P744" s="1091"/>
      <c r="Q744" s="1091">
        <v>924462</v>
      </c>
      <c r="R744" s="1092">
        <v>616308</v>
      </c>
    </row>
    <row r="745" spans="1:18">
      <c r="A745" s="1095" t="s">
        <v>2222</v>
      </c>
      <c r="B745" s="1095" t="s">
        <v>1298</v>
      </c>
      <c r="C745" s="1095" t="s">
        <v>1299</v>
      </c>
      <c r="D745" s="1095" t="s">
        <v>1300</v>
      </c>
      <c r="E745" s="1096">
        <v>39829</v>
      </c>
      <c r="F745" s="1095" t="s">
        <v>200</v>
      </c>
      <c r="G745" s="1091">
        <v>400000000</v>
      </c>
      <c r="H745" s="1091">
        <v>0</v>
      </c>
      <c r="I745" s="1091">
        <v>231861384.56999999</v>
      </c>
      <c r="J745" s="1095" t="s">
        <v>799</v>
      </c>
      <c r="K745" s="1091"/>
      <c r="L745" s="1091"/>
      <c r="M745" s="1092"/>
      <c r="N745" s="1091"/>
      <c r="O745" s="1091"/>
      <c r="P745" s="1091"/>
      <c r="Q745" s="1091"/>
      <c r="R745" s="1092"/>
    </row>
    <row r="746" spans="1:18">
      <c r="A746" s="1095" t="s">
        <v>199</v>
      </c>
      <c r="B746" s="1095" t="s">
        <v>1298</v>
      </c>
      <c r="C746" s="1095" t="s">
        <v>1299</v>
      </c>
      <c r="D746" s="1095" t="s">
        <v>1300</v>
      </c>
      <c r="E746" s="1096">
        <v>41502</v>
      </c>
      <c r="F746" s="1095" t="s">
        <v>199</v>
      </c>
      <c r="G746" s="1091"/>
      <c r="H746" s="1091"/>
      <c r="I746" s="1091"/>
      <c r="J746" s="1095" t="s">
        <v>199</v>
      </c>
      <c r="K746" s="1091">
        <v>81000000</v>
      </c>
      <c r="L746" s="1091"/>
      <c r="M746" s="1092">
        <v>12000000</v>
      </c>
      <c r="N746" s="1091">
        <v>6.75</v>
      </c>
      <c r="O746" s="1091">
        <v>-64711540.920000002</v>
      </c>
      <c r="P746" s="1091"/>
      <c r="Q746" s="1091"/>
      <c r="R746" s="1092"/>
    </row>
    <row r="747" spans="1:18">
      <c r="A747" s="1095" t="s">
        <v>199</v>
      </c>
      <c r="B747" s="1095" t="s">
        <v>1298</v>
      </c>
      <c r="C747" s="1095" t="s">
        <v>1299</v>
      </c>
      <c r="D747" s="1095" t="s">
        <v>1300</v>
      </c>
      <c r="E747" s="1096">
        <v>41530</v>
      </c>
      <c r="F747" s="1095" t="s">
        <v>199</v>
      </c>
      <c r="G747" s="1091"/>
      <c r="H747" s="1091"/>
      <c r="I747" s="1091"/>
      <c r="J747" s="1095" t="s">
        <v>199</v>
      </c>
      <c r="K747" s="1091">
        <v>8514153</v>
      </c>
      <c r="L747" s="1091"/>
      <c r="M747" s="1092">
        <v>1261356</v>
      </c>
      <c r="N747" s="1091">
        <v>6.75</v>
      </c>
      <c r="O747" s="1091">
        <v>-6802024.2006999999</v>
      </c>
      <c r="P747" s="1091"/>
      <c r="Q747" s="1091"/>
      <c r="R747" s="1092"/>
    </row>
    <row r="748" spans="1:18">
      <c r="A748" s="1095" t="s">
        <v>199</v>
      </c>
      <c r="B748" s="1095" t="s">
        <v>1298</v>
      </c>
      <c r="C748" s="1095" t="s">
        <v>1299</v>
      </c>
      <c r="D748" s="1095" t="s">
        <v>1300</v>
      </c>
      <c r="E748" s="1096">
        <v>41978</v>
      </c>
      <c r="F748" s="1095" t="s">
        <v>199</v>
      </c>
      <c r="G748" s="1091"/>
      <c r="H748" s="1091"/>
      <c r="I748" s="1091"/>
      <c r="J748" s="1095" t="s">
        <v>199</v>
      </c>
      <c r="K748" s="1091">
        <v>22063492.109999999</v>
      </c>
      <c r="L748" s="1091">
        <v>-74611.09</v>
      </c>
      <c r="M748" s="1092">
        <v>4388888</v>
      </c>
      <c r="N748" s="1091">
        <v>5.0271249999999998</v>
      </c>
      <c r="O748" s="1091">
        <v>-31229144.007100001</v>
      </c>
      <c r="P748" s="1091"/>
      <c r="Q748" s="1091"/>
      <c r="R748" s="1092"/>
    </row>
    <row r="749" spans="1:18">
      <c r="A749" s="1095" t="s">
        <v>199</v>
      </c>
      <c r="B749" s="1095" t="s">
        <v>1298</v>
      </c>
      <c r="C749" s="1095" t="s">
        <v>1299</v>
      </c>
      <c r="D749" s="1095" t="s">
        <v>1300</v>
      </c>
      <c r="E749" s="1096">
        <v>42069</v>
      </c>
      <c r="F749" s="1095" t="s">
        <v>199</v>
      </c>
      <c r="G749" s="1091"/>
      <c r="H749" s="1091"/>
      <c r="I749" s="1091"/>
      <c r="J749" s="1095" t="s">
        <v>199</v>
      </c>
      <c r="K749" s="1091">
        <v>29708351.899999999</v>
      </c>
      <c r="L749" s="1091">
        <v>-85000</v>
      </c>
      <c r="M749" s="1092">
        <v>5000000</v>
      </c>
      <c r="N749" s="1091">
        <v>5.9416700000000002</v>
      </c>
      <c r="O749" s="1091">
        <v>-31004790.149900001</v>
      </c>
      <c r="P749" s="1091"/>
      <c r="Q749" s="1091"/>
      <c r="R749" s="1092"/>
    </row>
    <row r="750" spans="1:18">
      <c r="A750" s="1095" t="s">
        <v>199</v>
      </c>
      <c r="B750" s="1095" t="s">
        <v>1298</v>
      </c>
      <c r="C750" s="1095" t="s">
        <v>1299</v>
      </c>
      <c r="D750" s="1095" t="s">
        <v>1300</v>
      </c>
      <c r="E750" s="1096">
        <v>42870</v>
      </c>
      <c r="F750" s="1095" t="s">
        <v>199</v>
      </c>
      <c r="G750" s="1091"/>
      <c r="H750" s="1091"/>
      <c r="I750" s="1091"/>
      <c r="J750" s="1095" t="s">
        <v>199</v>
      </c>
      <c r="K750" s="1091">
        <v>57735612.329999998</v>
      </c>
      <c r="L750" s="1091"/>
      <c r="M750" s="1092">
        <v>10291553</v>
      </c>
      <c r="N750" s="1091">
        <v>5.61</v>
      </c>
      <c r="O750" s="1091">
        <v>-67230891.510800004</v>
      </c>
      <c r="P750" s="1091"/>
      <c r="Q750" s="1091"/>
      <c r="R750" s="1092"/>
    </row>
    <row r="751" spans="1:18">
      <c r="A751" s="1095" t="s">
        <v>802</v>
      </c>
      <c r="B751" s="1095" t="s">
        <v>1301</v>
      </c>
      <c r="C751" s="1095" t="s">
        <v>1302</v>
      </c>
      <c r="D751" s="1095" t="s">
        <v>65</v>
      </c>
      <c r="E751" s="1096">
        <v>39864</v>
      </c>
      <c r="F751" s="1095" t="s">
        <v>201</v>
      </c>
      <c r="G751" s="1091">
        <v>7350000</v>
      </c>
      <c r="H751" s="1091">
        <v>0</v>
      </c>
      <c r="I751" s="1091">
        <v>9050516.5</v>
      </c>
      <c r="J751" s="1095" t="s">
        <v>1020</v>
      </c>
      <c r="K751" s="1091"/>
      <c r="L751" s="1091"/>
      <c r="M751" s="1092"/>
      <c r="N751" s="1091"/>
      <c r="O751" s="1091"/>
      <c r="P751" s="1091"/>
      <c r="Q751" s="1091"/>
      <c r="R751" s="1092"/>
    </row>
    <row r="752" spans="1:18">
      <c r="A752" s="1095" t="s">
        <v>199</v>
      </c>
      <c r="B752" s="1095" t="s">
        <v>1301</v>
      </c>
      <c r="C752" s="1095" t="s">
        <v>1302</v>
      </c>
      <c r="D752" s="1095" t="s">
        <v>65</v>
      </c>
      <c r="E752" s="1096">
        <v>40926</v>
      </c>
      <c r="F752" s="1095" t="s">
        <v>199</v>
      </c>
      <c r="G752" s="1091"/>
      <c r="H752" s="1091"/>
      <c r="I752" s="1091"/>
      <c r="J752" s="1095" t="s">
        <v>199</v>
      </c>
      <c r="K752" s="1091">
        <v>3675000</v>
      </c>
      <c r="L752" s="1091"/>
      <c r="M752" s="1092">
        <v>3675</v>
      </c>
      <c r="N752" s="1091">
        <v>1000</v>
      </c>
      <c r="O752" s="1091"/>
      <c r="P752" s="1091"/>
      <c r="Q752" s="1091"/>
      <c r="R752" s="1092"/>
    </row>
    <row r="753" spans="1:18">
      <c r="A753" s="1095" t="s">
        <v>199</v>
      </c>
      <c r="B753" s="1095" t="s">
        <v>1301</v>
      </c>
      <c r="C753" s="1095" t="s">
        <v>1302</v>
      </c>
      <c r="D753" s="1095" t="s">
        <v>65</v>
      </c>
      <c r="E753" s="1096">
        <v>41206</v>
      </c>
      <c r="F753" s="1095" t="s">
        <v>199</v>
      </c>
      <c r="G753" s="1091"/>
      <c r="H753" s="1091"/>
      <c r="I753" s="1091"/>
      <c r="J753" s="1095" t="s">
        <v>199</v>
      </c>
      <c r="K753" s="1091">
        <v>3675000</v>
      </c>
      <c r="L753" s="1091"/>
      <c r="M753" s="1092">
        <v>3675</v>
      </c>
      <c r="N753" s="1091">
        <v>1000</v>
      </c>
      <c r="O753" s="1091"/>
      <c r="P753" s="1091"/>
      <c r="Q753" s="1091">
        <v>368000</v>
      </c>
      <c r="R753" s="1092">
        <v>368</v>
      </c>
    </row>
    <row r="754" spans="1:18">
      <c r="A754" s="1095" t="s">
        <v>834</v>
      </c>
      <c r="B754" s="1095" t="s">
        <v>1303</v>
      </c>
      <c r="C754" s="1095" t="s">
        <v>1304</v>
      </c>
      <c r="D754" s="1095" t="s">
        <v>1050</v>
      </c>
      <c r="E754" s="1096">
        <v>39850</v>
      </c>
      <c r="F754" s="1095" t="s">
        <v>201</v>
      </c>
      <c r="G754" s="1091">
        <v>3345000</v>
      </c>
      <c r="H754" s="1091">
        <v>0</v>
      </c>
      <c r="I754" s="1091">
        <v>3960105</v>
      </c>
      <c r="J754" s="1095" t="s">
        <v>1020</v>
      </c>
      <c r="K754" s="1091"/>
      <c r="L754" s="1091"/>
      <c r="M754" s="1092"/>
      <c r="N754" s="1091"/>
      <c r="O754" s="1091"/>
      <c r="P754" s="1091"/>
      <c r="Q754" s="1091"/>
      <c r="R754" s="1092"/>
    </row>
    <row r="755" spans="1:18">
      <c r="A755" s="1095" t="s">
        <v>199</v>
      </c>
      <c r="B755" s="1095" t="s">
        <v>1303</v>
      </c>
      <c r="C755" s="1095" t="s">
        <v>1304</v>
      </c>
      <c r="D755" s="1095" t="s">
        <v>1050</v>
      </c>
      <c r="E755" s="1096">
        <v>40745</v>
      </c>
      <c r="F755" s="1095" t="s">
        <v>199</v>
      </c>
      <c r="G755" s="1091"/>
      <c r="H755" s="1091"/>
      <c r="I755" s="1091"/>
      <c r="J755" s="1095" t="s">
        <v>199</v>
      </c>
      <c r="K755" s="1091">
        <v>3345000</v>
      </c>
      <c r="L755" s="1091"/>
      <c r="M755" s="1092">
        <v>3345</v>
      </c>
      <c r="N755" s="1091">
        <v>1000</v>
      </c>
      <c r="O755" s="1091"/>
      <c r="P755" s="1091"/>
      <c r="Q755" s="1091">
        <v>167000</v>
      </c>
      <c r="R755" s="1092">
        <v>167</v>
      </c>
    </row>
    <row r="756" spans="1:18">
      <c r="A756" s="1095" t="s">
        <v>834</v>
      </c>
      <c r="B756" s="1095" t="s">
        <v>1305</v>
      </c>
      <c r="C756" s="1095" t="s">
        <v>1306</v>
      </c>
      <c r="D756" s="1095" t="s">
        <v>65</v>
      </c>
      <c r="E756" s="1096">
        <v>39829</v>
      </c>
      <c r="F756" s="1095" t="s">
        <v>201</v>
      </c>
      <c r="G756" s="1091">
        <v>10000000</v>
      </c>
      <c r="H756" s="1091">
        <v>0</v>
      </c>
      <c r="I756" s="1091">
        <v>11941222.220000001</v>
      </c>
      <c r="J756" s="1095" t="s">
        <v>1020</v>
      </c>
      <c r="K756" s="1091"/>
      <c r="L756" s="1091"/>
      <c r="M756" s="1092"/>
      <c r="N756" s="1091"/>
      <c r="O756" s="1091"/>
      <c r="P756" s="1091"/>
      <c r="Q756" s="1091"/>
      <c r="R756" s="1092"/>
    </row>
    <row r="757" spans="1:18">
      <c r="A757" s="1095" t="s">
        <v>199</v>
      </c>
      <c r="B757" s="1095" t="s">
        <v>1305</v>
      </c>
      <c r="C757" s="1095" t="s">
        <v>1306</v>
      </c>
      <c r="D757" s="1095" t="s">
        <v>65</v>
      </c>
      <c r="E757" s="1096">
        <v>40794</v>
      </c>
      <c r="F757" s="1095" t="s">
        <v>199</v>
      </c>
      <c r="G757" s="1091"/>
      <c r="H757" s="1091"/>
      <c r="I757" s="1091"/>
      <c r="J757" s="1095" t="s">
        <v>199</v>
      </c>
      <c r="K757" s="1091">
        <v>10000000</v>
      </c>
      <c r="L757" s="1091"/>
      <c r="M757" s="1092">
        <v>10000</v>
      </c>
      <c r="N757" s="1091">
        <v>1000</v>
      </c>
      <c r="O757" s="1091"/>
      <c r="P757" s="1091"/>
      <c r="Q757" s="1091">
        <v>500000</v>
      </c>
      <c r="R757" s="1092">
        <v>500</v>
      </c>
    </row>
    <row r="758" spans="1:18">
      <c r="A758" s="1095" t="s">
        <v>827</v>
      </c>
      <c r="B758" s="1095" t="s">
        <v>1307</v>
      </c>
      <c r="C758" s="1095" t="s">
        <v>980</v>
      </c>
      <c r="D758" s="1095" t="s">
        <v>882</v>
      </c>
      <c r="E758" s="1096">
        <v>39813</v>
      </c>
      <c r="F758" s="1095" t="s">
        <v>201</v>
      </c>
      <c r="G758" s="1091">
        <v>295400000</v>
      </c>
      <c r="H758" s="1091">
        <v>0</v>
      </c>
      <c r="I758" s="1091">
        <v>119071500.97</v>
      </c>
      <c r="J758" s="1095" t="s">
        <v>808</v>
      </c>
      <c r="K758" s="1091"/>
      <c r="L758" s="1091"/>
      <c r="M758" s="1092"/>
      <c r="N758" s="1091"/>
      <c r="O758" s="1091"/>
      <c r="P758" s="1091"/>
      <c r="Q758" s="1091"/>
      <c r="R758" s="1092"/>
    </row>
    <row r="759" spans="1:18">
      <c r="A759" s="1095" t="s">
        <v>199</v>
      </c>
      <c r="B759" s="1095" t="s">
        <v>1307</v>
      </c>
      <c r="C759" s="1095" t="s">
        <v>980</v>
      </c>
      <c r="D759" s="1095" t="s">
        <v>882</v>
      </c>
      <c r="E759" s="1096">
        <v>41494</v>
      </c>
      <c r="F759" s="1095" t="s">
        <v>199</v>
      </c>
      <c r="G759" s="1091"/>
      <c r="H759" s="1091"/>
      <c r="I759" s="1091"/>
      <c r="J759" s="1095" t="s">
        <v>199</v>
      </c>
      <c r="K759" s="1091">
        <v>105000</v>
      </c>
      <c r="L759" s="1091"/>
      <c r="M759" s="1092">
        <v>300</v>
      </c>
      <c r="N759" s="1091">
        <v>350</v>
      </c>
      <c r="O759" s="1091">
        <v>-195000</v>
      </c>
      <c r="P759" s="1091"/>
      <c r="Q759" s="1091"/>
      <c r="R759" s="1092"/>
    </row>
    <row r="760" spans="1:18">
      <c r="A760" s="1095" t="s">
        <v>199</v>
      </c>
      <c r="B760" s="1095" t="s">
        <v>1307</v>
      </c>
      <c r="C760" s="1095" t="s">
        <v>980</v>
      </c>
      <c r="D760" s="1095" t="s">
        <v>882</v>
      </c>
      <c r="E760" s="1096">
        <v>41495</v>
      </c>
      <c r="F760" s="1095" t="s">
        <v>199</v>
      </c>
      <c r="G760" s="1091"/>
      <c r="H760" s="1091"/>
      <c r="I760" s="1091"/>
      <c r="J760" s="1095" t="s">
        <v>199</v>
      </c>
      <c r="K760" s="1091">
        <v>12171950</v>
      </c>
      <c r="L760" s="1091"/>
      <c r="M760" s="1092">
        <v>34777</v>
      </c>
      <c r="N760" s="1091">
        <v>350</v>
      </c>
      <c r="O760" s="1091">
        <v>-22605050</v>
      </c>
      <c r="P760" s="1091"/>
      <c r="Q760" s="1091">
        <v>2430181.71</v>
      </c>
      <c r="R760" s="1092">
        <v>4299</v>
      </c>
    </row>
    <row r="761" spans="1:18">
      <c r="A761" s="1095" t="s">
        <v>199</v>
      </c>
      <c r="B761" s="1095" t="s">
        <v>1307</v>
      </c>
      <c r="C761" s="1095" t="s">
        <v>980</v>
      </c>
      <c r="D761" s="1095" t="s">
        <v>882</v>
      </c>
      <c r="E761" s="1096">
        <v>41498</v>
      </c>
      <c r="F761" s="1095" t="s">
        <v>199</v>
      </c>
      <c r="G761" s="1091"/>
      <c r="H761" s="1091"/>
      <c r="I761" s="1091"/>
      <c r="J761" s="1095" t="s">
        <v>199</v>
      </c>
      <c r="K761" s="1091">
        <v>87028900</v>
      </c>
      <c r="L761" s="1091"/>
      <c r="M761" s="1092">
        <v>248654</v>
      </c>
      <c r="N761" s="1091">
        <v>350</v>
      </c>
      <c r="O761" s="1091">
        <v>-161625100</v>
      </c>
      <c r="P761" s="1091"/>
      <c r="Q761" s="1091">
        <v>5919151.5899999999</v>
      </c>
      <c r="R761" s="1092">
        <v>10471</v>
      </c>
    </row>
    <row r="762" spans="1:18">
      <c r="A762" s="1095" t="s">
        <v>199</v>
      </c>
      <c r="B762" s="1095" t="s">
        <v>1307</v>
      </c>
      <c r="C762" s="1095" t="s">
        <v>980</v>
      </c>
      <c r="D762" s="1095" t="s">
        <v>882</v>
      </c>
      <c r="E762" s="1096">
        <v>41529</v>
      </c>
      <c r="F762" s="1095" t="s">
        <v>199</v>
      </c>
      <c r="G762" s="1091"/>
      <c r="H762" s="1091"/>
      <c r="I762" s="1091"/>
      <c r="J762" s="1095" t="s">
        <v>199</v>
      </c>
      <c r="K762" s="1091"/>
      <c r="L762" s="1091">
        <v>-993058.5</v>
      </c>
      <c r="M762" s="1092"/>
      <c r="N762" s="1091"/>
      <c r="O762" s="1091"/>
      <c r="P762" s="1091"/>
      <c r="Q762" s="1091"/>
      <c r="R762" s="1092"/>
    </row>
    <row r="763" spans="1:18">
      <c r="A763" s="1095" t="s">
        <v>199</v>
      </c>
      <c r="B763" s="1095" t="s">
        <v>1307</v>
      </c>
      <c r="C763" s="1095" t="s">
        <v>980</v>
      </c>
      <c r="D763" s="1095" t="s">
        <v>882</v>
      </c>
      <c r="E763" s="1096">
        <v>41541</v>
      </c>
      <c r="F763" s="1095" t="s">
        <v>199</v>
      </c>
      <c r="G763" s="1091"/>
      <c r="H763" s="1091"/>
      <c r="I763" s="1091"/>
      <c r="J763" s="1095" t="s">
        <v>199</v>
      </c>
      <c r="K763" s="1091">
        <v>3209702.21</v>
      </c>
      <c r="L763" s="1091"/>
      <c r="M763" s="1092">
        <v>5819</v>
      </c>
      <c r="N763" s="1091">
        <v>551.59</v>
      </c>
      <c r="O763" s="1091">
        <v>-2609297.79</v>
      </c>
      <c r="P763" s="1091"/>
      <c r="Q763" s="1091"/>
      <c r="R763" s="1092"/>
    </row>
    <row r="764" spans="1:18">
      <c r="A764" s="1095" t="s">
        <v>199</v>
      </c>
      <c r="B764" s="1095" t="s">
        <v>1307</v>
      </c>
      <c r="C764" s="1095" t="s">
        <v>980</v>
      </c>
      <c r="D764" s="1095" t="s">
        <v>882</v>
      </c>
      <c r="E764" s="1096">
        <v>41542</v>
      </c>
      <c r="F764" s="1095" t="s">
        <v>199</v>
      </c>
      <c r="G764" s="1091"/>
      <c r="H764" s="1091"/>
      <c r="I764" s="1091"/>
      <c r="J764" s="1095" t="s">
        <v>199</v>
      </c>
      <c r="K764" s="1091">
        <v>3226801.5</v>
      </c>
      <c r="L764" s="1091"/>
      <c r="M764" s="1092">
        <v>5850</v>
      </c>
      <c r="N764" s="1091">
        <v>551.59</v>
      </c>
      <c r="O764" s="1091">
        <v>-2623198.5</v>
      </c>
      <c r="P764" s="1091"/>
      <c r="Q764" s="1091"/>
      <c r="R764" s="1092"/>
    </row>
    <row r="765" spans="1:18">
      <c r="A765" s="1095" t="s">
        <v>199</v>
      </c>
      <c r="B765" s="1095" t="s">
        <v>1307</v>
      </c>
      <c r="C765" s="1095" t="s">
        <v>980</v>
      </c>
      <c r="D765" s="1095" t="s">
        <v>882</v>
      </c>
      <c r="E765" s="1096">
        <v>41576</v>
      </c>
      <c r="F765" s="1095" t="s">
        <v>199</v>
      </c>
      <c r="G765" s="1091"/>
      <c r="H765" s="1091"/>
      <c r="I765" s="1091"/>
      <c r="J765" s="1095" t="s">
        <v>199</v>
      </c>
      <c r="K765" s="1091"/>
      <c r="L765" s="1091">
        <v>-64365.04</v>
      </c>
      <c r="M765" s="1092"/>
      <c r="N765" s="1091"/>
      <c r="O765" s="1091"/>
      <c r="P765" s="1091"/>
      <c r="Q765" s="1091"/>
      <c r="R765" s="1092"/>
    </row>
    <row r="766" spans="1:18">
      <c r="A766" s="1095" t="s">
        <v>848</v>
      </c>
      <c r="B766" s="1095" t="s">
        <v>1308</v>
      </c>
      <c r="C766" s="1095" t="s">
        <v>1309</v>
      </c>
      <c r="D766" s="1095" t="s">
        <v>65</v>
      </c>
      <c r="E766" s="1096">
        <v>39878</v>
      </c>
      <c r="F766" s="1095" t="s">
        <v>200</v>
      </c>
      <c r="G766" s="1091">
        <v>100000000</v>
      </c>
      <c r="H766" s="1091">
        <v>0</v>
      </c>
      <c r="I766" s="1091">
        <v>112410898.89</v>
      </c>
      <c r="J766" s="1095" t="s">
        <v>1020</v>
      </c>
      <c r="K766" s="1091"/>
      <c r="L766" s="1091"/>
      <c r="M766" s="1092"/>
      <c r="N766" s="1091"/>
      <c r="O766" s="1091"/>
      <c r="P766" s="1091"/>
      <c r="Q766" s="1091"/>
      <c r="R766" s="1092"/>
    </row>
    <row r="767" spans="1:18">
      <c r="A767" s="1095" t="s">
        <v>199</v>
      </c>
      <c r="B767" s="1095" t="s">
        <v>1308</v>
      </c>
      <c r="C767" s="1095" t="s">
        <v>1309</v>
      </c>
      <c r="D767" s="1095" t="s">
        <v>65</v>
      </c>
      <c r="E767" s="1096">
        <v>40780</v>
      </c>
      <c r="F767" s="1095" t="s">
        <v>199</v>
      </c>
      <c r="G767" s="1091"/>
      <c r="H767" s="1091"/>
      <c r="I767" s="1091"/>
      <c r="J767" s="1095" t="s">
        <v>199</v>
      </c>
      <c r="K767" s="1091">
        <v>100000000</v>
      </c>
      <c r="L767" s="1091"/>
      <c r="M767" s="1092">
        <v>100000</v>
      </c>
      <c r="N767" s="1091">
        <v>1000</v>
      </c>
      <c r="O767" s="1091"/>
      <c r="P767" s="1091"/>
      <c r="Q767" s="1091"/>
      <c r="R767" s="1092"/>
    </row>
    <row r="768" spans="1:18">
      <c r="A768" s="1095" t="s">
        <v>199</v>
      </c>
      <c r="B768" s="1095" t="s">
        <v>1308</v>
      </c>
      <c r="C768" s="1095" t="s">
        <v>1309</v>
      </c>
      <c r="D768" s="1095" t="s">
        <v>65</v>
      </c>
      <c r="E768" s="1096">
        <v>40870</v>
      </c>
      <c r="F768" s="1095" t="s">
        <v>199</v>
      </c>
      <c r="G768" s="1091"/>
      <c r="H768" s="1091"/>
      <c r="I768" s="1091"/>
      <c r="J768" s="1095" t="s">
        <v>199</v>
      </c>
      <c r="K768" s="1091"/>
      <c r="L768" s="1091"/>
      <c r="M768" s="1092"/>
      <c r="N768" s="1091"/>
      <c r="O768" s="1091"/>
      <c r="P768" s="1091"/>
      <c r="Q768" s="1091">
        <v>63677</v>
      </c>
      <c r="R768" s="1092">
        <v>573833</v>
      </c>
    </row>
    <row r="769" spans="1:18">
      <c r="A769" s="1095" t="s">
        <v>937</v>
      </c>
      <c r="B769" s="1095" t="s">
        <v>1310</v>
      </c>
      <c r="C769" s="1095" t="s">
        <v>1311</v>
      </c>
      <c r="D769" s="1095" t="s">
        <v>5</v>
      </c>
      <c r="E769" s="1096">
        <v>39913</v>
      </c>
      <c r="F769" s="1095" t="s">
        <v>200</v>
      </c>
      <c r="G769" s="1091">
        <v>2211000</v>
      </c>
      <c r="H769" s="1091">
        <v>0</v>
      </c>
      <c r="I769" s="1091">
        <v>4693275.6100000003</v>
      </c>
      <c r="J769" s="1095" t="s">
        <v>808</v>
      </c>
      <c r="K769" s="1091"/>
      <c r="L769" s="1091"/>
      <c r="M769" s="1092"/>
      <c r="N769" s="1091"/>
      <c r="O769" s="1091"/>
      <c r="P769" s="1091"/>
      <c r="Q769" s="1091"/>
      <c r="R769" s="1092"/>
    </row>
    <row r="770" spans="1:18">
      <c r="A770" s="1095" t="s">
        <v>199</v>
      </c>
      <c r="B770" s="1095" t="s">
        <v>1310</v>
      </c>
      <c r="C770" s="1095" t="s">
        <v>1311</v>
      </c>
      <c r="D770" s="1095" t="s">
        <v>5</v>
      </c>
      <c r="E770" s="1096">
        <v>40158</v>
      </c>
      <c r="F770" s="1095" t="s">
        <v>199</v>
      </c>
      <c r="G770" s="1091">
        <v>2032000</v>
      </c>
      <c r="H770" s="1091"/>
      <c r="I770" s="1091"/>
      <c r="J770" s="1095" t="s">
        <v>199</v>
      </c>
      <c r="K770" s="1091"/>
      <c r="L770" s="1091"/>
      <c r="M770" s="1092"/>
      <c r="N770" s="1091"/>
      <c r="O770" s="1091"/>
      <c r="P770" s="1091"/>
      <c r="Q770" s="1091"/>
      <c r="R770" s="1092"/>
    </row>
    <row r="771" spans="1:18">
      <c r="A771" s="1095" t="s">
        <v>199</v>
      </c>
      <c r="B771" s="1095" t="s">
        <v>1310</v>
      </c>
      <c r="C771" s="1095" t="s">
        <v>1311</v>
      </c>
      <c r="D771" s="1095" t="s">
        <v>5</v>
      </c>
      <c r="E771" s="1096">
        <v>41262</v>
      </c>
      <c r="F771" s="1095" t="s">
        <v>199</v>
      </c>
      <c r="G771" s="1091"/>
      <c r="H771" s="1091"/>
      <c r="I771" s="1091"/>
      <c r="J771" s="1095" t="s">
        <v>199</v>
      </c>
      <c r="K771" s="1091">
        <v>1373084</v>
      </c>
      <c r="L771" s="1091"/>
      <c r="M771" s="1092">
        <v>1500</v>
      </c>
      <c r="N771" s="1091">
        <v>915.38933299999997</v>
      </c>
      <c r="O771" s="1091">
        <v>-126916</v>
      </c>
      <c r="P771" s="1091"/>
      <c r="Q771" s="1091">
        <v>90461.65</v>
      </c>
      <c r="R771" s="1092">
        <v>111</v>
      </c>
    </row>
    <row r="772" spans="1:18">
      <c r="A772" s="1095" t="s">
        <v>199</v>
      </c>
      <c r="B772" s="1095" t="s">
        <v>1310</v>
      </c>
      <c r="C772" s="1095" t="s">
        <v>1311</v>
      </c>
      <c r="D772" s="1095" t="s">
        <v>5</v>
      </c>
      <c r="E772" s="1096">
        <v>41263</v>
      </c>
      <c r="F772" s="1095" t="s">
        <v>199</v>
      </c>
      <c r="G772" s="1091"/>
      <c r="H772" s="1091"/>
      <c r="I772" s="1091"/>
      <c r="J772" s="1095" t="s">
        <v>199</v>
      </c>
      <c r="K772" s="1091">
        <v>2510399.84</v>
      </c>
      <c r="L772" s="1091"/>
      <c r="M772" s="1092">
        <v>2743</v>
      </c>
      <c r="N772" s="1091">
        <v>915.20227399999999</v>
      </c>
      <c r="O772" s="1091">
        <v>-232600.16</v>
      </c>
      <c r="P772" s="1091"/>
      <c r="Q772" s="1091"/>
      <c r="R772" s="1092"/>
    </row>
    <row r="773" spans="1:18">
      <c r="A773" s="1095" t="s">
        <v>199</v>
      </c>
      <c r="B773" s="1095" t="s">
        <v>1310</v>
      </c>
      <c r="C773" s="1095" t="s">
        <v>1311</v>
      </c>
      <c r="D773" s="1095" t="s">
        <v>5</v>
      </c>
      <c r="E773" s="1096">
        <v>41285</v>
      </c>
      <c r="F773" s="1095" t="s">
        <v>199</v>
      </c>
      <c r="G773" s="1091"/>
      <c r="H773" s="1091"/>
      <c r="I773" s="1091"/>
      <c r="J773" s="1095" t="s">
        <v>199</v>
      </c>
      <c r="K773" s="1091"/>
      <c r="L773" s="1091">
        <v>-33333.33</v>
      </c>
      <c r="M773" s="1092"/>
      <c r="N773" s="1091"/>
      <c r="O773" s="1091"/>
      <c r="P773" s="1091"/>
      <c r="Q773" s="1091"/>
      <c r="R773" s="1092"/>
    </row>
    <row r="774" spans="1:18">
      <c r="A774" s="1095" t="s">
        <v>848</v>
      </c>
      <c r="B774" s="1095" t="s">
        <v>1312</v>
      </c>
      <c r="C774" s="1095" t="s">
        <v>1313</v>
      </c>
      <c r="D774" s="1095" t="s">
        <v>5</v>
      </c>
      <c r="E774" s="1096">
        <v>39801</v>
      </c>
      <c r="F774" s="1095" t="s">
        <v>200</v>
      </c>
      <c r="G774" s="1091">
        <v>25000000</v>
      </c>
      <c r="H774" s="1091">
        <v>0</v>
      </c>
      <c r="I774" s="1091">
        <v>28810847.550000001</v>
      </c>
      <c r="J774" s="1095" t="s">
        <v>1020</v>
      </c>
      <c r="K774" s="1091"/>
      <c r="L774" s="1091"/>
      <c r="M774" s="1092"/>
      <c r="N774" s="1091"/>
      <c r="O774" s="1091"/>
      <c r="P774" s="1091"/>
      <c r="Q774" s="1091"/>
      <c r="R774" s="1092"/>
    </row>
    <row r="775" spans="1:18">
      <c r="A775" s="1095" t="s">
        <v>199</v>
      </c>
      <c r="B775" s="1095" t="s">
        <v>1312</v>
      </c>
      <c r="C775" s="1095" t="s">
        <v>1313</v>
      </c>
      <c r="D775" s="1095" t="s">
        <v>5</v>
      </c>
      <c r="E775" s="1096">
        <v>40738</v>
      </c>
      <c r="F775" s="1095" t="s">
        <v>199</v>
      </c>
      <c r="G775" s="1091"/>
      <c r="H775" s="1091"/>
      <c r="I775" s="1091"/>
      <c r="J775" s="1095" t="s">
        <v>199</v>
      </c>
      <c r="K775" s="1091">
        <v>25000000</v>
      </c>
      <c r="L775" s="1091"/>
      <c r="M775" s="1092">
        <v>25000</v>
      </c>
      <c r="N775" s="1091">
        <v>1000</v>
      </c>
      <c r="O775" s="1091"/>
      <c r="P775" s="1091"/>
      <c r="Q775" s="1091"/>
      <c r="R775" s="1092"/>
    </row>
    <row r="776" spans="1:18">
      <c r="A776" s="1095" t="s">
        <v>199</v>
      </c>
      <c r="B776" s="1095" t="s">
        <v>1312</v>
      </c>
      <c r="C776" s="1095" t="s">
        <v>1313</v>
      </c>
      <c r="D776" s="1095" t="s">
        <v>5</v>
      </c>
      <c r="E776" s="1096">
        <v>40779</v>
      </c>
      <c r="F776" s="1095" t="s">
        <v>199</v>
      </c>
      <c r="G776" s="1091"/>
      <c r="H776" s="1091"/>
      <c r="I776" s="1091"/>
      <c r="J776" s="1095" t="s">
        <v>199</v>
      </c>
      <c r="K776" s="1091"/>
      <c r="L776" s="1091"/>
      <c r="M776" s="1092"/>
      <c r="N776" s="1091"/>
      <c r="O776" s="1091"/>
      <c r="P776" s="1091"/>
      <c r="Q776" s="1091">
        <v>599042</v>
      </c>
      <c r="R776" s="1092">
        <v>599042</v>
      </c>
    </row>
    <row r="777" spans="1:18">
      <c r="A777" s="1095"/>
      <c r="B777" s="1095" t="s">
        <v>1314</v>
      </c>
      <c r="C777" s="1095" t="s">
        <v>1156</v>
      </c>
      <c r="D777" s="1095" t="s">
        <v>171</v>
      </c>
      <c r="E777" s="1096">
        <v>39906</v>
      </c>
      <c r="F777" s="1095" t="s">
        <v>200</v>
      </c>
      <c r="G777" s="1091">
        <v>10958000</v>
      </c>
      <c r="H777" s="1091">
        <v>0</v>
      </c>
      <c r="I777" s="1091">
        <v>11956712.439999999</v>
      </c>
      <c r="J777" s="1095" t="s">
        <v>808</v>
      </c>
      <c r="K777" s="1091"/>
      <c r="L777" s="1091"/>
      <c r="M777" s="1092"/>
      <c r="N777" s="1091"/>
      <c r="O777" s="1091"/>
      <c r="P777" s="1091"/>
      <c r="Q777" s="1091"/>
      <c r="R777" s="1092"/>
    </row>
    <row r="778" spans="1:18">
      <c r="A778" s="1095" t="s">
        <v>199</v>
      </c>
      <c r="B778" s="1095" t="s">
        <v>1314</v>
      </c>
      <c r="C778" s="1095" t="s">
        <v>1156</v>
      </c>
      <c r="D778" s="1095" t="s">
        <v>171</v>
      </c>
      <c r="E778" s="1096">
        <v>41079</v>
      </c>
      <c r="F778" s="1095" t="s">
        <v>199</v>
      </c>
      <c r="G778" s="1091"/>
      <c r="H778" s="1091"/>
      <c r="I778" s="1091"/>
      <c r="J778" s="1095" t="s">
        <v>199</v>
      </c>
      <c r="K778" s="1091">
        <v>10082565.380000001</v>
      </c>
      <c r="L778" s="1091">
        <v>-151238.48000000001</v>
      </c>
      <c r="M778" s="1092">
        <v>10958</v>
      </c>
      <c r="N778" s="1091">
        <v>920.11</v>
      </c>
      <c r="O778" s="1091">
        <v>-875434.62</v>
      </c>
      <c r="P778" s="1091"/>
      <c r="Q778" s="1091"/>
      <c r="R778" s="1092"/>
    </row>
    <row r="779" spans="1:18">
      <c r="A779" s="1095" t="s">
        <v>199</v>
      </c>
      <c r="B779" s="1095" t="s">
        <v>1314</v>
      </c>
      <c r="C779" s="1095" t="s">
        <v>1156</v>
      </c>
      <c r="D779" s="1095" t="s">
        <v>171</v>
      </c>
      <c r="E779" s="1096">
        <v>41311</v>
      </c>
      <c r="F779" s="1095" t="s">
        <v>199</v>
      </c>
      <c r="G779" s="1091"/>
      <c r="H779" s="1091"/>
      <c r="I779" s="1091"/>
      <c r="J779" s="1095" t="s">
        <v>199</v>
      </c>
      <c r="K779" s="1091"/>
      <c r="L779" s="1091"/>
      <c r="M779" s="1092"/>
      <c r="N779" s="1091"/>
      <c r="O779" s="1091"/>
      <c r="P779" s="1091"/>
      <c r="Q779" s="1091">
        <v>266041.78000000003</v>
      </c>
      <c r="R779" s="1092">
        <v>417648</v>
      </c>
    </row>
    <row r="780" spans="1:18">
      <c r="A780" s="1095" t="s">
        <v>1315</v>
      </c>
      <c r="B780" s="1095" t="s">
        <v>1316</v>
      </c>
      <c r="C780" s="1095" t="s">
        <v>1317</v>
      </c>
      <c r="D780" s="1095" t="s">
        <v>5</v>
      </c>
      <c r="E780" s="1096">
        <v>39857</v>
      </c>
      <c r="F780" s="1095" t="s">
        <v>201</v>
      </c>
      <c r="G780" s="1091">
        <v>2200000</v>
      </c>
      <c r="H780" s="1091">
        <v>0</v>
      </c>
      <c r="I780" s="1091">
        <v>5446642.9400000004</v>
      </c>
      <c r="J780" s="1095" t="s">
        <v>1020</v>
      </c>
      <c r="K780" s="1091"/>
      <c r="L780" s="1091"/>
      <c r="M780" s="1092"/>
      <c r="N780" s="1091"/>
      <c r="O780" s="1091"/>
      <c r="P780" s="1091"/>
      <c r="Q780" s="1091"/>
      <c r="R780" s="1092"/>
    </row>
    <row r="781" spans="1:18">
      <c r="A781" s="1095" t="s">
        <v>199</v>
      </c>
      <c r="B781" s="1095" t="s">
        <v>1316</v>
      </c>
      <c r="C781" s="1095" t="s">
        <v>1317</v>
      </c>
      <c r="D781" s="1095" t="s">
        <v>5</v>
      </c>
      <c r="E781" s="1096">
        <v>40169</v>
      </c>
      <c r="F781" s="1095" t="s">
        <v>199</v>
      </c>
      <c r="G781" s="1091">
        <v>2836000</v>
      </c>
      <c r="H781" s="1091"/>
      <c r="I781" s="1091"/>
      <c r="J781" s="1095" t="s">
        <v>199</v>
      </c>
      <c r="K781" s="1091"/>
      <c r="L781" s="1091"/>
      <c r="M781" s="1092"/>
      <c r="N781" s="1091"/>
      <c r="O781" s="1091"/>
      <c r="P781" s="1091"/>
      <c r="Q781" s="1091"/>
      <c r="R781" s="1092"/>
    </row>
    <row r="782" spans="1:18">
      <c r="A782" s="1095" t="s">
        <v>199</v>
      </c>
      <c r="B782" s="1095" t="s">
        <v>1316</v>
      </c>
      <c r="C782" s="1095" t="s">
        <v>1317</v>
      </c>
      <c r="D782" s="1095" t="s">
        <v>5</v>
      </c>
      <c r="E782" s="1096">
        <v>40445</v>
      </c>
      <c r="F782" s="1095" t="s">
        <v>199</v>
      </c>
      <c r="G782" s="1091"/>
      <c r="H782" s="1091"/>
      <c r="I782" s="1091"/>
      <c r="J782" s="1095" t="s">
        <v>199</v>
      </c>
      <c r="K782" s="1091">
        <v>5036000</v>
      </c>
      <c r="L782" s="1091"/>
      <c r="M782" s="1092">
        <v>5036</v>
      </c>
      <c r="N782" s="1091">
        <v>1000</v>
      </c>
      <c r="O782" s="1091"/>
      <c r="P782" s="1091"/>
      <c r="Q782" s="1091">
        <v>110000</v>
      </c>
      <c r="R782" s="1092">
        <v>110</v>
      </c>
    </row>
    <row r="783" spans="1:18">
      <c r="A783" s="1095"/>
      <c r="B783" s="1095" t="s">
        <v>1318</v>
      </c>
      <c r="C783" s="1095" t="s">
        <v>1319</v>
      </c>
      <c r="D783" s="1095" t="s">
        <v>1045</v>
      </c>
      <c r="E783" s="1096">
        <v>39836</v>
      </c>
      <c r="F783" s="1095" t="s">
        <v>200</v>
      </c>
      <c r="G783" s="1091">
        <v>23184000</v>
      </c>
      <c r="H783" s="1091">
        <v>0</v>
      </c>
      <c r="I783" s="1091">
        <v>25245684.710000001</v>
      </c>
      <c r="J783" s="1095" t="s">
        <v>808</v>
      </c>
      <c r="K783" s="1091"/>
      <c r="L783" s="1091"/>
      <c r="M783" s="1092"/>
      <c r="N783" s="1091"/>
      <c r="O783" s="1091"/>
      <c r="P783" s="1091"/>
      <c r="Q783" s="1091"/>
      <c r="R783" s="1092"/>
    </row>
    <row r="784" spans="1:18">
      <c r="A784" s="1095" t="s">
        <v>199</v>
      </c>
      <c r="B784" s="1095" t="s">
        <v>1318</v>
      </c>
      <c r="C784" s="1095" t="s">
        <v>1319</v>
      </c>
      <c r="D784" s="1095" t="s">
        <v>1045</v>
      </c>
      <c r="E784" s="1096">
        <v>41093</v>
      </c>
      <c r="F784" s="1095" t="s">
        <v>199</v>
      </c>
      <c r="G784" s="1091"/>
      <c r="H784" s="1091"/>
      <c r="I784" s="1091"/>
      <c r="J784" s="1095" t="s">
        <v>199</v>
      </c>
      <c r="K784" s="1091">
        <v>21004704</v>
      </c>
      <c r="L784" s="1091">
        <v>-315070.56</v>
      </c>
      <c r="M784" s="1092">
        <v>23184</v>
      </c>
      <c r="N784" s="1091">
        <v>906</v>
      </c>
      <c r="O784" s="1091">
        <v>-2179296</v>
      </c>
      <c r="P784" s="1091"/>
      <c r="Q784" s="1091"/>
      <c r="R784" s="1092"/>
    </row>
    <row r="785" spans="1:18">
      <c r="A785" s="1095" t="s">
        <v>199</v>
      </c>
      <c r="B785" s="1095" t="s">
        <v>1318</v>
      </c>
      <c r="C785" s="1095" t="s">
        <v>1319</v>
      </c>
      <c r="D785" s="1095" t="s">
        <v>1045</v>
      </c>
      <c r="E785" s="1096">
        <v>41157</v>
      </c>
      <c r="F785" s="1095" t="s">
        <v>199</v>
      </c>
      <c r="G785" s="1091"/>
      <c r="H785" s="1091"/>
      <c r="I785" s="1091"/>
      <c r="J785" s="1095" t="s">
        <v>199</v>
      </c>
      <c r="K785" s="1091"/>
      <c r="L785" s="1091"/>
      <c r="M785" s="1092"/>
      <c r="N785" s="1091"/>
      <c r="O785" s="1091"/>
      <c r="P785" s="1091"/>
      <c r="Q785" s="1091">
        <v>563174</v>
      </c>
      <c r="R785" s="1092">
        <v>469312</v>
      </c>
    </row>
    <row r="786" spans="1:18">
      <c r="A786" s="1095" t="s">
        <v>809</v>
      </c>
      <c r="B786" s="1095" t="s">
        <v>1320</v>
      </c>
      <c r="C786" s="1095" t="s">
        <v>1321</v>
      </c>
      <c r="D786" s="1095" t="s">
        <v>1074</v>
      </c>
      <c r="E786" s="1096">
        <v>39892</v>
      </c>
      <c r="F786" s="1095" t="s">
        <v>201</v>
      </c>
      <c r="G786" s="1091">
        <v>4500000</v>
      </c>
      <c r="H786" s="1091">
        <v>0</v>
      </c>
      <c r="I786" s="1091">
        <v>5339487.75</v>
      </c>
      <c r="J786" s="1095" t="s">
        <v>1020</v>
      </c>
      <c r="K786" s="1091"/>
      <c r="L786" s="1091"/>
      <c r="M786" s="1092"/>
      <c r="N786" s="1091"/>
      <c r="O786" s="1091"/>
      <c r="P786" s="1091"/>
      <c r="Q786" s="1091"/>
      <c r="R786" s="1092"/>
    </row>
    <row r="787" spans="1:18">
      <c r="A787" s="1095" t="s">
        <v>199</v>
      </c>
      <c r="B787" s="1095" t="s">
        <v>1320</v>
      </c>
      <c r="C787" s="1095" t="s">
        <v>1321</v>
      </c>
      <c r="D787" s="1095" t="s">
        <v>1074</v>
      </c>
      <c r="E787" s="1096">
        <v>40808</v>
      </c>
      <c r="F787" s="1095" t="s">
        <v>199</v>
      </c>
      <c r="G787" s="1091"/>
      <c r="H787" s="1091"/>
      <c r="I787" s="1091"/>
      <c r="J787" s="1095" t="s">
        <v>199</v>
      </c>
      <c r="K787" s="1091">
        <v>4500000</v>
      </c>
      <c r="L787" s="1091"/>
      <c r="M787" s="1092">
        <v>4500</v>
      </c>
      <c r="N787" s="1091">
        <v>1000</v>
      </c>
      <c r="O787" s="1091"/>
      <c r="P787" s="1091"/>
      <c r="Q787" s="1091">
        <v>225000</v>
      </c>
      <c r="R787" s="1092">
        <v>225</v>
      </c>
    </row>
    <row r="788" spans="1:18">
      <c r="A788" s="1095" t="s">
        <v>1322</v>
      </c>
      <c r="B788" s="1095" t="s">
        <v>1323</v>
      </c>
      <c r="C788" s="1095" t="s">
        <v>1324</v>
      </c>
      <c r="D788" s="1095" t="s">
        <v>171</v>
      </c>
      <c r="E788" s="1096">
        <v>39773</v>
      </c>
      <c r="F788" s="1095" t="s">
        <v>200</v>
      </c>
      <c r="G788" s="1091">
        <v>41500000</v>
      </c>
      <c r="H788" s="1091">
        <v>0</v>
      </c>
      <c r="I788" s="1091">
        <v>42839002.780000001</v>
      </c>
      <c r="J788" s="1095" t="s">
        <v>1020</v>
      </c>
      <c r="K788" s="1091"/>
      <c r="L788" s="1091"/>
      <c r="M788" s="1092"/>
      <c r="N788" s="1091"/>
      <c r="O788" s="1091"/>
      <c r="P788" s="1091"/>
      <c r="Q788" s="1091"/>
      <c r="R788" s="1092"/>
    </row>
    <row r="789" spans="1:18">
      <c r="A789" s="1095" t="s">
        <v>199</v>
      </c>
      <c r="B789" s="1095" t="s">
        <v>1323</v>
      </c>
      <c r="C789" s="1095" t="s">
        <v>1324</v>
      </c>
      <c r="D789" s="1095" t="s">
        <v>171</v>
      </c>
      <c r="E789" s="1096">
        <v>40002</v>
      </c>
      <c r="F789" s="1095" t="s">
        <v>199</v>
      </c>
      <c r="G789" s="1091"/>
      <c r="H789" s="1091"/>
      <c r="I789" s="1091"/>
      <c r="J789" s="1095" t="s">
        <v>199</v>
      </c>
      <c r="K789" s="1091">
        <v>41500000</v>
      </c>
      <c r="L789" s="1091"/>
      <c r="M789" s="1092">
        <v>41500</v>
      </c>
      <c r="N789" s="1091">
        <v>1000</v>
      </c>
      <c r="O789" s="1091"/>
      <c r="P789" s="1091"/>
      <c r="Q789" s="1091"/>
      <c r="R789" s="1092"/>
    </row>
    <row r="790" spans="1:18">
      <c r="A790" s="1095" t="s">
        <v>199</v>
      </c>
      <c r="B790" s="1095" t="s">
        <v>1323</v>
      </c>
      <c r="C790" s="1095" t="s">
        <v>1324</v>
      </c>
      <c r="D790" s="1095" t="s">
        <v>171</v>
      </c>
      <c r="E790" s="1096">
        <v>40869</v>
      </c>
      <c r="F790" s="1095" t="s">
        <v>199</v>
      </c>
      <c r="G790" s="1091"/>
      <c r="H790" s="1091"/>
      <c r="I790" s="1091"/>
      <c r="J790" s="1095" t="s">
        <v>199</v>
      </c>
      <c r="K790" s="1091"/>
      <c r="L790" s="1091"/>
      <c r="M790" s="1092"/>
      <c r="N790" s="1091"/>
      <c r="O790" s="1091"/>
      <c r="P790" s="1091"/>
      <c r="Q790" s="1091">
        <v>30600</v>
      </c>
      <c r="R790" s="1092">
        <v>88273</v>
      </c>
    </row>
    <row r="791" spans="1:18">
      <c r="A791" s="1095" t="s">
        <v>1325</v>
      </c>
      <c r="B791" s="1095" t="s">
        <v>1326</v>
      </c>
      <c r="C791" s="1095" t="s">
        <v>1239</v>
      </c>
      <c r="D791" s="1095" t="s">
        <v>845</v>
      </c>
      <c r="E791" s="1096">
        <v>39948</v>
      </c>
      <c r="F791" s="1095" t="s">
        <v>201</v>
      </c>
      <c r="G791" s="1091">
        <v>14800000</v>
      </c>
      <c r="H791" s="1091">
        <v>0</v>
      </c>
      <c r="I791" s="1091">
        <v>19957763.300000001</v>
      </c>
      <c r="J791" s="1095" t="s">
        <v>1020</v>
      </c>
      <c r="K791" s="1091"/>
      <c r="L791" s="1091"/>
      <c r="M791" s="1092"/>
      <c r="N791" s="1091"/>
      <c r="O791" s="1091"/>
      <c r="P791" s="1091"/>
      <c r="Q791" s="1091"/>
      <c r="R791" s="1092"/>
    </row>
    <row r="792" spans="1:18">
      <c r="A792" s="1095" t="s">
        <v>199</v>
      </c>
      <c r="B792" s="1095" t="s">
        <v>1326</v>
      </c>
      <c r="C792" s="1095" t="s">
        <v>1239</v>
      </c>
      <c r="D792" s="1095" t="s">
        <v>845</v>
      </c>
      <c r="E792" s="1096">
        <v>41836</v>
      </c>
      <c r="F792" s="1095" t="s">
        <v>199</v>
      </c>
      <c r="G792" s="1091"/>
      <c r="H792" s="1091"/>
      <c r="I792" s="1091"/>
      <c r="J792" s="1095" t="s">
        <v>199</v>
      </c>
      <c r="K792" s="1091">
        <v>14800000</v>
      </c>
      <c r="L792" s="1091"/>
      <c r="M792" s="1092">
        <v>14800</v>
      </c>
      <c r="N792" s="1091">
        <v>1000</v>
      </c>
      <c r="O792" s="1091"/>
      <c r="P792" s="1091"/>
      <c r="Q792" s="1091">
        <v>740000</v>
      </c>
      <c r="R792" s="1092">
        <v>740</v>
      </c>
    </row>
    <row r="793" spans="1:18">
      <c r="A793" s="1095"/>
      <c r="B793" s="1095" t="s">
        <v>1327</v>
      </c>
      <c r="C793" s="1095" t="s">
        <v>1328</v>
      </c>
      <c r="D793" s="1095" t="s">
        <v>805</v>
      </c>
      <c r="E793" s="1096">
        <v>39805</v>
      </c>
      <c r="F793" s="1095" t="s">
        <v>200</v>
      </c>
      <c r="G793" s="1091">
        <v>10685000</v>
      </c>
      <c r="H793" s="1091">
        <v>0</v>
      </c>
      <c r="I793" s="1091">
        <v>8499249.9199999999</v>
      </c>
      <c r="J793" s="1095" t="s">
        <v>808</v>
      </c>
      <c r="K793" s="1091"/>
      <c r="L793" s="1091"/>
      <c r="M793" s="1092"/>
      <c r="N793" s="1091"/>
      <c r="O793" s="1091"/>
      <c r="P793" s="1091"/>
      <c r="Q793" s="1091"/>
      <c r="R793" s="1092"/>
    </row>
    <row r="794" spans="1:18">
      <c r="A794" s="1095" t="s">
        <v>199</v>
      </c>
      <c r="B794" s="1095" t="s">
        <v>1327</v>
      </c>
      <c r="C794" s="1095" t="s">
        <v>1328</v>
      </c>
      <c r="D794" s="1095" t="s">
        <v>805</v>
      </c>
      <c r="E794" s="1096">
        <v>40694</v>
      </c>
      <c r="F794" s="1095" t="s">
        <v>199</v>
      </c>
      <c r="G794" s="1091"/>
      <c r="H794" s="1091"/>
      <c r="I794" s="1091"/>
      <c r="J794" s="1095" t="s">
        <v>199</v>
      </c>
      <c r="K794" s="1091">
        <v>7754267.4800000004</v>
      </c>
      <c r="L794" s="1091"/>
      <c r="M794" s="1092">
        <v>10685</v>
      </c>
      <c r="N794" s="1091">
        <v>725.71525299999996</v>
      </c>
      <c r="O794" s="1091">
        <v>-2930732.52</v>
      </c>
      <c r="P794" s="1091"/>
      <c r="Q794" s="1091"/>
      <c r="R794" s="1092"/>
    </row>
    <row r="795" spans="1:18">
      <c r="A795" s="1095"/>
      <c r="B795" s="1095" t="s">
        <v>1329</v>
      </c>
      <c r="C795" s="1095" t="s">
        <v>1330</v>
      </c>
      <c r="D795" s="1095" t="s">
        <v>9</v>
      </c>
      <c r="E795" s="1096">
        <v>39773</v>
      </c>
      <c r="F795" s="1095" t="s">
        <v>200</v>
      </c>
      <c r="G795" s="1091">
        <v>11350000</v>
      </c>
      <c r="H795" s="1091">
        <v>0</v>
      </c>
      <c r="I795" s="1091">
        <v>13425979.359999999</v>
      </c>
      <c r="J795" s="1095" t="s">
        <v>808</v>
      </c>
      <c r="K795" s="1091"/>
      <c r="L795" s="1091"/>
      <c r="M795" s="1092"/>
      <c r="N795" s="1091"/>
      <c r="O795" s="1091"/>
      <c r="P795" s="1091"/>
      <c r="Q795" s="1091"/>
      <c r="R795" s="1092"/>
    </row>
    <row r="796" spans="1:18">
      <c r="A796" s="1095" t="s">
        <v>199</v>
      </c>
      <c r="B796" s="1095" t="s">
        <v>1329</v>
      </c>
      <c r="C796" s="1095" t="s">
        <v>1330</v>
      </c>
      <c r="D796" s="1095" t="s">
        <v>9</v>
      </c>
      <c r="E796" s="1096">
        <v>41150</v>
      </c>
      <c r="F796" s="1095" t="s">
        <v>199</v>
      </c>
      <c r="G796" s="1091"/>
      <c r="H796" s="1091"/>
      <c r="I796" s="1091"/>
      <c r="J796" s="1095" t="s">
        <v>199</v>
      </c>
      <c r="K796" s="1091">
        <v>11155120.5</v>
      </c>
      <c r="L796" s="1091">
        <v>-167326.81</v>
      </c>
      <c r="M796" s="1092">
        <v>11350</v>
      </c>
      <c r="N796" s="1091">
        <v>982.83</v>
      </c>
      <c r="O796" s="1091">
        <v>-194879.5</v>
      </c>
      <c r="P796" s="1091"/>
      <c r="Q796" s="1091"/>
      <c r="R796" s="1092"/>
    </row>
    <row r="797" spans="1:18">
      <c r="A797" s="1095" t="s">
        <v>199</v>
      </c>
      <c r="B797" s="1095" t="s">
        <v>1329</v>
      </c>
      <c r="C797" s="1095" t="s">
        <v>1330</v>
      </c>
      <c r="D797" s="1095" t="s">
        <v>9</v>
      </c>
      <c r="E797" s="1096">
        <v>41214</v>
      </c>
      <c r="F797" s="1095" t="s">
        <v>199</v>
      </c>
      <c r="G797" s="1091"/>
      <c r="H797" s="1091"/>
      <c r="I797" s="1091"/>
      <c r="J797" s="1095" t="s">
        <v>199</v>
      </c>
      <c r="K797" s="1091"/>
      <c r="L797" s="1091"/>
      <c r="M797" s="1092"/>
      <c r="N797" s="1091"/>
      <c r="O797" s="1091"/>
      <c r="P797" s="1091"/>
      <c r="Q797" s="1091">
        <v>297500</v>
      </c>
      <c r="R797" s="1092">
        <v>195915</v>
      </c>
    </row>
    <row r="798" spans="1:18">
      <c r="A798" s="1095" t="s">
        <v>827</v>
      </c>
      <c r="B798" s="1095" t="s">
        <v>1331</v>
      </c>
      <c r="C798" s="1095" t="s">
        <v>1332</v>
      </c>
      <c r="D798" s="1095" t="s">
        <v>65</v>
      </c>
      <c r="E798" s="1096">
        <v>40158</v>
      </c>
      <c r="F798" s="1095" t="s">
        <v>201</v>
      </c>
      <c r="G798" s="1091">
        <v>22000000</v>
      </c>
      <c r="H798" s="1091">
        <v>0</v>
      </c>
      <c r="I798" s="1091">
        <v>18252479.059999999</v>
      </c>
      <c r="J798" s="1095" t="s">
        <v>808</v>
      </c>
      <c r="K798" s="1091"/>
      <c r="L798" s="1091"/>
      <c r="M798" s="1092"/>
      <c r="N798" s="1091"/>
      <c r="O798" s="1091"/>
      <c r="P798" s="1091"/>
      <c r="Q798" s="1091"/>
      <c r="R798" s="1092"/>
    </row>
    <row r="799" spans="1:18">
      <c r="A799" s="1095" t="s">
        <v>199</v>
      </c>
      <c r="B799" s="1095" t="s">
        <v>1331</v>
      </c>
      <c r="C799" s="1095" t="s">
        <v>1332</v>
      </c>
      <c r="D799" s="1095" t="s">
        <v>65</v>
      </c>
      <c r="E799" s="1096">
        <v>41129</v>
      </c>
      <c r="F799" s="1095" t="s">
        <v>199</v>
      </c>
      <c r="G799" s="1091"/>
      <c r="H799" s="1091"/>
      <c r="I799" s="1091"/>
      <c r="J799" s="1095" t="s">
        <v>199</v>
      </c>
      <c r="K799" s="1091"/>
      <c r="L799" s="1091"/>
      <c r="M799" s="1092"/>
      <c r="N799" s="1091"/>
      <c r="O799" s="1091"/>
      <c r="P799" s="1091"/>
      <c r="Q799" s="1091">
        <v>70727.58</v>
      </c>
      <c r="R799" s="1092">
        <v>108</v>
      </c>
    </row>
    <row r="800" spans="1:18">
      <c r="A800" s="1095" t="s">
        <v>199</v>
      </c>
      <c r="B800" s="1095" t="s">
        <v>1331</v>
      </c>
      <c r="C800" s="1095" t="s">
        <v>1332</v>
      </c>
      <c r="D800" s="1095" t="s">
        <v>65</v>
      </c>
      <c r="E800" s="1096">
        <v>41130</v>
      </c>
      <c r="F800" s="1095" t="s">
        <v>199</v>
      </c>
      <c r="G800" s="1091"/>
      <c r="H800" s="1091"/>
      <c r="I800" s="1091"/>
      <c r="J800" s="1095" t="s">
        <v>199</v>
      </c>
      <c r="K800" s="1091"/>
      <c r="L800" s="1091"/>
      <c r="M800" s="1092"/>
      <c r="N800" s="1091"/>
      <c r="O800" s="1091"/>
      <c r="P800" s="1091"/>
      <c r="Q800" s="1091">
        <v>440082.72</v>
      </c>
      <c r="R800" s="1092">
        <v>672</v>
      </c>
    </row>
    <row r="801" spans="1:18">
      <c r="A801" s="1095" t="s">
        <v>199</v>
      </c>
      <c r="B801" s="1095" t="s">
        <v>1331</v>
      </c>
      <c r="C801" s="1095" t="s">
        <v>1332</v>
      </c>
      <c r="D801" s="1095" t="s">
        <v>65</v>
      </c>
      <c r="E801" s="1096">
        <v>41131</v>
      </c>
      <c r="F801" s="1095" t="s">
        <v>199</v>
      </c>
      <c r="G801" s="1091"/>
      <c r="H801" s="1091"/>
      <c r="I801" s="1091"/>
      <c r="J801" s="1095" t="s">
        <v>199</v>
      </c>
      <c r="K801" s="1091"/>
      <c r="L801" s="1091"/>
      <c r="M801" s="1092"/>
      <c r="N801" s="1091"/>
      <c r="O801" s="1091"/>
      <c r="P801" s="1091"/>
      <c r="Q801" s="1091">
        <v>209563.2</v>
      </c>
      <c r="R801" s="1092">
        <v>320</v>
      </c>
    </row>
    <row r="802" spans="1:18">
      <c r="A802" s="1095" t="s">
        <v>199</v>
      </c>
      <c r="B802" s="1095" t="s">
        <v>1331</v>
      </c>
      <c r="C802" s="1095" t="s">
        <v>1332</v>
      </c>
      <c r="D802" s="1095" t="s">
        <v>65</v>
      </c>
      <c r="E802" s="1096">
        <v>41171</v>
      </c>
      <c r="F802" s="1095" t="s">
        <v>199</v>
      </c>
      <c r="G802" s="1091"/>
      <c r="H802" s="1091"/>
      <c r="I802" s="1091"/>
      <c r="J802" s="1095" t="s">
        <v>199</v>
      </c>
      <c r="K802" s="1091">
        <v>326250</v>
      </c>
      <c r="L802" s="1091"/>
      <c r="M802" s="1092">
        <v>500</v>
      </c>
      <c r="N802" s="1091">
        <v>652.5</v>
      </c>
      <c r="O802" s="1091">
        <v>-173750</v>
      </c>
      <c r="P802" s="1091"/>
      <c r="Q802" s="1091"/>
      <c r="R802" s="1092"/>
    </row>
    <row r="803" spans="1:18">
      <c r="A803" s="1095" t="s">
        <v>199</v>
      </c>
      <c r="B803" s="1095" t="s">
        <v>1331</v>
      </c>
      <c r="C803" s="1095" t="s">
        <v>1332</v>
      </c>
      <c r="D803" s="1095" t="s">
        <v>65</v>
      </c>
      <c r="E803" s="1096">
        <v>41172</v>
      </c>
      <c r="F803" s="1095" t="s">
        <v>199</v>
      </c>
      <c r="G803" s="1091"/>
      <c r="H803" s="1091"/>
      <c r="I803" s="1091"/>
      <c r="J803" s="1095" t="s">
        <v>199</v>
      </c>
      <c r="K803" s="1091">
        <v>3051090</v>
      </c>
      <c r="L803" s="1091"/>
      <c r="M803" s="1092">
        <v>4676</v>
      </c>
      <c r="N803" s="1091">
        <v>652.5</v>
      </c>
      <c r="O803" s="1091">
        <v>-1624910</v>
      </c>
      <c r="P803" s="1091"/>
      <c r="Q803" s="1091"/>
      <c r="R803" s="1092"/>
    </row>
    <row r="804" spans="1:18">
      <c r="A804" s="1095" t="s">
        <v>199</v>
      </c>
      <c r="B804" s="1095" t="s">
        <v>1331</v>
      </c>
      <c r="C804" s="1095" t="s">
        <v>1332</v>
      </c>
      <c r="D804" s="1095" t="s">
        <v>65</v>
      </c>
      <c r="E804" s="1096">
        <v>41173</v>
      </c>
      <c r="F804" s="1095" t="s">
        <v>199</v>
      </c>
      <c r="G804" s="1091"/>
      <c r="H804" s="1091"/>
      <c r="I804" s="1091"/>
      <c r="J804" s="1095" t="s">
        <v>199</v>
      </c>
      <c r="K804" s="1091">
        <v>10977660</v>
      </c>
      <c r="L804" s="1091"/>
      <c r="M804" s="1092">
        <v>16824</v>
      </c>
      <c r="N804" s="1091">
        <v>652.5</v>
      </c>
      <c r="O804" s="1091">
        <v>-5846340</v>
      </c>
      <c r="P804" s="1091"/>
      <c r="Q804" s="1091"/>
      <c r="R804" s="1092"/>
    </row>
    <row r="805" spans="1:18">
      <c r="A805" s="1095" t="s">
        <v>199</v>
      </c>
      <c r="B805" s="1095" t="s">
        <v>1331</v>
      </c>
      <c r="C805" s="1095" t="s">
        <v>1332</v>
      </c>
      <c r="D805" s="1095" t="s">
        <v>65</v>
      </c>
      <c r="E805" s="1096">
        <v>41229</v>
      </c>
      <c r="F805" s="1095" t="s">
        <v>199</v>
      </c>
      <c r="G805" s="1091"/>
      <c r="H805" s="1091"/>
      <c r="I805" s="1091"/>
      <c r="J805" s="1095" t="s">
        <v>199</v>
      </c>
      <c r="K805" s="1091"/>
      <c r="L805" s="1091">
        <v>-143550</v>
      </c>
      <c r="M805" s="1092"/>
      <c r="N805" s="1091"/>
      <c r="O805" s="1091"/>
      <c r="P805" s="1091"/>
      <c r="Q805" s="1091"/>
      <c r="R805" s="1092"/>
    </row>
    <row r="806" spans="1:18">
      <c r="A806" s="1095"/>
      <c r="B806" s="1095" t="s">
        <v>1333</v>
      </c>
      <c r="C806" s="1095" t="s">
        <v>1334</v>
      </c>
      <c r="D806" s="1095" t="s">
        <v>1045</v>
      </c>
      <c r="E806" s="1096">
        <v>39787</v>
      </c>
      <c r="F806" s="1095" t="s">
        <v>200</v>
      </c>
      <c r="G806" s="1091">
        <v>37000000</v>
      </c>
      <c r="H806" s="1091">
        <v>0</v>
      </c>
      <c r="I806" s="1091">
        <v>53610300.920000002</v>
      </c>
      <c r="J806" s="1095" t="s">
        <v>808</v>
      </c>
      <c r="K806" s="1091"/>
      <c r="L806" s="1091"/>
      <c r="M806" s="1092"/>
      <c r="N806" s="1091"/>
      <c r="O806" s="1091"/>
      <c r="P806" s="1091"/>
      <c r="Q806" s="1091"/>
      <c r="R806" s="1092"/>
    </row>
    <row r="807" spans="1:18">
      <c r="A807" s="1095" t="s">
        <v>199</v>
      </c>
      <c r="B807" s="1095" t="s">
        <v>1333</v>
      </c>
      <c r="C807" s="1095" t="s">
        <v>1334</v>
      </c>
      <c r="D807" s="1095" t="s">
        <v>1045</v>
      </c>
      <c r="E807" s="1096">
        <v>41079</v>
      </c>
      <c r="F807" s="1095" t="s">
        <v>199</v>
      </c>
      <c r="G807" s="1091"/>
      <c r="H807" s="1091"/>
      <c r="I807" s="1091"/>
      <c r="J807" s="1095" t="s">
        <v>199</v>
      </c>
      <c r="K807" s="1091">
        <v>35618420</v>
      </c>
      <c r="L807" s="1091">
        <v>-534276.30000000005</v>
      </c>
      <c r="M807" s="1092">
        <v>37000</v>
      </c>
      <c r="N807" s="1091">
        <v>962.66</v>
      </c>
      <c r="O807" s="1091">
        <v>-1381580</v>
      </c>
      <c r="P807" s="1091"/>
      <c r="Q807" s="1091"/>
      <c r="R807" s="1092"/>
    </row>
    <row r="808" spans="1:18">
      <c r="A808" s="1095" t="s">
        <v>199</v>
      </c>
      <c r="B808" s="1095" t="s">
        <v>1333</v>
      </c>
      <c r="C808" s="1095" t="s">
        <v>1334</v>
      </c>
      <c r="D808" s="1095" t="s">
        <v>1045</v>
      </c>
      <c r="E808" s="1096">
        <v>42074</v>
      </c>
      <c r="F808" s="1095" t="s">
        <v>199</v>
      </c>
      <c r="G808" s="1091"/>
      <c r="H808" s="1091"/>
      <c r="I808" s="1091"/>
      <c r="J808" s="1095" t="s">
        <v>199</v>
      </c>
      <c r="K808" s="1091"/>
      <c r="L808" s="1091"/>
      <c r="M808" s="1092"/>
      <c r="N808" s="1091"/>
      <c r="O808" s="1091"/>
      <c r="P808" s="1091"/>
      <c r="Q808" s="1091">
        <v>11979295</v>
      </c>
      <c r="R808" s="1092">
        <v>550595</v>
      </c>
    </row>
    <row r="809" spans="1:18">
      <c r="A809" s="1095" t="s">
        <v>1335</v>
      </c>
      <c r="B809" s="1095" t="s">
        <v>1336</v>
      </c>
      <c r="C809" s="1095" t="s">
        <v>1337</v>
      </c>
      <c r="D809" s="1095" t="s">
        <v>65</v>
      </c>
      <c r="E809" s="1096">
        <v>40067</v>
      </c>
      <c r="F809" s="1095" t="s">
        <v>826</v>
      </c>
      <c r="G809" s="1091">
        <v>7500000</v>
      </c>
      <c r="H809" s="1091">
        <v>0</v>
      </c>
      <c r="I809" s="1091">
        <v>8514738.2100000009</v>
      </c>
      <c r="J809" s="1095" t="s">
        <v>1020</v>
      </c>
      <c r="K809" s="1091"/>
      <c r="L809" s="1091"/>
      <c r="M809" s="1092"/>
      <c r="N809" s="1091"/>
      <c r="O809" s="1091"/>
      <c r="P809" s="1091"/>
      <c r="Q809" s="1091"/>
      <c r="R809" s="1092"/>
    </row>
    <row r="810" spans="1:18">
      <c r="A810" s="1095" t="s">
        <v>199</v>
      </c>
      <c r="B810" s="1095" t="s">
        <v>1336</v>
      </c>
      <c r="C810" s="1095" t="s">
        <v>1337</v>
      </c>
      <c r="D810" s="1095" t="s">
        <v>65</v>
      </c>
      <c r="E810" s="1096">
        <v>40438</v>
      </c>
      <c r="F810" s="1095" t="s">
        <v>199</v>
      </c>
      <c r="G810" s="1091"/>
      <c r="H810" s="1091"/>
      <c r="I810" s="1091"/>
      <c r="J810" s="1095" t="s">
        <v>199</v>
      </c>
      <c r="K810" s="1091">
        <v>7500000</v>
      </c>
      <c r="L810" s="1091"/>
      <c r="M810" s="1092">
        <v>7500000</v>
      </c>
      <c r="N810" s="1091">
        <v>1</v>
      </c>
      <c r="O810" s="1091"/>
      <c r="P810" s="1091"/>
      <c r="Q810" s="1091">
        <v>375000</v>
      </c>
      <c r="R810" s="1092">
        <v>375000</v>
      </c>
    </row>
    <row r="811" spans="1:18">
      <c r="A811" s="1095" t="s">
        <v>802</v>
      </c>
      <c r="B811" s="1095" t="s">
        <v>1338</v>
      </c>
      <c r="C811" s="1095" t="s">
        <v>1339</v>
      </c>
      <c r="D811" s="1095" t="s">
        <v>812</v>
      </c>
      <c r="E811" s="1096">
        <v>39850</v>
      </c>
      <c r="F811" s="1095" t="s">
        <v>201</v>
      </c>
      <c r="G811" s="1091">
        <v>5000000</v>
      </c>
      <c r="H811" s="1091">
        <v>0</v>
      </c>
      <c r="I811" s="1091">
        <v>6074313</v>
      </c>
      <c r="J811" s="1095" t="s">
        <v>1020</v>
      </c>
      <c r="K811" s="1091"/>
      <c r="L811" s="1091"/>
      <c r="M811" s="1092"/>
      <c r="N811" s="1091"/>
      <c r="O811" s="1091"/>
      <c r="P811" s="1091"/>
      <c r="Q811" s="1091"/>
      <c r="R811" s="1092"/>
    </row>
    <row r="812" spans="1:18">
      <c r="A812" s="1095" t="s">
        <v>199</v>
      </c>
      <c r="B812" s="1095" t="s">
        <v>1338</v>
      </c>
      <c r="C812" s="1095" t="s">
        <v>1339</v>
      </c>
      <c r="D812" s="1095" t="s">
        <v>812</v>
      </c>
      <c r="E812" s="1096">
        <v>40954</v>
      </c>
      <c r="F812" s="1095" t="s">
        <v>199</v>
      </c>
      <c r="G812" s="1091"/>
      <c r="H812" s="1091"/>
      <c r="I812" s="1091"/>
      <c r="J812" s="1095" t="s">
        <v>199</v>
      </c>
      <c r="K812" s="1091">
        <v>5000000</v>
      </c>
      <c r="L812" s="1091"/>
      <c r="M812" s="1092">
        <v>5000</v>
      </c>
      <c r="N812" s="1091">
        <v>1000</v>
      </c>
      <c r="O812" s="1091"/>
      <c r="P812" s="1091"/>
      <c r="Q812" s="1091">
        <v>250000</v>
      </c>
      <c r="R812" s="1092">
        <v>250</v>
      </c>
    </row>
    <row r="813" spans="1:18">
      <c r="A813" s="1095"/>
      <c r="B813" s="1095" t="s">
        <v>1340</v>
      </c>
      <c r="C813" s="1095" t="s">
        <v>1166</v>
      </c>
      <c r="D813" s="1095" t="s">
        <v>32</v>
      </c>
      <c r="E813" s="1096">
        <v>39878</v>
      </c>
      <c r="F813" s="1095" t="s">
        <v>200</v>
      </c>
      <c r="G813" s="1091">
        <v>16500000</v>
      </c>
      <c r="H813" s="1091">
        <v>0</v>
      </c>
      <c r="I813" s="1091">
        <v>6570625</v>
      </c>
      <c r="J813" s="1095" t="s">
        <v>808</v>
      </c>
      <c r="K813" s="1091"/>
      <c r="L813" s="1091"/>
      <c r="M813" s="1092"/>
      <c r="N813" s="1091"/>
      <c r="O813" s="1091"/>
      <c r="P813" s="1091"/>
      <c r="Q813" s="1091"/>
      <c r="R813" s="1092"/>
    </row>
    <row r="814" spans="1:18">
      <c r="A814" s="1095" t="s">
        <v>199</v>
      </c>
      <c r="B814" s="1095" t="s">
        <v>1340</v>
      </c>
      <c r="C814" s="1095" t="s">
        <v>1166</v>
      </c>
      <c r="D814" s="1095" t="s">
        <v>32</v>
      </c>
      <c r="E814" s="1096">
        <v>40666</v>
      </c>
      <c r="F814" s="1095" t="s">
        <v>199</v>
      </c>
      <c r="G814" s="1091"/>
      <c r="H814" s="1091"/>
      <c r="I814" s="1091"/>
      <c r="J814" s="1095" t="s">
        <v>199</v>
      </c>
      <c r="K814" s="1091">
        <v>6000000</v>
      </c>
      <c r="L814" s="1091"/>
      <c r="M814" s="1092">
        <v>16500</v>
      </c>
      <c r="N814" s="1091">
        <v>363.63636300000002</v>
      </c>
      <c r="O814" s="1091">
        <v>-10500000</v>
      </c>
      <c r="P814" s="1091"/>
      <c r="Q814" s="1091"/>
      <c r="R814" s="1092"/>
    </row>
    <row r="815" spans="1:18">
      <c r="A815" s="1095" t="s">
        <v>917</v>
      </c>
      <c r="B815" s="1095" t="s">
        <v>1341</v>
      </c>
      <c r="C815" s="1095" t="s">
        <v>1279</v>
      </c>
      <c r="D815" s="1095" t="s">
        <v>1045</v>
      </c>
      <c r="E815" s="1096">
        <v>39805</v>
      </c>
      <c r="F815" s="1095" t="s">
        <v>200</v>
      </c>
      <c r="G815" s="1091">
        <v>80000000</v>
      </c>
      <c r="H815" s="1091">
        <v>0</v>
      </c>
      <c r="I815" s="1091">
        <v>87644066.099999994</v>
      </c>
      <c r="J815" s="1095" t="s">
        <v>1020</v>
      </c>
      <c r="K815" s="1091"/>
      <c r="L815" s="1091"/>
      <c r="M815" s="1092"/>
      <c r="N815" s="1091"/>
      <c r="O815" s="1091"/>
      <c r="P815" s="1091"/>
      <c r="Q815" s="1091"/>
      <c r="R815" s="1092"/>
    </row>
    <row r="816" spans="1:18">
      <c r="A816" s="1095" t="s">
        <v>199</v>
      </c>
      <c r="B816" s="1095" t="s">
        <v>1341</v>
      </c>
      <c r="C816" s="1095" t="s">
        <v>1279</v>
      </c>
      <c r="D816" s="1095" t="s">
        <v>1045</v>
      </c>
      <c r="E816" s="1096">
        <v>40233</v>
      </c>
      <c r="F816" s="1095" t="s">
        <v>199</v>
      </c>
      <c r="G816" s="1091"/>
      <c r="H816" s="1091"/>
      <c r="I816" s="1091"/>
      <c r="J816" s="1095" t="s">
        <v>199</v>
      </c>
      <c r="K816" s="1091">
        <v>80000000</v>
      </c>
      <c r="L816" s="1091"/>
      <c r="M816" s="1092">
        <v>80000</v>
      </c>
      <c r="N816" s="1091">
        <v>1000</v>
      </c>
      <c r="O816" s="1091"/>
      <c r="P816" s="1091"/>
      <c r="Q816" s="1091"/>
      <c r="R816" s="1092"/>
    </row>
    <row r="817" spans="1:18">
      <c r="A817" s="1095" t="s">
        <v>199</v>
      </c>
      <c r="B817" s="1095" t="s">
        <v>1341</v>
      </c>
      <c r="C817" s="1095" t="s">
        <v>1279</v>
      </c>
      <c r="D817" s="1095" t="s">
        <v>1045</v>
      </c>
      <c r="E817" s="1096">
        <v>40337</v>
      </c>
      <c r="F817" s="1095" t="s">
        <v>199</v>
      </c>
      <c r="G817" s="1091"/>
      <c r="H817" s="1091"/>
      <c r="I817" s="1091"/>
      <c r="J817" s="1095" t="s">
        <v>199</v>
      </c>
      <c r="K817" s="1091"/>
      <c r="L817" s="1091"/>
      <c r="M817" s="1092"/>
      <c r="N817" s="1091"/>
      <c r="O817" s="1091"/>
      <c r="P817" s="1091"/>
      <c r="Q817" s="1091">
        <v>2966288.32</v>
      </c>
      <c r="R817" s="1092">
        <v>465117</v>
      </c>
    </row>
    <row r="818" spans="1:18">
      <c r="A818" s="1095" t="s">
        <v>1284</v>
      </c>
      <c r="B818" s="1095" t="s">
        <v>1342</v>
      </c>
      <c r="C818" s="1095" t="s">
        <v>1343</v>
      </c>
      <c r="D818" s="1095" t="s">
        <v>845</v>
      </c>
      <c r="E818" s="1096">
        <v>39976</v>
      </c>
      <c r="F818" s="1095" t="s">
        <v>826</v>
      </c>
      <c r="G818" s="1091">
        <v>3756000</v>
      </c>
      <c r="H818" s="1091">
        <v>0</v>
      </c>
      <c r="I818" s="1091">
        <v>4563280.34</v>
      </c>
      <c r="J818" s="1095" t="s">
        <v>1020</v>
      </c>
      <c r="K818" s="1091"/>
      <c r="L818" s="1091"/>
      <c r="M818" s="1092"/>
      <c r="N818" s="1091"/>
      <c r="O818" s="1091"/>
      <c r="P818" s="1091"/>
      <c r="Q818" s="1091"/>
      <c r="R818" s="1092"/>
    </row>
    <row r="819" spans="1:18">
      <c r="A819" s="1095" t="s">
        <v>199</v>
      </c>
      <c r="B819" s="1095" t="s">
        <v>1342</v>
      </c>
      <c r="C819" s="1095" t="s">
        <v>1343</v>
      </c>
      <c r="D819" s="1095" t="s">
        <v>845</v>
      </c>
      <c r="E819" s="1096">
        <v>40808</v>
      </c>
      <c r="F819" s="1095" t="s">
        <v>199</v>
      </c>
      <c r="G819" s="1091"/>
      <c r="H819" s="1091"/>
      <c r="I819" s="1091"/>
      <c r="J819" s="1095" t="s">
        <v>199</v>
      </c>
      <c r="K819" s="1091">
        <v>3756000</v>
      </c>
      <c r="L819" s="1091"/>
      <c r="M819" s="1092">
        <v>3756000</v>
      </c>
      <c r="N819" s="1091">
        <v>1</v>
      </c>
      <c r="O819" s="1091"/>
      <c r="P819" s="1091"/>
      <c r="Q819" s="1091">
        <v>113000</v>
      </c>
      <c r="R819" s="1092">
        <v>113000</v>
      </c>
    </row>
    <row r="820" spans="1:18">
      <c r="A820" s="1095"/>
      <c r="B820" s="1095" t="s">
        <v>1344</v>
      </c>
      <c r="C820" s="1095" t="s">
        <v>1304</v>
      </c>
      <c r="D820" s="1095" t="s">
        <v>9</v>
      </c>
      <c r="E820" s="1096">
        <v>39787</v>
      </c>
      <c r="F820" s="1095" t="s">
        <v>200</v>
      </c>
      <c r="G820" s="1091">
        <v>65000000</v>
      </c>
      <c r="H820" s="1091">
        <v>0</v>
      </c>
      <c r="I820" s="1091">
        <v>68141972.189999998</v>
      </c>
      <c r="J820" s="1095" t="s">
        <v>808</v>
      </c>
      <c r="K820" s="1091"/>
      <c r="L820" s="1091"/>
      <c r="M820" s="1092"/>
      <c r="N820" s="1091"/>
      <c r="O820" s="1091"/>
      <c r="P820" s="1091"/>
      <c r="Q820" s="1091"/>
      <c r="R820" s="1092"/>
    </row>
    <row r="821" spans="1:18">
      <c r="A821" s="1095" t="s">
        <v>199</v>
      </c>
      <c r="B821" s="1095" t="s">
        <v>1344</v>
      </c>
      <c r="C821" s="1095" t="s">
        <v>1304</v>
      </c>
      <c r="D821" s="1095" t="s">
        <v>9</v>
      </c>
      <c r="E821" s="1096">
        <v>41002</v>
      </c>
      <c r="F821" s="1095" t="s">
        <v>199</v>
      </c>
      <c r="G821" s="1091"/>
      <c r="H821" s="1091"/>
      <c r="I821" s="1091"/>
      <c r="J821" s="1095" t="s">
        <v>199</v>
      </c>
      <c r="K821" s="1091">
        <v>56778150</v>
      </c>
      <c r="L821" s="1091">
        <v>-851672.25</v>
      </c>
      <c r="M821" s="1092">
        <v>65000</v>
      </c>
      <c r="N821" s="1091">
        <v>873.51</v>
      </c>
      <c r="O821" s="1091">
        <v>-8221850</v>
      </c>
      <c r="P821" s="1091"/>
      <c r="Q821" s="1091"/>
      <c r="R821" s="1092"/>
    </row>
    <row r="822" spans="1:18">
      <c r="A822" s="1095" t="s">
        <v>199</v>
      </c>
      <c r="B822" s="1095" t="s">
        <v>1344</v>
      </c>
      <c r="C822" s="1095" t="s">
        <v>1304</v>
      </c>
      <c r="D822" s="1095" t="s">
        <v>9</v>
      </c>
      <c r="E822" s="1096">
        <v>41416</v>
      </c>
      <c r="F822" s="1095" t="s">
        <v>199</v>
      </c>
      <c r="G822" s="1091"/>
      <c r="H822" s="1091"/>
      <c r="I822" s="1091"/>
      <c r="J822" s="1095" t="s">
        <v>199</v>
      </c>
      <c r="K822" s="1091"/>
      <c r="L822" s="1091"/>
      <c r="M822" s="1092"/>
      <c r="N822" s="1091"/>
      <c r="O822" s="1091"/>
      <c r="P822" s="1091"/>
      <c r="Q822" s="1091">
        <v>1400000</v>
      </c>
      <c r="R822" s="1092">
        <v>241696</v>
      </c>
    </row>
    <row r="823" spans="1:18">
      <c r="A823" s="1095"/>
      <c r="B823" s="1095" t="s">
        <v>2175</v>
      </c>
      <c r="C823" s="1095" t="s">
        <v>1345</v>
      </c>
      <c r="D823" s="1095" t="s">
        <v>1100</v>
      </c>
      <c r="E823" s="1096">
        <v>39822</v>
      </c>
      <c r="F823" s="1095" t="s">
        <v>200</v>
      </c>
      <c r="G823" s="1091">
        <v>20000000</v>
      </c>
      <c r="H823" s="1091">
        <v>0</v>
      </c>
      <c r="I823" s="1091">
        <v>12336278</v>
      </c>
      <c r="J823" s="1095" t="s">
        <v>808</v>
      </c>
      <c r="K823" s="1091"/>
      <c r="L823" s="1091"/>
      <c r="M823" s="1092"/>
      <c r="N823" s="1091"/>
      <c r="O823" s="1091"/>
      <c r="P823" s="1091"/>
      <c r="Q823" s="1091"/>
      <c r="R823" s="1092"/>
    </row>
    <row r="824" spans="1:18">
      <c r="A824" s="1095" t="s">
        <v>199</v>
      </c>
      <c r="B824" s="1095" t="s">
        <v>2175</v>
      </c>
      <c r="C824" s="1095" t="s">
        <v>1345</v>
      </c>
      <c r="D824" s="1095" t="s">
        <v>1100</v>
      </c>
      <c r="E824" s="1096">
        <v>41393</v>
      </c>
      <c r="F824" s="1095" t="s">
        <v>199</v>
      </c>
      <c r="G824" s="1091"/>
      <c r="H824" s="1091"/>
      <c r="I824" s="1091"/>
      <c r="J824" s="1095" t="s">
        <v>199</v>
      </c>
      <c r="K824" s="1091">
        <v>10842200</v>
      </c>
      <c r="L824" s="1091"/>
      <c r="M824" s="1092">
        <v>20000</v>
      </c>
      <c r="N824" s="1091">
        <v>542.11</v>
      </c>
      <c r="O824" s="1091">
        <v>-9157800</v>
      </c>
      <c r="P824" s="1091"/>
      <c r="Q824" s="1091"/>
      <c r="R824" s="1092"/>
    </row>
    <row r="825" spans="1:18">
      <c r="A825" s="1095" t="s">
        <v>199</v>
      </c>
      <c r="B825" s="1095" t="s">
        <v>2175</v>
      </c>
      <c r="C825" s="1095" t="s">
        <v>1345</v>
      </c>
      <c r="D825" s="1095" t="s">
        <v>1100</v>
      </c>
      <c r="E825" s="1096">
        <v>41425</v>
      </c>
      <c r="F825" s="1095" t="s">
        <v>199</v>
      </c>
      <c r="G825" s="1091"/>
      <c r="H825" s="1091"/>
      <c r="I825" s="1091"/>
      <c r="J825" s="1095" t="s">
        <v>199</v>
      </c>
      <c r="K825" s="1091"/>
      <c r="L825" s="1091">
        <v>-108422</v>
      </c>
      <c r="M825" s="1092"/>
      <c r="N825" s="1091"/>
      <c r="O825" s="1091"/>
      <c r="P825" s="1091"/>
      <c r="Q825" s="1091"/>
      <c r="R825" s="1092"/>
    </row>
    <row r="826" spans="1:18">
      <c r="A826" s="1095" t="s">
        <v>199</v>
      </c>
      <c r="B826" s="1095" t="s">
        <v>2175</v>
      </c>
      <c r="C826" s="1095" t="s">
        <v>1345</v>
      </c>
      <c r="D826" s="1095" t="s">
        <v>1100</v>
      </c>
      <c r="E826" s="1096">
        <v>42186</v>
      </c>
      <c r="F826" s="1095" t="s">
        <v>199</v>
      </c>
      <c r="G826" s="1091"/>
      <c r="H826" s="1091"/>
      <c r="I826" s="1091"/>
      <c r="J826" s="1095" t="s">
        <v>199</v>
      </c>
      <c r="K826" s="1091"/>
      <c r="L826" s="1091"/>
      <c r="M826" s="1092"/>
      <c r="N826" s="1091"/>
      <c r="O826" s="1091"/>
      <c r="P826" s="1091"/>
      <c r="Q826" s="1091">
        <v>2500</v>
      </c>
      <c r="R826" s="1092">
        <v>215983</v>
      </c>
    </row>
    <row r="827" spans="1:18">
      <c r="A827" s="1095" t="s">
        <v>1346</v>
      </c>
      <c r="B827" s="1095" t="s">
        <v>1347</v>
      </c>
      <c r="C827" s="1095" t="s">
        <v>1038</v>
      </c>
      <c r="D827" s="1095" t="s">
        <v>45</v>
      </c>
      <c r="E827" s="1096">
        <v>40169</v>
      </c>
      <c r="F827" s="1095" t="s">
        <v>201</v>
      </c>
      <c r="G827" s="1091">
        <v>8700000</v>
      </c>
      <c r="H827" s="1091">
        <v>0</v>
      </c>
      <c r="I827" s="1091">
        <v>9522346.1699999999</v>
      </c>
      <c r="J827" s="1095" t="s">
        <v>808</v>
      </c>
      <c r="K827" s="1091"/>
      <c r="L827" s="1091"/>
      <c r="M827" s="1092"/>
      <c r="N827" s="1091"/>
      <c r="O827" s="1091"/>
      <c r="P827" s="1091"/>
      <c r="Q827" s="1091"/>
      <c r="R827" s="1092"/>
    </row>
    <row r="828" spans="1:18">
      <c r="A828" s="1095" t="s">
        <v>199</v>
      </c>
      <c r="B828" s="1095" t="s">
        <v>1347</v>
      </c>
      <c r="C828" s="1095" t="s">
        <v>1038</v>
      </c>
      <c r="D828" s="1095" t="s">
        <v>45</v>
      </c>
      <c r="E828" s="1096">
        <v>41222</v>
      </c>
      <c r="F828" s="1095" t="s">
        <v>199</v>
      </c>
      <c r="G828" s="1091"/>
      <c r="H828" s="1091"/>
      <c r="I828" s="1091"/>
      <c r="J828" s="1095" t="s">
        <v>199</v>
      </c>
      <c r="K828" s="1091">
        <v>8025750</v>
      </c>
      <c r="L828" s="1091"/>
      <c r="M828" s="1092">
        <v>8700</v>
      </c>
      <c r="N828" s="1091">
        <v>922.5</v>
      </c>
      <c r="O828" s="1091">
        <v>-674250</v>
      </c>
      <c r="P828" s="1091"/>
      <c r="Q828" s="1091">
        <v>256118.75</v>
      </c>
      <c r="R828" s="1092">
        <v>261</v>
      </c>
    </row>
    <row r="829" spans="1:18">
      <c r="A829" s="1095" t="s">
        <v>199</v>
      </c>
      <c r="B829" s="1095" t="s">
        <v>1347</v>
      </c>
      <c r="C829" s="1095" t="s">
        <v>1038</v>
      </c>
      <c r="D829" s="1095" t="s">
        <v>45</v>
      </c>
      <c r="E829" s="1096">
        <v>41285</v>
      </c>
      <c r="F829" s="1095" t="s">
        <v>199</v>
      </c>
      <c r="G829" s="1091"/>
      <c r="H829" s="1091"/>
      <c r="I829" s="1091"/>
      <c r="J829" s="1095" t="s">
        <v>199</v>
      </c>
      <c r="K829" s="1091"/>
      <c r="L829" s="1091">
        <v>-80257.5</v>
      </c>
      <c r="M829" s="1092"/>
      <c r="N829" s="1091"/>
      <c r="O829" s="1091"/>
      <c r="P829" s="1091"/>
      <c r="Q829" s="1091"/>
      <c r="R829" s="1092"/>
    </row>
    <row r="830" spans="1:18">
      <c r="A830" s="1095" t="s">
        <v>813</v>
      </c>
      <c r="B830" s="1095" t="s">
        <v>1348</v>
      </c>
      <c r="C830" s="1095" t="s">
        <v>1349</v>
      </c>
      <c r="D830" s="1095" t="s">
        <v>812</v>
      </c>
      <c r="E830" s="1096">
        <v>39871</v>
      </c>
      <c r="F830" s="1095" t="s">
        <v>201</v>
      </c>
      <c r="G830" s="1091">
        <v>7570000</v>
      </c>
      <c r="H830" s="1091">
        <v>0</v>
      </c>
      <c r="I830" s="1091">
        <v>8702021.25</v>
      </c>
      <c r="J830" s="1095" t="s">
        <v>808</v>
      </c>
      <c r="K830" s="1091"/>
      <c r="L830" s="1091"/>
      <c r="M830" s="1092"/>
      <c r="N830" s="1091"/>
      <c r="O830" s="1091"/>
      <c r="P830" s="1091"/>
      <c r="Q830" s="1091"/>
      <c r="R830" s="1092"/>
    </row>
    <row r="831" spans="1:18">
      <c r="A831" s="1095" t="s">
        <v>199</v>
      </c>
      <c r="B831" s="1095" t="s">
        <v>1348</v>
      </c>
      <c r="C831" s="1095" t="s">
        <v>1349</v>
      </c>
      <c r="D831" s="1095" t="s">
        <v>812</v>
      </c>
      <c r="E831" s="1096">
        <v>41211</v>
      </c>
      <c r="F831" s="1095" t="s">
        <v>199</v>
      </c>
      <c r="G831" s="1091"/>
      <c r="H831" s="1091"/>
      <c r="I831" s="1091"/>
      <c r="J831" s="1095" t="s">
        <v>199</v>
      </c>
      <c r="K831" s="1091">
        <v>26398.99</v>
      </c>
      <c r="L831" s="1091"/>
      <c r="M831" s="1092">
        <v>29</v>
      </c>
      <c r="N831" s="1091">
        <v>910.31</v>
      </c>
      <c r="O831" s="1091">
        <v>-2601.0100000000002</v>
      </c>
      <c r="P831" s="1091"/>
      <c r="Q831" s="1091"/>
      <c r="R831" s="1092"/>
    </row>
    <row r="832" spans="1:18">
      <c r="A832" s="1095" t="s">
        <v>199</v>
      </c>
      <c r="B832" s="1095" t="s">
        <v>1348</v>
      </c>
      <c r="C832" s="1095" t="s">
        <v>1349</v>
      </c>
      <c r="D832" s="1095" t="s">
        <v>812</v>
      </c>
      <c r="E832" s="1096">
        <v>41213</v>
      </c>
      <c r="F832" s="1095" t="s">
        <v>199</v>
      </c>
      <c r="G832" s="1091"/>
      <c r="H832" s="1091"/>
      <c r="I832" s="1091"/>
      <c r="J832" s="1095" t="s">
        <v>199</v>
      </c>
      <c r="K832" s="1091">
        <v>6864647.71</v>
      </c>
      <c r="L832" s="1091"/>
      <c r="M832" s="1092">
        <v>7541</v>
      </c>
      <c r="N832" s="1091">
        <v>910.31</v>
      </c>
      <c r="O832" s="1091">
        <v>-676352.29</v>
      </c>
      <c r="P832" s="1091"/>
      <c r="Q832" s="1091">
        <v>362118.92</v>
      </c>
      <c r="R832" s="1092">
        <v>379</v>
      </c>
    </row>
    <row r="833" spans="1:18">
      <c r="A833" s="1095" t="s">
        <v>199</v>
      </c>
      <c r="B833" s="1095" t="s">
        <v>1348</v>
      </c>
      <c r="C833" s="1095" t="s">
        <v>1349</v>
      </c>
      <c r="D833" s="1095" t="s">
        <v>812</v>
      </c>
      <c r="E833" s="1096">
        <v>41285</v>
      </c>
      <c r="F833" s="1095" t="s">
        <v>199</v>
      </c>
      <c r="G833" s="1091"/>
      <c r="H833" s="1091"/>
      <c r="I833" s="1091"/>
      <c r="J833" s="1095" t="s">
        <v>199</v>
      </c>
      <c r="K833" s="1091"/>
      <c r="L833" s="1091">
        <v>-68910.460000000006</v>
      </c>
      <c r="M833" s="1092"/>
      <c r="N833" s="1091"/>
      <c r="O833" s="1091"/>
      <c r="P833" s="1091"/>
      <c r="Q833" s="1091"/>
      <c r="R833" s="1092"/>
    </row>
    <row r="834" spans="1:18">
      <c r="A834" s="1095" t="s">
        <v>809</v>
      </c>
      <c r="B834" s="1095" t="s">
        <v>1350</v>
      </c>
      <c r="C834" s="1095" t="s">
        <v>1351</v>
      </c>
      <c r="D834" s="1095" t="s">
        <v>39</v>
      </c>
      <c r="E834" s="1096">
        <v>40053</v>
      </c>
      <c r="F834" s="1095" t="s">
        <v>201</v>
      </c>
      <c r="G834" s="1091">
        <v>20699000</v>
      </c>
      <c r="H834" s="1091">
        <v>0</v>
      </c>
      <c r="I834" s="1091">
        <v>24059476.66</v>
      </c>
      <c r="J834" s="1095" t="s">
        <v>1020</v>
      </c>
      <c r="K834" s="1091"/>
      <c r="L834" s="1091"/>
      <c r="M834" s="1092"/>
      <c r="N834" s="1091"/>
      <c r="O834" s="1091"/>
      <c r="P834" s="1091"/>
      <c r="Q834" s="1091"/>
      <c r="R834" s="1092"/>
    </row>
    <row r="835" spans="1:18">
      <c r="A835" s="1095" t="s">
        <v>199</v>
      </c>
      <c r="B835" s="1095" t="s">
        <v>1350</v>
      </c>
      <c r="C835" s="1095" t="s">
        <v>1351</v>
      </c>
      <c r="D835" s="1095" t="s">
        <v>39</v>
      </c>
      <c r="E835" s="1096">
        <v>40808</v>
      </c>
      <c r="F835" s="1095" t="s">
        <v>199</v>
      </c>
      <c r="G835" s="1091"/>
      <c r="H835" s="1091"/>
      <c r="I835" s="1091"/>
      <c r="J835" s="1095" t="s">
        <v>199</v>
      </c>
      <c r="K835" s="1091">
        <v>20699000</v>
      </c>
      <c r="L835" s="1091"/>
      <c r="M835" s="1092">
        <v>2069.9</v>
      </c>
      <c r="N835" s="1091">
        <v>10000</v>
      </c>
      <c r="O835" s="1091"/>
      <c r="P835" s="1091"/>
      <c r="Q835" s="1091">
        <v>1030000</v>
      </c>
      <c r="R835" s="1092">
        <v>103</v>
      </c>
    </row>
    <row r="836" spans="1:18">
      <c r="A836" s="1095" t="s">
        <v>773</v>
      </c>
      <c r="B836" s="1095" t="s">
        <v>1352</v>
      </c>
      <c r="C836" s="1095" t="s">
        <v>1353</v>
      </c>
      <c r="D836" s="1095" t="s">
        <v>45</v>
      </c>
      <c r="E836" s="1096">
        <v>39766</v>
      </c>
      <c r="F836" s="1095" t="s">
        <v>200</v>
      </c>
      <c r="G836" s="1091">
        <v>866540000</v>
      </c>
      <c r="H836" s="1091">
        <v>0</v>
      </c>
      <c r="I836" s="1091">
        <v>1037467405.5599999</v>
      </c>
      <c r="J836" s="1095" t="s">
        <v>1020</v>
      </c>
      <c r="K836" s="1091"/>
      <c r="L836" s="1091"/>
      <c r="M836" s="1092"/>
      <c r="N836" s="1091"/>
      <c r="O836" s="1091"/>
      <c r="P836" s="1091"/>
      <c r="Q836" s="1091"/>
      <c r="R836" s="1092"/>
    </row>
    <row r="837" spans="1:18">
      <c r="A837" s="1095" t="s">
        <v>199</v>
      </c>
      <c r="B837" s="1095" t="s">
        <v>1352</v>
      </c>
      <c r="C837" s="1095" t="s">
        <v>1353</v>
      </c>
      <c r="D837" s="1095" t="s">
        <v>45</v>
      </c>
      <c r="E837" s="1096">
        <v>40534</v>
      </c>
      <c r="F837" s="1095" t="s">
        <v>199</v>
      </c>
      <c r="G837" s="1091"/>
      <c r="H837" s="1091"/>
      <c r="I837" s="1091"/>
      <c r="J837" s="1095" t="s">
        <v>199</v>
      </c>
      <c r="K837" s="1091">
        <v>866540000</v>
      </c>
      <c r="L837" s="1091"/>
      <c r="M837" s="1092">
        <v>866540</v>
      </c>
      <c r="N837" s="1091">
        <v>1000</v>
      </c>
      <c r="O837" s="1091"/>
      <c r="P837" s="1091"/>
      <c r="Q837" s="1091"/>
      <c r="R837" s="1092"/>
    </row>
    <row r="838" spans="1:18">
      <c r="A838" s="1095" t="s">
        <v>199</v>
      </c>
      <c r="B838" s="1095" t="s">
        <v>1352</v>
      </c>
      <c r="C838" s="1095" t="s">
        <v>1353</v>
      </c>
      <c r="D838" s="1095" t="s">
        <v>45</v>
      </c>
      <c r="E838" s="1096">
        <v>40611</v>
      </c>
      <c r="F838" s="1095" t="s">
        <v>199</v>
      </c>
      <c r="G838" s="1091"/>
      <c r="H838" s="1091"/>
      <c r="I838" s="1091"/>
      <c r="J838" s="1095" t="s">
        <v>199</v>
      </c>
      <c r="K838" s="1091"/>
      <c r="L838" s="1091"/>
      <c r="M838" s="1092"/>
      <c r="N838" s="1091"/>
      <c r="O838" s="1091"/>
      <c r="P838" s="1091"/>
      <c r="Q838" s="1091">
        <v>79700000</v>
      </c>
      <c r="R838" s="1092">
        <v>14842320.789999999</v>
      </c>
    </row>
    <row r="839" spans="1:18">
      <c r="A839" s="1095" t="s">
        <v>1109</v>
      </c>
      <c r="B839" s="1095" t="s">
        <v>1354</v>
      </c>
      <c r="C839" s="1095" t="s">
        <v>1355</v>
      </c>
      <c r="D839" s="1095" t="s">
        <v>940</v>
      </c>
      <c r="E839" s="1096">
        <v>40053</v>
      </c>
      <c r="F839" s="1095" t="s">
        <v>6</v>
      </c>
      <c r="G839" s="1091">
        <v>3223000</v>
      </c>
      <c r="H839" s="1091">
        <v>0</v>
      </c>
      <c r="I839" s="1091">
        <v>2820256.96</v>
      </c>
      <c r="J839" s="1095" t="s">
        <v>808</v>
      </c>
      <c r="K839" s="1091"/>
      <c r="L839" s="1091"/>
      <c r="M839" s="1092"/>
      <c r="N839" s="1091"/>
      <c r="O839" s="1091"/>
      <c r="P839" s="1091"/>
      <c r="Q839" s="1091"/>
      <c r="R839" s="1092"/>
    </row>
    <row r="840" spans="1:18">
      <c r="A840" s="1095" t="s">
        <v>199</v>
      </c>
      <c r="B840" s="1095" t="s">
        <v>1354</v>
      </c>
      <c r="C840" s="1095" t="s">
        <v>1355</v>
      </c>
      <c r="D840" s="1095" t="s">
        <v>940</v>
      </c>
      <c r="E840" s="1096">
        <v>41263</v>
      </c>
      <c r="F840" s="1095" t="s">
        <v>199</v>
      </c>
      <c r="G840" s="1091"/>
      <c r="H840" s="1091"/>
      <c r="I840" s="1091"/>
      <c r="J840" s="1095" t="s">
        <v>199</v>
      </c>
      <c r="K840" s="1091">
        <v>2336675</v>
      </c>
      <c r="L840" s="1091"/>
      <c r="M840" s="1092">
        <v>3223</v>
      </c>
      <c r="N840" s="1091">
        <v>725</v>
      </c>
      <c r="O840" s="1091">
        <v>-886325</v>
      </c>
      <c r="P840" s="1091"/>
      <c r="Q840" s="1091"/>
      <c r="R840" s="1092"/>
    </row>
    <row r="841" spans="1:18">
      <c r="A841" s="1095" t="s">
        <v>199</v>
      </c>
      <c r="B841" s="1095" t="s">
        <v>1354</v>
      </c>
      <c r="C841" s="1095" t="s">
        <v>1355</v>
      </c>
      <c r="D841" s="1095" t="s">
        <v>940</v>
      </c>
      <c r="E841" s="1096">
        <v>41285</v>
      </c>
      <c r="F841" s="1095" t="s">
        <v>199</v>
      </c>
      <c r="G841" s="1091"/>
      <c r="H841" s="1091"/>
      <c r="I841" s="1091"/>
      <c r="J841" s="1095" t="s">
        <v>199</v>
      </c>
      <c r="K841" s="1091"/>
      <c r="L841" s="1091">
        <v>-23366.75</v>
      </c>
      <c r="M841" s="1092"/>
      <c r="N841" s="1091"/>
      <c r="O841" s="1091"/>
      <c r="P841" s="1091"/>
      <c r="Q841" s="1091"/>
      <c r="R841" s="1092"/>
    </row>
    <row r="842" spans="1:18">
      <c r="A842" s="1095" t="s">
        <v>199</v>
      </c>
      <c r="B842" s="1095" t="s">
        <v>1354</v>
      </c>
      <c r="C842" s="1095" t="s">
        <v>1355</v>
      </c>
      <c r="D842" s="1095" t="s">
        <v>940</v>
      </c>
      <c r="E842" s="1096">
        <v>41359</v>
      </c>
      <c r="F842" s="1095" t="s">
        <v>199</v>
      </c>
      <c r="G842" s="1091"/>
      <c r="H842" s="1091"/>
      <c r="I842" s="1091"/>
      <c r="J842" s="1095" t="s">
        <v>199</v>
      </c>
      <c r="K842" s="1091"/>
      <c r="L842" s="1091">
        <v>-26633.25</v>
      </c>
      <c r="M842" s="1092"/>
      <c r="N842" s="1091"/>
      <c r="O842" s="1091"/>
      <c r="P842" s="1091"/>
      <c r="Q842" s="1091"/>
      <c r="R842" s="1092"/>
    </row>
    <row r="843" spans="1:18">
      <c r="A843" s="1095" t="s">
        <v>827</v>
      </c>
      <c r="B843" s="1095" t="s">
        <v>1356</v>
      </c>
      <c r="C843" s="1095" t="s">
        <v>1357</v>
      </c>
      <c r="D843" s="1095" t="s">
        <v>15</v>
      </c>
      <c r="E843" s="1096">
        <v>39885</v>
      </c>
      <c r="F843" s="1095" t="s">
        <v>201</v>
      </c>
      <c r="G843" s="1091">
        <v>6398000</v>
      </c>
      <c r="H843" s="1091">
        <v>0</v>
      </c>
      <c r="I843" s="1091">
        <v>4118886.85</v>
      </c>
      <c r="J843" s="1095" t="s">
        <v>808</v>
      </c>
      <c r="K843" s="1091"/>
      <c r="L843" s="1091"/>
      <c r="M843" s="1092"/>
      <c r="N843" s="1091"/>
      <c r="O843" s="1091"/>
      <c r="P843" s="1091"/>
      <c r="Q843" s="1091"/>
      <c r="R843" s="1092"/>
    </row>
    <row r="844" spans="1:18">
      <c r="A844" s="1095" t="s">
        <v>199</v>
      </c>
      <c r="B844" s="1095" t="s">
        <v>1356</v>
      </c>
      <c r="C844" s="1095" t="s">
        <v>1357</v>
      </c>
      <c r="D844" s="1095" t="s">
        <v>15</v>
      </c>
      <c r="E844" s="1096">
        <v>41498</v>
      </c>
      <c r="F844" s="1095" t="s">
        <v>199</v>
      </c>
      <c r="G844" s="1091"/>
      <c r="H844" s="1091"/>
      <c r="I844" s="1091"/>
      <c r="J844" s="1095" t="s">
        <v>199</v>
      </c>
      <c r="K844" s="1091">
        <v>3247112.96</v>
      </c>
      <c r="L844" s="1091"/>
      <c r="M844" s="1092">
        <v>6398</v>
      </c>
      <c r="N844" s="1091">
        <v>507.52</v>
      </c>
      <c r="O844" s="1091">
        <v>-3150887.04</v>
      </c>
      <c r="P844" s="1091"/>
      <c r="Q844" s="1091">
        <v>139320</v>
      </c>
      <c r="R844" s="1092">
        <v>320</v>
      </c>
    </row>
    <row r="845" spans="1:18">
      <c r="A845" s="1095" t="s">
        <v>199</v>
      </c>
      <c r="B845" s="1095" t="s">
        <v>1356</v>
      </c>
      <c r="C845" s="1095" t="s">
        <v>1357</v>
      </c>
      <c r="D845" s="1095" t="s">
        <v>15</v>
      </c>
      <c r="E845" s="1096">
        <v>41529</v>
      </c>
      <c r="F845" s="1095" t="s">
        <v>199</v>
      </c>
      <c r="G845" s="1091"/>
      <c r="H845" s="1091"/>
      <c r="I845" s="1091"/>
      <c r="J845" s="1095" t="s">
        <v>199</v>
      </c>
      <c r="K845" s="1091"/>
      <c r="L845" s="1091">
        <v>-25000</v>
      </c>
      <c r="M845" s="1092"/>
      <c r="N845" s="1091"/>
      <c r="O845" s="1091"/>
      <c r="P845" s="1091"/>
      <c r="Q845" s="1091"/>
      <c r="R845" s="1092"/>
    </row>
    <row r="846" spans="1:18">
      <c r="A846" s="1095" t="s">
        <v>773</v>
      </c>
      <c r="B846" s="1095" t="s">
        <v>1358</v>
      </c>
      <c r="C846" s="1095" t="s">
        <v>1359</v>
      </c>
      <c r="D846" s="1095" t="s">
        <v>105</v>
      </c>
      <c r="E846" s="1096">
        <v>39794</v>
      </c>
      <c r="F846" s="1095" t="s">
        <v>200</v>
      </c>
      <c r="G846" s="1091">
        <v>10000000</v>
      </c>
      <c r="H846" s="1091">
        <v>0</v>
      </c>
      <c r="I846" s="1091">
        <v>12147768.630000001</v>
      </c>
      <c r="J846" s="1095" t="s">
        <v>1020</v>
      </c>
      <c r="K846" s="1091"/>
      <c r="L846" s="1091"/>
      <c r="M846" s="1092"/>
      <c r="N846" s="1091"/>
      <c r="O846" s="1091"/>
      <c r="P846" s="1091"/>
      <c r="Q846" s="1091"/>
      <c r="R846" s="1092"/>
    </row>
    <row r="847" spans="1:18">
      <c r="A847" s="1095" t="s">
        <v>199</v>
      </c>
      <c r="B847" s="1095" t="s">
        <v>1358</v>
      </c>
      <c r="C847" s="1095" t="s">
        <v>1359</v>
      </c>
      <c r="D847" s="1095" t="s">
        <v>105</v>
      </c>
      <c r="E847" s="1096">
        <v>40275</v>
      </c>
      <c r="F847" s="1095" t="s">
        <v>199</v>
      </c>
      <c r="G847" s="1091"/>
      <c r="H847" s="1091"/>
      <c r="I847" s="1091"/>
      <c r="J847" s="1095" t="s">
        <v>199</v>
      </c>
      <c r="K847" s="1091">
        <v>10000000</v>
      </c>
      <c r="L847" s="1091"/>
      <c r="M847" s="1092">
        <v>10000</v>
      </c>
      <c r="N847" s="1091">
        <v>1000</v>
      </c>
      <c r="O847" s="1091"/>
      <c r="P847" s="1091"/>
      <c r="Q847" s="1091">
        <v>1488046.41</v>
      </c>
      <c r="R847" s="1092">
        <v>199203</v>
      </c>
    </row>
    <row r="848" spans="1:18">
      <c r="A848" s="1095" t="s">
        <v>1360</v>
      </c>
      <c r="B848" s="1095" t="s">
        <v>1361</v>
      </c>
      <c r="C848" s="1095" t="s">
        <v>1362</v>
      </c>
      <c r="D848" s="1095" t="s">
        <v>18</v>
      </c>
      <c r="E848" s="1096">
        <v>39871</v>
      </c>
      <c r="F848" s="1095" t="s">
        <v>200</v>
      </c>
      <c r="G848" s="1091">
        <v>30000000</v>
      </c>
      <c r="H848" s="1091">
        <v>0</v>
      </c>
      <c r="I848" s="1091">
        <v>36472843.939999998</v>
      </c>
      <c r="J848" s="1095" t="s">
        <v>1020</v>
      </c>
      <c r="K848" s="1091"/>
      <c r="L848" s="1091"/>
      <c r="M848" s="1092"/>
      <c r="N848" s="1091"/>
      <c r="O848" s="1091"/>
      <c r="P848" s="1091"/>
      <c r="Q848" s="1091"/>
      <c r="R848" s="1092"/>
    </row>
    <row r="849" spans="1:18">
      <c r="A849" s="1095" t="s">
        <v>199</v>
      </c>
      <c r="B849" s="1095" t="s">
        <v>1361</v>
      </c>
      <c r="C849" s="1095" t="s">
        <v>1362</v>
      </c>
      <c r="D849" s="1095" t="s">
        <v>18</v>
      </c>
      <c r="E849" s="1096">
        <v>40450</v>
      </c>
      <c r="F849" s="1095" t="s">
        <v>199</v>
      </c>
      <c r="G849" s="1091"/>
      <c r="H849" s="1091"/>
      <c r="I849" s="1091"/>
      <c r="J849" s="1095" t="s">
        <v>199</v>
      </c>
      <c r="K849" s="1091">
        <v>30000000</v>
      </c>
      <c r="L849" s="1091"/>
      <c r="M849" s="1092">
        <v>30000</v>
      </c>
      <c r="N849" s="1091">
        <v>1000</v>
      </c>
      <c r="O849" s="1091"/>
      <c r="P849" s="1091"/>
      <c r="Q849" s="1091"/>
      <c r="R849" s="1092"/>
    </row>
    <row r="850" spans="1:18">
      <c r="A850" s="1095" t="s">
        <v>199</v>
      </c>
      <c r="B850" s="1095" t="s">
        <v>1361</v>
      </c>
      <c r="C850" s="1095" t="s">
        <v>1362</v>
      </c>
      <c r="D850" s="1095" t="s">
        <v>18</v>
      </c>
      <c r="E850" s="1096">
        <v>41516</v>
      </c>
      <c r="F850" s="1095" t="s">
        <v>199</v>
      </c>
      <c r="G850" s="1091"/>
      <c r="H850" s="1091"/>
      <c r="I850" s="1091"/>
      <c r="J850" s="1095" t="s">
        <v>199</v>
      </c>
      <c r="K850" s="1091"/>
      <c r="L850" s="1091"/>
      <c r="M850" s="1092"/>
      <c r="N850" s="1091"/>
      <c r="O850" s="1091"/>
      <c r="P850" s="1091"/>
      <c r="Q850" s="1091">
        <v>4089510.61</v>
      </c>
      <c r="R850" s="1092">
        <v>513113</v>
      </c>
    </row>
    <row r="851" spans="1:18">
      <c r="A851" s="1095" t="s">
        <v>802</v>
      </c>
      <c r="B851" s="1095" t="s">
        <v>1363</v>
      </c>
      <c r="C851" s="1095" t="s">
        <v>1364</v>
      </c>
      <c r="D851" s="1095" t="s">
        <v>151</v>
      </c>
      <c r="E851" s="1096">
        <v>39829</v>
      </c>
      <c r="F851" s="1095" t="s">
        <v>201</v>
      </c>
      <c r="G851" s="1091">
        <v>12000000</v>
      </c>
      <c r="H851" s="1091">
        <v>0</v>
      </c>
      <c r="I851" s="1091">
        <v>12837983.33</v>
      </c>
      <c r="J851" s="1095" t="s">
        <v>1020</v>
      </c>
      <c r="K851" s="1091"/>
      <c r="L851" s="1091"/>
      <c r="M851" s="1092"/>
      <c r="N851" s="1091"/>
      <c r="O851" s="1091"/>
      <c r="P851" s="1091"/>
      <c r="Q851" s="1091"/>
      <c r="R851" s="1092"/>
    </row>
    <row r="852" spans="1:18">
      <c r="A852" s="1095" t="s">
        <v>199</v>
      </c>
      <c r="B852" s="1095" t="s">
        <v>1363</v>
      </c>
      <c r="C852" s="1095" t="s">
        <v>1364</v>
      </c>
      <c r="D852" s="1095" t="s">
        <v>151</v>
      </c>
      <c r="E852" s="1096">
        <v>39960</v>
      </c>
      <c r="F852" s="1095" t="s">
        <v>199</v>
      </c>
      <c r="G852" s="1091"/>
      <c r="H852" s="1091"/>
      <c r="I852" s="1091"/>
      <c r="J852" s="1095" t="s">
        <v>199</v>
      </c>
      <c r="K852" s="1091">
        <v>12000000</v>
      </c>
      <c r="L852" s="1091"/>
      <c r="M852" s="1092">
        <v>12000</v>
      </c>
      <c r="N852" s="1091">
        <v>1000</v>
      </c>
      <c r="O852" s="1091"/>
      <c r="P852" s="1091"/>
      <c r="Q852" s="1091">
        <v>600000</v>
      </c>
      <c r="R852" s="1092">
        <v>600</v>
      </c>
    </row>
    <row r="853" spans="1:18">
      <c r="A853" s="1095" t="s">
        <v>1365</v>
      </c>
      <c r="B853" s="1095" t="s">
        <v>1366</v>
      </c>
      <c r="C853" s="1095" t="s">
        <v>1367</v>
      </c>
      <c r="D853" s="1095" t="s">
        <v>171</v>
      </c>
      <c r="E853" s="1096">
        <v>39850</v>
      </c>
      <c r="F853" s="1095" t="s">
        <v>200</v>
      </c>
      <c r="G853" s="1091">
        <v>33900000</v>
      </c>
      <c r="H853" s="1091">
        <v>0</v>
      </c>
      <c r="I853" s="1091">
        <v>40834859.350000001</v>
      </c>
      <c r="J853" s="1095" t="s">
        <v>1020</v>
      </c>
      <c r="K853" s="1091"/>
      <c r="L853" s="1091"/>
      <c r="M853" s="1092"/>
      <c r="N853" s="1091"/>
      <c r="O853" s="1091"/>
      <c r="P853" s="1091"/>
      <c r="Q853" s="1091"/>
      <c r="R853" s="1092"/>
    </row>
    <row r="854" spans="1:18">
      <c r="A854" s="1095" t="s">
        <v>199</v>
      </c>
      <c r="B854" s="1095" t="s">
        <v>1366</v>
      </c>
      <c r="C854" s="1095" t="s">
        <v>1367</v>
      </c>
      <c r="D854" s="1095" t="s">
        <v>171</v>
      </c>
      <c r="E854" s="1096">
        <v>40884</v>
      </c>
      <c r="F854" s="1095" t="s">
        <v>199</v>
      </c>
      <c r="G854" s="1091"/>
      <c r="H854" s="1091"/>
      <c r="I854" s="1091"/>
      <c r="J854" s="1095" t="s">
        <v>199</v>
      </c>
      <c r="K854" s="1091">
        <v>33899999.999999903</v>
      </c>
      <c r="L854" s="1091"/>
      <c r="M854" s="1092">
        <v>35595</v>
      </c>
      <c r="N854" s="1091">
        <v>999.999999</v>
      </c>
      <c r="O854" s="1091"/>
      <c r="P854" s="1091">
        <v>1694999.999998</v>
      </c>
      <c r="Q854" s="1091"/>
      <c r="R854" s="1092"/>
    </row>
    <row r="855" spans="1:18">
      <c r="A855" s="1095" t="s">
        <v>809</v>
      </c>
      <c r="B855" s="1095" t="s">
        <v>1368</v>
      </c>
      <c r="C855" s="1095" t="s">
        <v>1369</v>
      </c>
      <c r="D855" s="1095" t="s">
        <v>151</v>
      </c>
      <c r="E855" s="1096">
        <v>39857</v>
      </c>
      <c r="F855" s="1095" t="s">
        <v>201</v>
      </c>
      <c r="G855" s="1091">
        <v>4797000</v>
      </c>
      <c r="H855" s="1091">
        <v>0</v>
      </c>
      <c r="I855" s="1091">
        <v>5713865</v>
      </c>
      <c r="J855" s="1095" t="s">
        <v>1020</v>
      </c>
      <c r="K855" s="1091"/>
      <c r="L855" s="1091"/>
      <c r="M855" s="1092"/>
      <c r="N855" s="1091"/>
      <c r="O855" s="1091"/>
      <c r="P855" s="1091"/>
      <c r="Q855" s="1091"/>
      <c r="R855" s="1092"/>
    </row>
    <row r="856" spans="1:18">
      <c r="A856" s="1095" t="s">
        <v>199</v>
      </c>
      <c r="B856" s="1095" t="s">
        <v>1368</v>
      </c>
      <c r="C856" s="1095" t="s">
        <v>1369</v>
      </c>
      <c r="D856" s="1095" t="s">
        <v>151</v>
      </c>
      <c r="E856" s="1096">
        <v>40801</v>
      </c>
      <c r="F856" s="1095" t="s">
        <v>199</v>
      </c>
      <c r="G856" s="1091"/>
      <c r="H856" s="1091"/>
      <c r="I856" s="1091"/>
      <c r="J856" s="1095" t="s">
        <v>199</v>
      </c>
      <c r="K856" s="1091">
        <v>4797000</v>
      </c>
      <c r="L856" s="1091"/>
      <c r="M856" s="1092">
        <v>4797</v>
      </c>
      <c r="N856" s="1091">
        <v>1000</v>
      </c>
      <c r="O856" s="1091"/>
      <c r="P856" s="1091"/>
      <c r="Q856" s="1091">
        <v>240000</v>
      </c>
      <c r="R856" s="1092">
        <v>240</v>
      </c>
    </row>
    <row r="857" spans="1:18">
      <c r="A857" s="1095" t="s">
        <v>1370</v>
      </c>
      <c r="B857" s="1095" t="s">
        <v>1371</v>
      </c>
      <c r="C857" s="1095" t="s">
        <v>1372</v>
      </c>
      <c r="D857" s="1095" t="s">
        <v>108</v>
      </c>
      <c r="E857" s="1096">
        <v>39864</v>
      </c>
      <c r="F857" s="1095" t="s">
        <v>200</v>
      </c>
      <c r="G857" s="1091">
        <v>116000000</v>
      </c>
      <c r="H857" s="1091">
        <v>0</v>
      </c>
      <c r="I857" s="1091">
        <v>131383055.11</v>
      </c>
      <c r="J857" s="1095" t="s">
        <v>1020</v>
      </c>
      <c r="K857" s="1091"/>
      <c r="L857" s="1091"/>
      <c r="M857" s="1092"/>
      <c r="N857" s="1091"/>
      <c r="O857" s="1091"/>
      <c r="P857" s="1091"/>
      <c r="Q857" s="1091"/>
      <c r="R857" s="1092"/>
    </row>
    <row r="858" spans="1:18">
      <c r="A858" s="1095" t="s">
        <v>199</v>
      </c>
      <c r="B858" s="1095" t="s">
        <v>1371</v>
      </c>
      <c r="C858" s="1095" t="s">
        <v>1372</v>
      </c>
      <c r="D858" s="1095" t="s">
        <v>108</v>
      </c>
      <c r="E858" s="1096">
        <v>40808</v>
      </c>
      <c r="F858" s="1095" t="s">
        <v>199</v>
      </c>
      <c r="G858" s="1091"/>
      <c r="H858" s="1091"/>
      <c r="I858" s="1091"/>
      <c r="J858" s="1095" t="s">
        <v>199</v>
      </c>
      <c r="K858" s="1091">
        <v>116000000</v>
      </c>
      <c r="L858" s="1091"/>
      <c r="M858" s="1092">
        <v>116000</v>
      </c>
      <c r="N858" s="1091">
        <v>1000</v>
      </c>
      <c r="O858" s="1091"/>
      <c r="P858" s="1091"/>
      <c r="Q858" s="1091"/>
      <c r="R858" s="1092"/>
    </row>
    <row r="859" spans="1:18">
      <c r="A859" s="1095" t="s">
        <v>199</v>
      </c>
      <c r="B859" s="1095" t="s">
        <v>1371</v>
      </c>
      <c r="C859" s="1095" t="s">
        <v>1372</v>
      </c>
      <c r="D859" s="1095" t="s">
        <v>108</v>
      </c>
      <c r="E859" s="1096">
        <v>40870</v>
      </c>
      <c r="F859" s="1095" t="s">
        <v>199</v>
      </c>
      <c r="G859" s="1091"/>
      <c r="H859" s="1091"/>
      <c r="I859" s="1091"/>
      <c r="J859" s="1095" t="s">
        <v>199</v>
      </c>
      <c r="K859" s="1091"/>
      <c r="L859" s="1091"/>
      <c r="M859" s="1092"/>
      <c r="N859" s="1091"/>
      <c r="O859" s="1091"/>
      <c r="P859" s="1091"/>
      <c r="Q859" s="1091">
        <v>367500</v>
      </c>
      <c r="R859" s="1092">
        <v>991453</v>
      </c>
    </row>
    <row r="860" spans="1:18">
      <c r="A860" s="1095" t="s">
        <v>773</v>
      </c>
      <c r="B860" s="1095" t="s">
        <v>1373</v>
      </c>
      <c r="C860" s="1095" t="s">
        <v>1374</v>
      </c>
      <c r="D860" s="1095" t="s">
        <v>65</v>
      </c>
      <c r="E860" s="1096">
        <v>39787</v>
      </c>
      <c r="F860" s="1095" t="s">
        <v>200</v>
      </c>
      <c r="G860" s="1091">
        <v>193000000</v>
      </c>
      <c r="H860" s="1091">
        <v>0</v>
      </c>
      <c r="I860" s="1091">
        <v>222528333.33000001</v>
      </c>
      <c r="J860" s="1095" t="s">
        <v>1020</v>
      </c>
      <c r="K860" s="1091"/>
      <c r="L860" s="1091"/>
      <c r="M860" s="1092"/>
      <c r="N860" s="1091"/>
      <c r="O860" s="1091"/>
      <c r="P860" s="1091"/>
      <c r="Q860" s="1091"/>
      <c r="R860" s="1092"/>
    </row>
    <row r="861" spans="1:18">
      <c r="A861" s="1095" t="s">
        <v>199</v>
      </c>
      <c r="B861" s="1095" t="s">
        <v>1373</v>
      </c>
      <c r="C861" s="1095" t="s">
        <v>1374</v>
      </c>
      <c r="D861" s="1095" t="s">
        <v>65</v>
      </c>
      <c r="E861" s="1096">
        <v>40870</v>
      </c>
      <c r="F861" s="1095" t="s">
        <v>199</v>
      </c>
      <c r="G861" s="1091"/>
      <c r="H861" s="1091"/>
      <c r="I861" s="1091"/>
      <c r="J861" s="1095" t="s">
        <v>199</v>
      </c>
      <c r="K861" s="1091">
        <v>193000000</v>
      </c>
      <c r="L861" s="1091"/>
      <c r="M861" s="1092">
        <v>193000</v>
      </c>
      <c r="N861" s="1091">
        <v>1000</v>
      </c>
      <c r="O861" s="1091"/>
      <c r="P861" s="1091"/>
      <c r="Q861" s="1091"/>
      <c r="R861" s="1092"/>
    </row>
    <row r="862" spans="1:18">
      <c r="A862" s="1095" t="s">
        <v>199</v>
      </c>
      <c r="B862" s="1095" t="s">
        <v>1373</v>
      </c>
      <c r="C862" s="1095" t="s">
        <v>1374</v>
      </c>
      <c r="D862" s="1095" t="s">
        <v>65</v>
      </c>
      <c r="E862" s="1096">
        <v>40898</v>
      </c>
      <c r="F862" s="1095" t="s">
        <v>199</v>
      </c>
      <c r="G862" s="1091"/>
      <c r="H862" s="1091"/>
      <c r="I862" s="1091"/>
      <c r="J862" s="1095" t="s">
        <v>199</v>
      </c>
      <c r="K862" s="1091"/>
      <c r="L862" s="1091"/>
      <c r="M862" s="1092"/>
      <c r="N862" s="1091"/>
      <c r="O862" s="1091"/>
      <c r="P862" s="1091"/>
      <c r="Q862" s="1091">
        <v>900000</v>
      </c>
      <c r="R862" s="1092">
        <v>1305230</v>
      </c>
    </row>
    <row r="863" spans="1:18">
      <c r="A863" s="1095" t="s">
        <v>813</v>
      </c>
      <c r="B863" s="1095" t="s">
        <v>1375</v>
      </c>
      <c r="C863" s="1095" t="s">
        <v>1376</v>
      </c>
      <c r="D863" s="1095" t="s">
        <v>171</v>
      </c>
      <c r="E863" s="1096">
        <v>39885</v>
      </c>
      <c r="F863" s="1095" t="s">
        <v>201</v>
      </c>
      <c r="G863" s="1091">
        <v>13900000</v>
      </c>
      <c r="H863" s="1091">
        <v>0</v>
      </c>
      <c r="I863" s="1091">
        <v>15329326.439999999</v>
      </c>
      <c r="J863" s="1095" t="s">
        <v>808</v>
      </c>
      <c r="K863" s="1091"/>
      <c r="L863" s="1091"/>
      <c r="M863" s="1092"/>
      <c r="N863" s="1091"/>
      <c r="O863" s="1091"/>
      <c r="P863" s="1091"/>
      <c r="Q863" s="1091"/>
      <c r="R863" s="1092"/>
    </row>
    <row r="864" spans="1:18">
      <c r="A864" s="1095" t="s">
        <v>199</v>
      </c>
      <c r="B864" s="1095" t="s">
        <v>1375</v>
      </c>
      <c r="C864" s="1095" t="s">
        <v>1376</v>
      </c>
      <c r="D864" s="1095" t="s">
        <v>171</v>
      </c>
      <c r="E864" s="1096">
        <v>41150</v>
      </c>
      <c r="F864" s="1095" t="s">
        <v>199</v>
      </c>
      <c r="G864" s="1091"/>
      <c r="H864" s="1091"/>
      <c r="I864" s="1091"/>
      <c r="J864" s="1095" t="s">
        <v>199</v>
      </c>
      <c r="K864" s="1091">
        <v>12266750</v>
      </c>
      <c r="L864" s="1091">
        <v>-184001.25</v>
      </c>
      <c r="M864" s="1092">
        <v>13900</v>
      </c>
      <c r="N864" s="1091">
        <v>882.5</v>
      </c>
      <c r="O864" s="1091">
        <v>-1633250</v>
      </c>
      <c r="P864" s="1091"/>
      <c r="Q864" s="1091">
        <v>624674.68999999994</v>
      </c>
      <c r="R864" s="1092">
        <v>695</v>
      </c>
    </row>
    <row r="865" spans="1:18">
      <c r="A865" s="1095" t="s">
        <v>809</v>
      </c>
      <c r="B865" s="1095" t="s">
        <v>1377</v>
      </c>
      <c r="C865" s="1095" t="s">
        <v>1378</v>
      </c>
      <c r="D865" s="1095" t="s">
        <v>39</v>
      </c>
      <c r="E865" s="1096">
        <v>39892</v>
      </c>
      <c r="F865" s="1095" t="s">
        <v>201</v>
      </c>
      <c r="G865" s="1091">
        <v>17836000</v>
      </c>
      <c r="H865" s="1091">
        <v>0</v>
      </c>
      <c r="I865" s="1091">
        <v>21033989.559999999</v>
      </c>
      <c r="J865" s="1095" t="s">
        <v>1020</v>
      </c>
      <c r="K865" s="1091"/>
      <c r="L865" s="1091"/>
      <c r="M865" s="1092"/>
      <c r="N865" s="1091"/>
      <c r="O865" s="1091"/>
      <c r="P865" s="1091"/>
      <c r="Q865" s="1091"/>
      <c r="R865" s="1092"/>
    </row>
    <row r="866" spans="1:18">
      <c r="A866" s="1095" t="s">
        <v>199</v>
      </c>
      <c r="B866" s="1095" t="s">
        <v>1377</v>
      </c>
      <c r="C866" s="1095" t="s">
        <v>1378</v>
      </c>
      <c r="D866" s="1095" t="s">
        <v>39</v>
      </c>
      <c r="E866" s="1096">
        <v>40759</v>
      </c>
      <c r="F866" s="1095" t="s">
        <v>199</v>
      </c>
      <c r="G866" s="1091"/>
      <c r="H866" s="1091"/>
      <c r="I866" s="1091"/>
      <c r="J866" s="1095" t="s">
        <v>199</v>
      </c>
      <c r="K866" s="1091">
        <v>17836000</v>
      </c>
      <c r="L866" s="1091"/>
      <c r="M866" s="1092">
        <v>17836</v>
      </c>
      <c r="N866" s="1091">
        <v>1000</v>
      </c>
      <c r="O866" s="1091"/>
      <c r="P866" s="1091"/>
      <c r="Q866" s="1091">
        <v>892000</v>
      </c>
      <c r="R866" s="1092">
        <v>892</v>
      </c>
    </row>
    <row r="867" spans="1:18">
      <c r="A867" s="1095" t="s">
        <v>917</v>
      </c>
      <c r="B867" s="1095" t="s">
        <v>1379</v>
      </c>
      <c r="C867" s="1095" t="s">
        <v>1380</v>
      </c>
      <c r="D867" s="1095" t="s">
        <v>42</v>
      </c>
      <c r="E867" s="1096">
        <v>39773</v>
      </c>
      <c r="F867" s="1095" t="s">
        <v>200</v>
      </c>
      <c r="G867" s="1091">
        <v>184011000</v>
      </c>
      <c r="H867" s="1091">
        <v>0</v>
      </c>
      <c r="I867" s="1091">
        <v>191464618</v>
      </c>
      <c r="J867" s="1095" t="s">
        <v>1020</v>
      </c>
      <c r="K867" s="1091"/>
      <c r="L867" s="1091"/>
      <c r="M867" s="1092"/>
      <c r="N867" s="1091"/>
      <c r="O867" s="1091"/>
      <c r="P867" s="1091"/>
      <c r="Q867" s="1091"/>
      <c r="R867" s="1092"/>
    </row>
    <row r="868" spans="1:18">
      <c r="A868" s="1095" t="s">
        <v>199</v>
      </c>
      <c r="B868" s="1095" t="s">
        <v>1379</v>
      </c>
      <c r="C868" s="1095" t="s">
        <v>1380</v>
      </c>
      <c r="D868" s="1095" t="s">
        <v>42</v>
      </c>
      <c r="E868" s="1096">
        <v>39960</v>
      </c>
      <c r="F868" s="1095" t="s">
        <v>199</v>
      </c>
      <c r="G868" s="1091"/>
      <c r="H868" s="1091"/>
      <c r="I868" s="1091"/>
      <c r="J868" s="1095" t="s">
        <v>199</v>
      </c>
      <c r="K868" s="1091">
        <v>184011000</v>
      </c>
      <c r="L868" s="1091"/>
      <c r="M868" s="1092">
        <v>184011</v>
      </c>
      <c r="N868" s="1091">
        <v>1000</v>
      </c>
      <c r="O868" s="1091"/>
      <c r="P868" s="1091"/>
      <c r="Q868" s="1091"/>
      <c r="R868" s="1092"/>
    </row>
    <row r="869" spans="1:18">
      <c r="A869" s="1095" t="s">
        <v>199</v>
      </c>
      <c r="B869" s="1095" t="s">
        <v>1379</v>
      </c>
      <c r="C869" s="1095" t="s">
        <v>1380</v>
      </c>
      <c r="D869" s="1095" t="s">
        <v>42</v>
      </c>
      <c r="E869" s="1096">
        <v>39988</v>
      </c>
      <c r="F869" s="1095" t="s">
        <v>199</v>
      </c>
      <c r="G869" s="1091"/>
      <c r="H869" s="1091"/>
      <c r="I869" s="1091"/>
      <c r="J869" s="1095" t="s">
        <v>199</v>
      </c>
      <c r="K869" s="1091"/>
      <c r="L869" s="1091"/>
      <c r="M869" s="1092"/>
      <c r="N869" s="1091"/>
      <c r="O869" s="1091"/>
      <c r="P869" s="1091"/>
      <c r="Q869" s="1091">
        <v>2700000</v>
      </c>
      <c r="R869" s="1092">
        <v>953096</v>
      </c>
    </row>
    <row r="870" spans="1:18">
      <c r="A870" s="1095" t="s">
        <v>892</v>
      </c>
      <c r="B870" s="1095" t="s">
        <v>1381</v>
      </c>
      <c r="C870" s="1095" t="s">
        <v>1382</v>
      </c>
      <c r="D870" s="1095" t="s">
        <v>5</v>
      </c>
      <c r="E870" s="1096">
        <v>39885</v>
      </c>
      <c r="F870" s="1095" t="s">
        <v>200</v>
      </c>
      <c r="G870" s="1091">
        <v>17390000</v>
      </c>
      <c r="H870" s="1091">
        <v>0</v>
      </c>
      <c r="I870" s="1091">
        <v>19943580.329999998</v>
      </c>
      <c r="J870" s="1095" t="s">
        <v>1020</v>
      </c>
      <c r="K870" s="1091"/>
      <c r="L870" s="1091"/>
      <c r="M870" s="1092"/>
      <c r="N870" s="1091"/>
      <c r="O870" s="1091"/>
      <c r="P870" s="1091"/>
      <c r="Q870" s="1091"/>
      <c r="R870" s="1092"/>
    </row>
    <row r="871" spans="1:18">
      <c r="A871" s="1095" t="s">
        <v>199</v>
      </c>
      <c r="B871" s="1095" t="s">
        <v>1381</v>
      </c>
      <c r="C871" s="1095" t="s">
        <v>1382</v>
      </c>
      <c r="D871" s="1095" t="s">
        <v>5</v>
      </c>
      <c r="E871" s="1096">
        <v>40801</v>
      </c>
      <c r="F871" s="1095" t="s">
        <v>199</v>
      </c>
      <c r="G871" s="1091"/>
      <c r="H871" s="1091"/>
      <c r="I871" s="1091"/>
      <c r="J871" s="1095" t="s">
        <v>199</v>
      </c>
      <c r="K871" s="1091">
        <v>17390000</v>
      </c>
      <c r="L871" s="1091"/>
      <c r="M871" s="1092">
        <v>17390</v>
      </c>
      <c r="N871" s="1091">
        <v>1000</v>
      </c>
      <c r="O871" s="1091"/>
      <c r="P871" s="1091"/>
      <c r="Q871" s="1091"/>
      <c r="R871" s="1092"/>
    </row>
    <row r="872" spans="1:18">
      <c r="A872" s="1095" t="s">
        <v>199</v>
      </c>
      <c r="B872" s="1095" t="s">
        <v>1381</v>
      </c>
      <c r="C872" s="1095" t="s">
        <v>1382</v>
      </c>
      <c r="D872" s="1095" t="s">
        <v>5</v>
      </c>
      <c r="E872" s="1096">
        <v>40863</v>
      </c>
      <c r="F872" s="1095" t="s">
        <v>199</v>
      </c>
      <c r="G872" s="1091"/>
      <c r="H872" s="1091"/>
      <c r="I872" s="1091"/>
      <c r="J872" s="1095" t="s">
        <v>199</v>
      </c>
      <c r="K872" s="1091"/>
      <c r="L872" s="1091"/>
      <c r="M872" s="1092"/>
      <c r="N872" s="1091"/>
      <c r="O872" s="1091"/>
      <c r="P872" s="1091"/>
      <c r="Q872" s="1091">
        <v>375000</v>
      </c>
      <c r="R872" s="1092">
        <v>352977</v>
      </c>
    </row>
    <row r="873" spans="1:18">
      <c r="A873" s="1095" t="s">
        <v>773</v>
      </c>
      <c r="B873" s="1095" t="s">
        <v>1383</v>
      </c>
      <c r="C873" s="1095" t="s">
        <v>1384</v>
      </c>
      <c r="D873" s="1095" t="s">
        <v>5</v>
      </c>
      <c r="E873" s="1096">
        <v>39773</v>
      </c>
      <c r="F873" s="1095" t="s">
        <v>200</v>
      </c>
      <c r="G873" s="1091">
        <v>19300000</v>
      </c>
      <c r="H873" s="1091">
        <v>0</v>
      </c>
      <c r="I873" s="1091">
        <v>22297560.34</v>
      </c>
      <c r="J873" s="1095" t="s">
        <v>1020</v>
      </c>
      <c r="K873" s="1091"/>
      <c r="L873" s="1091"/>
      <c r="M873" s="1092"/>
      <c r="N873" s="1091"/>
      <c r="O873" s="1091"/>
      <c r="P873" s="1091"/>
      <c r="Q873" s="1091"/>
      <c r="R873" s="1092"/>
    </row>
    <row r="874" spans="1:18">
      <c r="A874" s="1095" t="s">
        <v>199</v>
      </c>
      <c r="B874" s="1095" t="s">
        <v>1383</v>
      </c>
      <c r="C874" s="1095" t="s">
        <v>1384</v>
      </c>
      <c r="D874" s="1095" t="s">
        <v>5</v>
      </c>
      <c r="E874" s="1096">
        <v>40527</v>
      </c>
      <c r="F874" s="1095" t="s">
        <v>199</v>
      </c>
      <c r="G874" s="1091"/>
      <c r="H874" s="1091"/>
      <c r="I874" s="1091"/>
      <c r="J874" s="1095" t="s">
        <v>199</v>
      </c>
      <c r="K874" s="1091">
        <v>19300000</v>
      </c>
      <c r="L874" s="1091"/>
      <c r="M874" s="1092">
        <v>19300</v>
      </c>
      <c r="N874" s="1091">
        <v>1000</v>
      </c>
      <c r="O874" s="1091"/>
      <c r="P874" s="1091"/>
      <c r="Q874" s="1091"/>
      <c r="R874" s="1092"/>
    </row>
    <row r="875" spans="1:18">
      <c r="A875" s="1095" t="s">
        <v>199</v>
      </c>
      <c r="B875" s="1095" t="s">
        <v>1383</v>
      </c>
      <c r="C875" s="1095" t="s">
        <v>1384</v>
      </c>
      <c r="D875" s="1095" t="s">
        <v>5</v>
      </c>
      <c r="E875" s="1096">
        <v>40548</v>
      </c>
      <c r="F875" s="1095" t="s">
        <v>199</v>
      </c>
      <c r="G875" s="1091"/>
      <c r="H875" s="1091"/>
      <c r="I875" s="1091"/>
      <c r="J875" s="1095" t="s">
        <v>199</v>
      </c>
      <c r="K875" s="1091"/>
      <c r="L875" s="1091"/>
      <c r="M875" s="1092"/>
      <c r="N875" s="1091"/>
      <c r="O875" s="1091"/>
      <c r="P875" s="1091"/>
      <c r="Q875" s="1091">
        <v>1003227</v>
      </c>
      <c r="R875" s="1092">
        <v>280795</v>
      </c>
    </row>
    <row r="876" spans="1:18">
      <c r="A876" s="1095" t="s">
        <v>1385</v>
      </c>
      <c r="B876" s="1095" t="s">
        <v>1386</v>
      </c>
      <c r="C876" s="1095" t="s">
        <v>1387</v>
      </c>
      <c r="D876" s="1095" t="s">
        <v>1045</v>
      </c>
      <c r="E876" s="1096">
        <v>39885</v>
      </c>
      <c r="F876" s="1095" t="s">
        <v>200</v>
      </c>
      <c r="G876" s="1091">
        <v>72927000</v>
      </c>
      <c r="H876" s="1091">
        <v>0</v>
      </c>
      <c r="I876" s="1091">
        <v>7009094.5</v>
      </c>
      <c r="J876" s="1095" t="s">
        <v>2170</v>
      </c>
      <c r="K876" s="1091"/>
      <c r="L876" s="1091"/>
      <c r="M876" s="1092"/>
      <c r="N876" s="1091"/>
      <c r="O876" s="1091"/>
      <c r="P876" s="1091"/>
      <c r="Q876" s="1091"/>
      <c r="R876" s="1092"/>
    </row>
    <row r="877" spans="1:18">
      <c r="A877" s="1095" t="s">
        <v>199</v>
      </c>
      <c r="B877" s="1095" t="s">
        <v>1386</v>
      </c>
      <c r="C877" s="1095" t="s">
        <v>1387</v>
      </c>
      <c r="D877" s="1095" t="s">
        <v>1045</v>
      </c>
      <c r="E877" s="1096">
        <v>41211</v>
      </c>
      <c r="F877" s="1095" t="s">
        <v>199</v>
      </c>
      <c r="G877" s="1091"/>
      <c r="H877" s="1091"/>
      <c r="I877" s="1091"/>
      <c r="J877" s="1095" t="s">
        <v>199</v>
      </c>
      <c r="K877" s="1091"/>
      <c r="L877" s="1091"/>
      <c r="M877" s="1092"/>
      <c r="N877" s="1091"/>
      <c r="O877" s="1091">
        <v>-72927000</v>
      </c>
      <c r="P877" s="1091"/>
      <c r="Q877" s="1091"/>
      <c r="R877" s="1092"/>
    </row>
    <row r="878" spans="1:18">
      <c r="A878" s="1095" t="s">
        <v>937</v>
      </c>
      <c r="B878" s="1095" t="s">
        <v>1388</v>
      </c>
      <c r="C878" s="1095" t="s">
        <v>1389</v>
      </c>
      <c r="D878" s="1095" t="s">
        <v>166</v>
      </c>
      <c r="E878" s="1096">
        <v>39864</v>
      </c>
      <c r="F878" s="1095" t="s">
        <v>201</v>
      </c>
      <c r="G878" s="1091">
        <v>4579000</v>
      </c>
      <c r="H878" s="1091">
        <v>0</v>
      </c>
      <c r="I878" s="1091">
        <v>9948069.5800000001</v>
      </c>
      <c r="J878" s="1095" t="s">
        <v>808</v>
      </c>
      <c r="K878" s="1091"/>
      <c r="L878" s="1091"/>
      <c r="M878" s="1092"/>
      <c r="N878" s="1091"/>
      <c r="O878" s="1091"/>
      <c r="P878" s="1091"/>
      <c r="Q878" s="1091"/>
      <c r="R878" s="1092"/>
    </row>
    <row r="879" spans="1:18">
      <c r="A879" s="1095" t="s">
        <v>199</v>
      </c>
      <c r="B879" s="1095" t="s">
        <v>1388</v>
      </c>
      <c r="C879" s="1095" t="s">
        <v>1389</v>
      </c>
      <c r="D879" s="1095" t="s">
        <v>166</v>
      </c>
      <c r="E879" s="1096">
        <v>40165</v>
      </c>
      <c r="F879" s="1095" t="s">
        <v>199</v>
      </c>
      <c r="G879" s="1091">
        <v>4596000</v>
      </c>
      <c r="H879" s="1091"/>
      <c r="I879" s="1091"/>
      <c r="J879" s="1095" t="s">
        <v>199</v>
      </c>
      <c r="K879" s="1091"/>
      <c r="L879" s="1091"/>
      <c r="M879" s="1092"/>
      <c r="N879" s="1091"/>
      <c r="O879" s="1091"/>
      <c r="P879" s="1091"/>
      <c r="Q879" s="1091"/>
      <c r="R879" s="1092"/>
    </row>
    <row r="880" spans="1:18">
      <c r="A880" s="1095" t="s">
        <v>199</v>
      </c>
      <c r="B880" s="1095" t="s">
        <v>1388</v>
      </c>
      <c r="C880" s="1095" t="s">
        <v>1389</v>
      </c>
      <c r="D880" s="1095" t="s">
        <v>166</v>
      </c>
      <c r="E880" s="1096">
        <v>41312</v>
      </c>
      <c r="F880" s="1095" t="s">
        <v>199</v>
      </c>
      <c r="G880" s="1091"/>
      <c r="H880" s="1091"/>
      <c r="I880" s="1091"/>
      <c r="J880" s="1095" t="s">
        <v>199</v>
      </c>
      <c r="K880" s="1091">
        <v>6682192.5</v>
      </c>
      <c r="L880" s="1091"/>
      <c r="M880" s="1092">
        <v>7575</v>
      </c>
      <c r="N880" s="1091">
        <v>882.13762299999996</v>
      </c>
      <c r="O880" s="1091">
        <v>-892807.5</v>
      </c>
      <c r="P880" s="1091"/>
      <c r="Q880" s="1091">
        <v>48083.6</v>
      </c>
      <c r="R880" s="1092">
        <v>49</v>
      </c>
    </row>
    <row r="881" spans="1:18">
      <c r="A881" s="1095" t="s">
        <v>199</v>
      </c>
      <c r="B881" s="1095" t="s">
        <v>1388</v>
      </c>
      <c r="C881" s="1095" t="s">
        <v>1389</v>
      </c>
      <c r="D881" s="1095" t="s">
        <v>166</v>
      </c>
      <c r="E881" s="1096">
        <v>41313</v>
      </c>
      <c r="F881" s="1095" t="s">
        <v>199</v>
      </c>
      <c r="G881" s="1091"/>
      <c r="H881" s="1091"/>
      <c r="I881" s="1091"/>
      <c r="J881" s="1095" t="s">
        <v>199</v>
      </c>
      <c r="K881" s="1091">
        <v>1410831.6</v>
      </c>
      <c r="L881" s="1091"/>
      <c r="M881" s="1092">
        <v>1600</v>
      </c>
      <c r="N881" s="1091">
        <v>881.76975000000004</v>
      </c>
      <c r="O881" s="1091">
        <v>-189168.4</v>
      </c>
      <c r="P881" s="1091"/>
      <c r="Q881" s="1091">
        <v>176633.62</v>
      </c>
      <c r="R881" s="1092">
        <v>180</v>
      </c>
    </row>
    <row r="882" spans="1:18">
      <c r="A882" s="1095" t="s">
        <v>199</v>
      </c>
      <c r="B882" s="1095" t="s">
        <v>1388</v>
      </c>
      <c r="C882" s="1095" t="s">
        <v>1389</v>
      </c>
      <c r="D882" s="1095" t="s">
        <v>166</v>
      </c>
      <c r="E882" s="1096">
        <v>41359</v>
      </c>
      <c r="F882" s="1095" t="s">
        <v>199</v>
      </c>
      <c r="G882" s="1091"/>
      <c r="H882" s="1091"/>
      <c r="I882" s="1091"/>
      <c r="J882" s="1095" t="s">
        <v>199</v>
      </c>
      <c r="K882" s="1091"/>
      <c r="L882" s="1091">
        <v>-80930.240000000005</v>
      </c>
      <c r="M882" s="1092"/>
      <c r="N882" s="1091"/>
      <c r="O882" s="1091"/>
      <c r="P882" s="1091"/>
      <c r="Q882" s="1091"/>
      <c r="R882" s="1092"/>
    </row>
    <row r="883" spans="1:18">
      <c r="A883" s="1095" t="s">
        <v>813</v>
      </c>
      <c r="B883" s="1095" t="s">
        <v>1390</v>
      </c>
      <c r="C883" s="1095" t="s">
        <v>1391</v>
      </c>
      <c r="D883" s="1095" t="s">
        <v>9</v>
      </c>
      <c r="E883" s="1096">
        <v>39878</v>
      </c>
      <c r="F883" s="1095" t="s">
        <v>201</v>
      </c>
      <c r="G883" s="1091">
        <v>15349000</v>
      </c>
      <c r="H883" s="1091">
        <v>0</v>
      </c>
      <c r="I883" s="1091">
        <v>12994059</v>
      </c>
      <c r="J883" s="1095" t="s">
        <v>808</v>
      </c>
      <c r="K883" s="1091"/>
      <c r="L883" s="1091"/>
      <c r="M883" s="1092"/>
      <c r="N883" s="1091"/>
      <c r="O883" s="1091"/>
      <c r="P883" s="1091"/>
      <c r="Q883" s="1091"/>
      <c r="R883" s="1092"/>
    </row>
    <row r="884" spans="1:18">
      <c r="A884" s="1095" t="s">
        <v>199</v>
      </c>
      <c r="B884" s="1095" t="s">
        <v>1390</v>
      </c>
      <c r="C884" s="1095" t="s">
        <v>1391</v>
      </c>
      <c r="D884" s="1095" t="s">
        <v>9</v>
      </c>
      <c r="E884" s="1096">
        <v>41344</v>
      </c>
      <c r="F884" s="1095" t="s">
        <v>199</v>
      </c>
      <c r="G884" s="1091"/>
      <c r="H884" s="1091"/>
      <c r="I884" s="1091"/>
      <c r="J884" s="1095" t="s">
        <v>199</v>
      </c>
      <c r="K884" s="1091">
        <v>10431333.890000001</v>
      </c>
      <c r="L884" s="1091"/>
      <c r="M884" s="1092">
        <v>15349</v>
      </c>
      <c r="N884" s="1091">
        <v>679.61</v>
      </c>
      <c r="O884" s="1091">
        <v>-4917666.1100000003</v>
      </c>
      <c r="P884" s="1091"/>
      <c r="Q884" s="1091">
        <v>624632.44999999995</v>
      </c>
      <c r="R884" s="1092">
        <v>767</v>
      </c>
    </row>
    <row r="885" spans="1:18">
      <c r="A885" s="1095" t="s">
        <v>199</v>
      </c>
      <c r="B885" s="1095" t="s">
        <v>1390</v>
      </c>
      <c r="C885" s="1095" t="s">
        <v>1391</v>
      </c>
      <c r="D885" s="1095" t="s">
        <v>9</v>
      </c>
      <c r="E885" s="1096">
        <v>41373</v>
      </c>
      <c r="F885" s="1095" t="s">
        <v>199</v>
      </c>
      <c r="G885" s="1091"/>
      <c r="H885" s="1091"/>
      <c r="I885" s="1091"/>
      <c r="J885" s="1095" t="s">
        <v>199</v>
      </c>
      <c r="K885" s="1091"/>
      <c r="L885" s="1091">
        <v>-104313.34</v>
      </c>
      <c r="M885" s="1092"/>
      <c r="N885" s="1091"/>
      <c r="O885" s="1091"/>
      <c r="P885" s="1091"/>
      <c r="Q885" s="1091"/>
      <c r="R885" s="1092"/>
    </row>
    <row r="886" spans="1:18">
      <c r="A886" s="1095" t="s">
        <v>1392</v>
      </c>
      <c r="B886" s="1095" t="s">
        <v>1393</v>
      </c>
      <c r="C886" s="1095" t="s">
        <v>1394</v>
      </c>
      <c r="D886" s="1095" t="s">
        <v>166</v>
      </c>
      <c r="E886" s="1096">
        <v>39843</v>
      </c>
      <c r="F886" s="1095" t="s">
        <v>201</v>
      </c>
      <c r="G886" s="1091">
        <v>2600000</v>
      </c>
      <c r="H886" s="1091">
        <v>0</v>
      </c>
      <c r="I886" s="1091">
        <v>5731793.5999999996</v>
      </c>
      <c r="J886" s="1095" t="s">
        <v>1020</v>
      </c>
      <c r="K886" s="1091"/>
      <c r="L886" s="1091"/>
      <c r="M886" s="1092"/>
      <c r="N886" s="1091"/>
      <c r="O886" s="1091"/>
      <c r="P886" s="1091"/>
      <c r="Q886" s="1091"/>
      <c r="R886" s="1092"/>
    </row>
    <row r="887" spans="1:18">
      <c r="A887" s="1095" t="s">
        <v>199</v>
      </c>
      <c r="B887" s="1095" t="s">
        <v>1393</v>
      </c>
      <c r="C887" s="1095" t="s">
        <v>1394</v>
      </c>
      <c r="D887" s="1095" t="s">
        <v>166</v>
      </c>
      <c r="E887" s="1096">
        <v>40158</v>
      </c>
      <c r="F887" s="1095" t="s">
        <v>199</v>
      </c>
      <c r="G887" s="1091">
        <v>2417000</v>
      </c>
      <c r="H887" s="1091"/>
      <c r="I887" s="1091"/>
      <c r="J887" s="1095" t="s">
        <v>199</v>
      </c>
      <c r="K887" s="1091"/>
      <c r="L887" s="1091"/>
      <c r="M887" s="1092"/>
      <c r="N887" s="1091"/>
      <c r="O887" s="1091"/>
      <c r="P887" s="1091"/>
      <c r="Q887" s="1091"/>
      <c r="R887" s="1092"/>
    </row>
    <row r="888" spans="1:18">
      <c r="A888" s="1095" t="s">
        <v>199</v>
      </c>
      <c r="B888" s="1095" t="s">
        <v>1393</v>
      </c>
      <c r="C888" s="1095" t="s">
        <v>1394</v>
      </c>
      <c r="D888" s="1095" t="s">
        <v>166</v>
      </c>
      <c r="E888" s="1096">
        <v>40801</v>
      </c>
      <c r="F888" s="1095" t="s">
        <v>199</v>
      </c>
      <c r="G888" s="1091"/>
      <c r="H888" s="1091"/>
      <c r="I888" s="1091"/>
      <c r="J888" s="1095" t="s">
        <v>199</v>
      </c>
      <c r="K888" s="1091">
        <v>5017000</v>
      </c>
      <c r="L888" s="1091"/>
      <c r="M888" s="1092">
        <v>5017</v>
      </c>
      <c r="N888" s="1091">
        <v>1000</v>
      </c>
      <c r="O888" s="1091"/>
      <c r="P888" s="1091"/>
      <c r="Q888" s="1091">
        <v>130000</v>
      </c>
      <c r="R888" s="1092">
        <v>130</v>
      </c>
    </row>
    <row r="889" spans="1:18">
      <c r="A889" s="1095" t="s">
        <v>1395</v>
      </c>
      <c r="B889" s="1095" t="s">
        <v>1396</v>
      </c>
      <c r="C889" s="1095" t="s">
        <v>1397</v>
      </c>
      <c r="D889" s="1095" t="s">
        <v>45</v>
      </c>
      <c r="E889" s="1096">
        <v>39822</v>
      </c>
      <c r="F889" s="1095" t="s">
        <v>200</v>
      </c>
      <c r="G889" s="1091">
        <v>33000000</v>
      </c>
      <c r="H889" s="1091">
        <v>0</v>
      </c>
      <c r="I889" s="1091">
        <v>16315362</v>
      </c>
      <c r="J889" s="1095" t="s">
        <v>808</v>
      </c>
      <c r="K889" s="1091"/>
      <c r="L889" s="1091"/>
      <c r="M889" s="1092"/>
      <c r="N889" s="1091"/>
      <c r="O889" s="1091"/>
      <c r="P889" s="1091"/>
      <c r="Q889" s="1091"/>
      <c r="R889" s="1092"/>
    </row>
    <row r="890" spans="1:18">
      <c r="A890" s="1095" t="s">
        <v>199</v>
      </c>
      <c r="B890" s="1095" t="s">
        <v>1396</v>
      </c>
      <c r="C890" s="1095" t="s">
        <v>1397</v>
      </c>
      <c r="D890" s="1095" t="s">
        <v>45</v>
      </c>
      <c r="E890" s="1096">
        <v>41375</v>
      </c>
      <c r="F890" s="1095" t="s">
        <v>199</v>
      </c>
      <c r="G890" s="1091"/>
      <c r="H890" s="1091"/>
      <c r="I890" s="1091"/>
      <c r="J890" s="1095" t="s">
        <v>199</v>
      </c>
      <c r="K890" s="1091">
        <v>14912862</v>
      </c>
      <c r="L890" s="1091"/>
      <c r="M890" s="1092">
        <v>9941908</v>
      </c>
      <c r="N890" s="1091">
        <v>1.5</v>
      </c>
      <c r="O890" s="1091">
        <v>-18087138</v>
      </c>
      <c r="P890" s="1091"/>
      <c r="Q890" s="1091"/>
      <c r="R890" s="1092"/>
    </row>
    <row r="891" spans="1:18">
      <c r="A891" s="1095" t="s">
        <v>1398</v>
      </c>
      <c r="B891" s="1095" t="s">
        <v>1399</v>
      </c>
      <c r="C891" s="1095" t="s">
        <v>1400</v>
      </c>
      <c r="D891" s="1095" t="s">
        <v>131</v>
      </c>
      <c r="E891" s="1096">
        <v>39805</v>
      </c>
      <c r="F891" s="1095" t="s">
        <v>200</v>
      </c>
      <c r="G891" s="1091">
        <v>7400000</v>
      </c>
      <c r="H891" s="1091">
        <v>0</v>
      </c>
      <c r="I891" s="1091">
        <v>4030944.44</v>
      </c>
      <c r="J891" s="1095" t="s">
        <v>808</v>
      </c>
      <c r="K891" s="1091"/>
      <c r="L891" s="1091"/>
      <c r="M891" s="1092"/>
      <c r="N891" s="1091"/>
      <c r="O891" s="1091"/>
      <c r="P891" s="1091"/>
      <c r="Q891" s="1091"/>
      <c r="R891" s="1092"/>
    </row>
    <row r="892" spans="1:18">
      <c r="A892" s="1095" t="s">
        <v>199</v>
      </c>
      <c r="B892" s="1095" t="s">
        <v>1399</v>
      </c>
      <c r="C892" s="1095" t="s">
        <v>1400</v>
      </c>
      <c r="D892" s="1095" t="s">
        <v>131</v>
      </c>
      <c r="E892" s="1096">
        <v>41325</v>
      </c>
      <c r="F892" s="1095" t="s">
        <v>199</v>
      </c>
      <c r="G892" s="1091"/>
      <c r="H892" s="1091"/>
      <c r="I892" s="1091"/>
      <c r="J892" s="1095" t="s">
        <v>199</v>
      </c>
      <c r="K892" s="1091">
        <v>3700000</v>
      </c>
      <c r="L892" s="1091"/>
      <c r="M892" s="1092">
        <v>7400</v>
      </c>
      <c r="N892" s="1091">
        <v>500</v>
      </c>
      <c r="O892" s="1091">
        <v>-3700000</v>
      </c>
      <c r="P892" s="1091"/>
      <c r="Q892" s="1091"/>
      <c r="R892" s="1092"/>
    </row>
    <row r="893" spans="1:18">
      <c r="A893" s="1095" t="s">
        <v>1291</v>
      </c>
      <c r="B893" s="1095" t="s">
        <v>1401</v>
      </c>
      <c r="C893" s="1095" t="s">
        <v>1330</v>
      </c>
      <c r="D893" s="1095" t="s">
        <v>45</v>
      </c>
      <c r="E893" s="1096">
        <v>40011</v>
      </c>
      <c r="F893" s="1095" t="s">
        <v>826</v>
      </c>
      <c r="G893" s="1091">
        <v>50000000</v>
      </c>
      <c r="H893" s="1091">
        <v>0</v>
      </c>
      <c r="I893" s="1091">
        <v>65432450.939999998</v>
      </c>
      <c r="J893" s="1095" t="s">
        <v>1020</v>
      </c>
      <c r="K893" s="1091"/>
      <c r="L893" s="1091"/>
      <c r="M893" s="1092"/>
      <c r="N893" s="1091"/>
      <c r="O893" s="1091"/>
      <c r="P893" s="1091"/>
      <c r="Q893" s="1091"/>
      <c r="R893" s="1092"/>
    </row>
    <row r="894" spans="1:18">
      <c r="A894" s="1095" t="s">
        <v>199</v>
      </c>
      <c r="B894" s="1095" t="s">
        <v>1401</v>
      </c>
      <c r="C894" s="1095" t="s">
        <v>1330</v>
      </c>
      <c r="D894" s="1095" t="s">
        <v>45</v>
      </c>
      <c r="E894" s="1096">
        <v>40814</v>
      </c>
      <c r="F894" s="1095" t="s">
        <v>199</v>
      </c>
      <c r="G894" s="1091"/>
      <c r="H894" s="1091"/>
      <c r="I894" s="1091"/>
      <c r="J894" s="1095" t="s">
        <v>199</v>
      </c>
      <c r="K894" s="1091">
        <v>13125000</v>
      </c>
      <c r="L894" s="1091"/>
      <c r="M894" s="1092">
        <v>13125000</v>
      </c>
      <c r="N894" s="1091">
        <v>1</v>
      </c>
      <c r="O894" s="1091"/>
      <c r="P894" s="1091"/>
      <c r="Q894" s="1091"/>
      <c r="R894" s="1092"/>
    </row>
    <row r="895" spans="1:18">
      <c r="A895" s="1095" t="s">
        <v>199</v>
      </c>
      <c r="B895" s="1095" t="s">
        <v>1401</v>
      </c>
      <c r="C895" s="1095" t="s">
        <v>1330</v>
      </c>
      <c r="D895" s="1095" t="s">
        <v>45</v>
      </c>
      <c r="E895" s="1096">
        <v>41241</v>
      </c>
      <c r="F895" s="1095" t="s">
        <v>199</v>
      </c>
      <c r="G895" s="1091"/>
      <c r="H895" s="1091"/>
      <c r="I895" s="1091"/>
      <c r="J895" s="1095" t="s">
        <v>199</v>
      </c>
      <c r="K895" s="1091">
        <v>36875000</v>
      </c>
      <c r="L895" s="1091"/>
      <c r="M895" s="1092">
        <v>36875000</v>
      </c>
      <c r="N895" s="1091">
        <v>1</v>
      </c>
      <c r="O895" s="1091"/>
      <c r="P895" s="1091"/>
      <c r="Q895" s="1091">
        <v>2500000</v>
      </c>
      <c r="R895" s="1092">
        <v>2500000</v>
      </c>
    </row>
    <row r="896" spans="1:18">
      <c r="A896" s="1095" t="s">
        <v>802</v>
      </c>
      <c r="B896" s="1095" t="s">
        <v>1402</v>
      </c>
      <c r="C896" s="1095" t="s">
        <v>804</v>
      </c>
      <c r="D896" s="1095" t="s">
        <v>805</v>
      </c>
      <c r="E896" s="1096">
        <v>39843</v>
      </c>
      <c r="F896" s="1095" t="s">
        <v>201</v>
      </c>
      <c r="G896" s="1091">
        <v>10900000</v>
      </c>
      <c r="H896" s="1091">
        <v>0</v>
      </c>
      <c r="I896" s="1091">
        <v>12263468.310000001</v>
      </c>
      <c r="J896" s="1095" t="s">
        <v>1020</v>
      </c>
      <c r="K896" s="1091"/>
      <c r="L896" s="1091"/>
      <c r="M896" s="1092"/>
      <c r="N896" s="1091"/>
      <c r="O896" s="1091"/>
      <c r="P896" s="1091"/>
      <c r="Q896" s="1091"/>
      <c r="R896" s="1092"/>
    </row>
    <row r="897" spans="1:18">
      <c r="A897" s="1095" t="s">
        <v>199</v>
      </c>
      <c r="B897" s="1095" t="s">
        <v>1402</v>
      </c>
      <c r="C897" s="1095" t="s">
        <v>804</v>
      </c>
      <c r="D897" s="1095" t="s">
        <v>805</v>
      </c>
      <c r="E897" s="1096">
        <v>40345</v>
      </c>
      <c r="F897" s="1095" t="s">
        <v>199</v>
      </c>
      <c r="G897" s="1091"/>
      <c r="H897" s="1091"/>
      <c r="I897" s="1091"/>
      <c r="J897" s="1095" t="s">
        <v>199</v>
      </c>
      <c r="K897" s="1091">
        <v>10900000</v>
      </c>
      <c r="L897" s="1091"/>
      <c r="M897" s="1092">
        <v>10900</v>
      </c>
      <c r="N897" s="1091">
        <v>1000</v>
      </c>
      <c r="O897" s="1091"/>
      <c r="P897" s="1091"/>
      <c r="Q897" s="1091">
        <v>545000</v>
      </c>
      <c r="R897" s="1092">
        <v>545</v>
      </c>
    </row>
    <row r="898" spans="1:18">
      <c r="A898" s="1095" t="s">
        <v>813</v>
      </c>
      <c r="B898" s="1095" t="s">
        <v>1403</v>
      </c>
      <c r="C898" s="1095" t="s">
        <v>1404</v>
      </c>
      <c r="D898" s="1095" t="s">
        <v>833</v>
      </c>
      <c r="E898" s="1096">
        <v>39878</v>
      </c>
      <c r="F898" s="1095" t="s">
        <v>201</v>
      </c>
      <c r="G898" s="1091">
        <v>5500000</v>
      </c>
      <c r="H898" s="1091">
        <v>0</v>
      </c>
      <c r="I898" s="1091">
        <v>5359772.59</v>
      </c>
      <c r="J898" s="1095" t="s">
        <v>808</v>
      </c>
      <c r="K898" s="1091"/>
      <c r="L898" s="1091"/>
      <c r="M898" s="1092"/>
      <c r="N898" s="1091"/>
      <c r="O898" s="1091"/>
      <c r="P898" s="1091"/>
      <c r="Q898" s="1091"/>
      <c r="R898" s="1092"/>
    </row>
    <row r="899" spans="1:18">
      <c r="A899" s="1095" t="s">
        <v>199</v>
      </c>
      <c r="B899" s="1095" t="s">
        <v>1403</v>
      </c>
      <c r="C899" s="1095" t="s">
        <v>1404</v>
      </c>
      <c r="D899" s="1095" t="s">
        <v>833</v>
      </c>
      <c r="E899" s="1096">
        <v>41359</v>
      </c>
      <c r="F899" s="1095" t="s">
        <v>199</v>
      </c>
      <c r="G899" s="1091"/>
      <c r="H899" s="1091"/>
      <c r="I899" s="1091"/>
      <c r="J899" s="1095" t="s">
        <v>199</v>
      </c>
      <c r="K899" s="1091">
        <v>315007</v>
      </c>
      <c r="L899" s="1091"/>
      <c r="M899" s="1092">
        <v>350</v>
      </c>
      <c r="N899" s="1091">
        <v>900.02</v>
      </c>
      <c r="O899" s="1091">
        <v>-34993</v>
      </c>
      <c r="P899" s="1091"/>
      <c r="Q899" s="1091"/>
      <c r="R899" s="1092"/>
    </row>
    <row r="900" spans="1:18">
      <c r="A900" s="1095" t="s">
        <v>199</v>
      </c>
      <c r="B900" s="1095" t="s">
        <v>1403</v>
      </c>
      <c r="C900" s="1095" t="s">
        <v>1404</v>
      </c>
      <c r="D900" s="1095" t="s">
        <v>833</v>
      </c>
      <c r="E900" s="1096">
        <v>41360</v>
      </c>
      <c r="F900" s="1095" t="s">
        <v>199</v>
      </c>
      <c r="G900" s="1091"/>
      <c r="H900" s="1091"/>
      <c r="I900" s="1091"/>
      <c r="J900" s="1095" t="s">
        <v>199</v>
      </c>
      <c r="K900" s="1091">
        <v>2835063</v>
      </c>
      <c r="L900" s="1091"/>
      <c r="M900" s="1092">
        <v>3150</v>
      </c>
      <c r="N900" s="1091">
        <v>900.02</v>
      </c>
      <c r="O900" s="1091">
        <v>-314937</v>
      </c>
      <c r="P900" s="1091"/>
      <c r="Q900" s="1091">
        <v>206048.21</v>
      </c>
      <c r="R900" s="1092">
        <v>225</v>
      </c>
    </row>
    <row r="901" spans="1:18">
      <c r="A901" s="1095" t="s">
        <v>199</v>
      </c>
      <c r="B901" s="1095" t="s">
        <v>1403</v>
      </c>
      <c r="C901" s="1095" t="s">
        <v>1404</v>
      </c>
      <c r="D901" s="1095" t="s">
        <v>833</v>
      </c>
      <c r="E901" s="1096">
        <v>41361</v>
      </c>
      <c r="F901" s="1095" t="s">
        <v>199</v>
      </c>
      <c r="G901" s="1091"/>
      <c r="H901" s="1091"/>
      <c r="I901" s="1091"/>
      <c r="J901" s="1095" t="s">
        <v>199</v>
      </c>
      <c r="K901" s="1091">
        <v>1800040</v>
      </c>
      <c r="L901" s="1091"/>
      <c r="M901" s="1092">
        <v>2000</v>
      </c>
      <c r="N901" s="1091">
        <v>900.02</v>
      </c>
      <c r="O901" s="1091">
        <v>-199960</v>
      </c>
      <c r="P901" s="1091"/>
      <c r="Q901" s="1091">
        <v>45788.480000000003</v>
      </c>
      <c r="R901" s="1092">
        <v>50</v>
      </c>
    </row>
    <row r="902" spans="1:18">
      <c r="A902" s="1095" t="s">
        <v>199</v>
      </c>
      <c r="B902" s="1095" t="s">
        <v>1403</v>
      </c>
      <c r="C902" s="1095" t="s">
        <v>1404</v>
      </c>
      <c r="D902" s="1095" t="s">
        <v>833</v>
      </c>
      <c r="E902" s="1096">
        <v>41373</v>
      </c>
      <c r="F902" s="1095" t="s">
        <v>199</v>
      </c>
      <c r="G902" s="1091"/>
      <c r="H902" s="1091"/>
      <c r="I902" s="1091"/>
      <c r="J902" s="1095" t="s">
        <v>199</v>
      </c>
      <c r="K902" s="1091"/>
      <c r="L902" s="1091">
        <v>-49501.1</v>
      </c>
      <c r="M902" s="1092"/>
      <c r="N902" s="1091"/>
      <c r="O902" s="1091"/>
      <c r="P902" s="1091"/>
      <c r="Q902" s="1091"/>
      <c r="R902" s="1092"/>
    </row>
    <row r="903" spans="1:18">
      <c r="A903" s="1095" t="s">
        <v>809</v>
      </c>
      <c r="B903" s="1095" t="s">
        <v>1405</v>
      </c>
      <c r="C903" s="1095" t="s">
        <v>1406</v>
      </c>
      <c r="D903" s="1095" t="s">
        <v>117</v>
      </c>
      <c r="E903" s="1096">
        <v>39878</v>
      </c>
      <c r="F903" s="1095" t="s">
        <v>201</v>
      </c>
      <c r="G903" s="1091">
        <v>13533000</v>
      </c>
      <c r="H903" s="1091">
        <v>0</v>
      </c>
      <c r="I903" s="1091">
        <v>16072389</v>
      </c>
      <c r="J903" s="1095" t="s">
        <v>1020</v>
      </c>
      <c r="K903" s="1091"/>
      <c r="L903" s="1091"/>
      <c r="M903" s="1092"/>
      <c r="N903" s="1091"/>
      <c r="O903" s="1091"/>
      <c r="P903" s="1091"/>
      <c r="Q903" s="1091"/>
      <c r="R903" s="1092"/>
    </row>
    <row r="904" spans="1:18">
      <c r="A904" s="1095" t="s">
        <v>199</v>
      </c>
      <c r="B904" s="1095" t="s">
        <v>1405</v>
      </c>
      <c r="C904" s="1095" t="s">
        <v>1406</v>
      </c>
      <c r="D904" s="1095" t="s">
        <v>117</v>
      </c>
      <c r="E904" s="1096">
        <v>40801</v>
      </c>
      <c r="F904" s="1095" t="s">
        <v>199</v>
      </c>
      <c r="G904" s="1091"/>
      <c r="H904" s="1091"/>
      <c r="I904" s="1091"/>
      <c r="J904" s="1095" t="s">
        <v>199</v>
      </c>
      <c r="K904" s="1091">
        <v>13533000</v>
      </c>
      <c r="L904" s="1091"/>
      <c r="M904" s="1092">
        <v>13533</v>
      </c>
      <c r="N904" s="1091">
        <v>1000</v>
      </c>
      <c r="O904" s="1091"/>
      <c r="P904" s="1091"/>
      <c r="Q904" s="1091">
        <v>677000</v>
      </c>
      <c r="R904" s="1092">
        <v>677</v>
      </c>
    </row>
    <row r="905" spans="1:18">
      <c r="A905" s="1095" t="s">
        <v>823</v>
      </c>
      <c r="B905" s="1095" t="s">
        <v>1407</v>
      </c>
      <c r="C905" s="1095" t="s">
        <v>1378</v>
      </c>
      <c r="D905" s="1095" t="s">
        <v>39</v>
      </c>
      <c r="E905" s="1096">
        <v>39969</v>
      </c>
      <c r="F905" s="1095" t="s">
        <v>826</v>
      </c>
      <c r="G905" s="1091">
        <v>17969000</v>
      </c>
      <c r="H905" s="1091">
        <v>0</v>
      </c>
      <c r="I905" s="1091">
        <v>15304180.5</v>
      </c>
      <c r="J905" s="1095" t="s">
        <v>808</v>
      </c>
      <c r="K905" s="1091"/>
      <c r="L905" s="1091"/>
      <c r="M905" s="1092"/>
      <c r="N905" s="1091"/>
      <c r="O905" s="1091"/>
      <c r="P905" s="1091"/>
      <c r="Q905" s="1091"/>
      <c r="R905" s="1092"/>
    </row>
    <row r="906" spans="1:18">
      <c r="A906" s="1095" t="s">
        <v>199</v>
      </c>
      <c r="B906" s="1095" t="s">
        <v>1407</v>
      </c>
      <c r="C906" s="1095" t="s">
        <v>1378</v>
      </c>
      <c r="D906" s="1095" t="s">
        <v>39</v>
      </c>
      <c r="E906" s="1096">
        <v>41325</v>
      </c>
      <c r="F906" s="1095" t="s">
        <v>199</v>
      </c>
      <c r="G906" s="1091"/>
      <c r="H906" s="1091"/>
      <c r="I906" s="1091"/>
      <c r="J906" s="1095" t="s">
        <v>199</v>
      </c>
      <c r="K906" s="1091">
        <v>13750058.49</v>
      </c>
      <c r="L906" s="1091"/>
      <c r="M906" s="1092">
        <v>17969000</v>
      </c>
      <c r="N906" s="1091">
        <v>0.76520999999999995</v>
      </c>
      <c r="O906" s="1091">
        <v>-4218941.51</v>
      </c>
      <c r="P906" s="1091"/>
      <c r="Q906" s="1091">
        <v>644726.18999999994</v>
      </c>
      <c r="R906" s="1092">
        <v>898000</v>
      </c>
    </row>
    <row r="907" spans="1:18">
      <c r="A907" s="1095" t="s">
        <v>199</v>
      </c>
      <c r="B907" s="1095" t="s">
        <v>1407</v>
      </c>
      <c r="C907" s="1095" t="s">
        <v>1378</v>
      </c>
      <c r="D907" s="1095" t="s">
        <v>39</v>
      </c>
      <c r="E907" s="1096">
        <v>41359</v>
      </c>
      <c r="F907" s="1095" t="s">
        <v>199</v>
      </c>
      <c r="G907" s="1091"/>
      <c r="H907" s="1091"/>
      <c r="I907" s="1091"/>
      <c r="J907" s="1095" t="s">
        <v>199</v>
      </c>
      <c r="K907" s="1091"/>
      <c r="L907" s="1091">
        <v>-137500.57999999999</v>
      </c>
      <c r="M907" s="1092"/>
      <c r="N907" s="1091"/>
      <c r="O907" s="1091"/>
      <c r="P907" s="1091"/>
      <c r="Q907" s="1091"/>
      <c r="R907" s="1092"/>
    </row>
    <row r="908" spans="1:18">
      <c r="A908" s="1095" t="s">
        <v>802</v>
      </c>
      <c r="B908" s="1095" t="s">
        <v>1408</v>
      </c>
      <c r="C908" s="1095" t="s">
        <v>1151</v>
      </c>
      <c r="D908" s="1095" t="s">
        <v>5</v>
      </c>
      <c r="E908" s="1096">
        <v>39836</v>
      </c>
      <c r="F908" s="1095" t="s">
        <v>201</v>
      </c>
      <c r="G908" s="1091">
        <v>4900000</v>
      </c>
      <c r="H908" s="1091">
        <v>0</v>
      </c>
      <c r="I908" s="1091">
        <v>5211020.6900000004</v>
      </c>
      <c r="J908" s="1095" t="s">
        <v>1020</v>
      </c>
      <c r="K908" s="1091"/>
      <c r="L908" s="1091"/>
      <c r="M908" s="1092"/>
      <c r="N908" s="1091"/>
      <c r="O908" s="1091"/>
      <c r="P908" s="1091"/>
      <c r="Q908" s="1091"/>
      <c r="R908" s="1092"/>
    </row>
    <row r="909" spans="1:18">
      <c r="A909" s="1095" t="s">
        <v>199</v>
      </c>
      <c r="B909" s="1095" t="s">
        <v>1408</v>
      </c>
      <c r="C909" s="1095" t="s">
        <v>1151</v>
      </c>
      <c r="D909" s="1095" t="s">
        <v>5</v>
      </c>
      <c r="E909" s="1096">
        <v>39925</v>
      </c>
      <c r="F909" s="1095" t="s">
        <v>199</v>
      </c>
      <c r="G909" s="1091"/>
      <c r="H909" s="1091"/>
      <c r="I909" s="1091"/>
      <c r="J909" s="1095" t="s">
        <v>199</v>
      </c>
      <c r="K909" s="1091">
        <v>4900000</v>
      </c>
      <c r="L909" s="1091"/>
      <c r="M909" s="1092">
        <v>4900</v>
      </c>
      <c r="N909" s="1091">
        <v>1000</v>
      </c>
      <c r="O909" s="1091"/>
      <c r="P909" s="1091"/>
      <c r="Q909" s="1091">
        <v>245000</v>
      </c>
      <c r="R909" s="1092">
        <v>245</v>
      </c>
    </row>
    <row r="910" spans="1:18">
      <c r="A910" s="1095"/>
      <c r="B910" s="1095" t="s">
        <v>1409</v>
      </c>
      <c r="C910" s="1095" t="s">
        <v>1151</v>
      </c>
      <c r="D910" s="1095" t="s">
        <v>859</v>
      </c>
      <c r="E910" s="1096">
        <v>39843</v>
      </c>
      <c r="F910" s="1095" t="s">
        <v>200</v>
      </c>
      <c r="G910" s="1091">
        <v>30000000</v>
      </c>
      <c r="H910" s="1091">
        <v>0</v>
      </c>
      <c r="I910" s="1091">
        <v>40183721.329999998</v>
      </c>
      <c r="J910" s="1095" t="s">
        <v>808</v>
      </c>
      <c r="K910" s="1091"/>
      <c r="L910" s="1091"/>
      <c r="M910" s="1092"/>
      <c r="N910" s="1091"/>
      <c r="O910" s="1091"/>
      <c r="P910" s="1091"/>
      <c r="Q910" s="1091"/>
      <c r="R910" s="1092"/>
    </row>
    <row r="911" spans="1:18">
      <c r="A911" s="1095" t="s">
        <v>199</v>
      </c>
      <c r="B911" s="1095" t="s">
        <v>1409</v>
      </c>
      <c r="C911" s="1095" t="s">
        <v>1151</v>
      </c>
      <c r="D911" s="1095" t="s">
        <v>859</v>
      </c>
      <c r="E911" s="1096">
        <v>41976</v>
      </c>
      <c r="F911" s="1095" t="s">
        <v>199</v>
      </c>
      <c r="G911" s="1091"/>
      <c r="H911" s="1091"/>
      <c r="I911" s="1091"/>
      <c r="J911" s="1095" t="s">
        <v>199</v>
      </c>
      <c r="K911" s="1091">
        <v>7800000</v>
      </c>
      <c r="L911" s="1091"/>
      <c r="M911" s="1092">
        <v>7800</v>
      </c>
      <c r="N911" s="1091">
        <v>1002.01</v>
      </c>
      <c r="O911" s="1091"/>
      <c r="P911" s="1091">
        <v>15678</v>
      </c>
      <c r="Q911" s="1091"/>
      <c r="R911" s="1092"/>
    </row>
    <row r="912" spans="1:18">
      <c r="A912" s="1095" t="s">
        <v>199</v>
      </c>
      <c r="B912" s="1095" t="s">
        <v>1409</v>
      </c>
      <c r="C912" s="1095" t="s">
        <v>1151</v>
      </c>
      <c r="D912" s="1095" t="s">
        <v>859</v>
      </c>
      <c r="E912" s="1096">
        <v>41977</v>
      </c>
      <c r="F912" s="1095" t="s">
        <v>199</v>
      </c>
      <c r="G912" s="1091"/>
      <c r="H912" s="1091"/>
      <c r="I912" s="1091"/>
      <c r="J912" s="1095" t="s">
        <v>199</v>
      </c>
      <c r="K912" s="1091">
        <v>22200000</v>
      </c>
      <c r="L912" s="1091"/>
      <c r="M912" s="1092">
        <v>22200</v>
      </c>
      <c r="N912" s="1091">
        <v>1002.01</v>
      </c>
      <c r="O912" s="1091"/>
      <c r="P912" s="1091">
        <v>44622</v>
      </c>
      <c r="Q912" s="1091"/>
      <c r="R912" s="1092"/>
    </row>
    <row r="913" spans="1:18">
      <c r="A913" s="1095" t="s">
        <v>199</v>
      </c>
      <c r="B913" s="1095" t="s">
        <v>1409</v>
      </c>
      <c r="C913" s="1095" t="s">
        <v>1151</v>
      </c>
      <c r="D913" s="1095" t="s">
        <v>859</v>
      </c>
      <c r="E913" s="1096">
        <v>42013</v>
      </c>
      <c r="F913" s="1095" t="s">
        <v>199</v>
      </c>
      <c r="G913" s="1091"/>
      <c r="H913" s="1091"/>
      <c r="I913" s="1091"/>
      <c r="J913" s="1095" t="s">
        <v>199</v>
      </c>
      <c r="K913" s="1091"/>
      <c r="L913" s="1091">
        <v>-300603</v>
      </c>
      <c r="M913" s="1092"/>
      <c r="N913" s="1091"/>
      <c r="O913" s="1091"/>
      <c r="P913" s="1091"/>
      <c r="Q913" s="1091"/>
      <c r="R913" s="1092"/>
    </row>
    <row r="914" spans="1:18">
      <c r="A914" s="1095" t="s">
        <v>199</v>
      </c>
      <c r="B914" s="1095" t="s">
        <v>1409</v>
      </c>
      <c r="C914" s="1095" t="s">
        <v>1151</v>
      </c>
      <c r="D914" s="1095" t="s">
        <v>859</v>
      </c>
      <c r="E914" s="1096">
        <v>42151</v>
      </c>
      <c r="F914" s="1095" t="s">
        <v>199</v>
      </c>
      <c r="G914" s="1091"/>
      <c r="H914" s="1091"/>
      <c r="I914" s="1091"/>
      <c r="J914" s="1095" t="s">
        <v>199</v>
      </c>
      <c r="K914" s="1091"/>
      <c r="L914" s="1091"/>
      <c r="M914" s="1092"/>
      <c r="N914" s="1091"/>
      <c r="O914" s="1091"/>
      <c r="P914" s="1091"/>
      <c r="Q914" s="1091">
        <v>117162.42</v>
      </c>
      <c r="R914" s="1092">
        <v>326323</v>
      </c>
    </row>
    <row r="915" spans="1:18">
      <c r="A915" s="1095" t="s">
        <v>1410</v>
      </c>
      <c r="B915" s="1095" t="s">
        <v>1411</v>
      </c>
      <c r="C915" s="1095" t="s">
        <v>1412</v>
      </c>
      <c r="D915" s="1095" t="s">
        <v>12</v>
      </c>
      <c r="E915" s="1096">
        <v>39976</v>
      </c>
      <c r="F915" s="1095" t="s">
        <v>201</v>
      </c>
      <c r="G915" s="1091">
        <v>6000000</v>
      </c>
      <c r="H915" s="1091">
        <v>0</v>
      </c>
      <c r="I915" s="1091">
        <v>6662770.4199999999</v>
      </c>
      <c r="J915" s="1095" t="s">
        <v>1020</v>
      </c>
      <c r="K915" s="1091"/>
      <c r="L915" s="1091"/>
      <c r="M915" s="1092"/>
      <c r="N915" s="1091"/>
      <c r="O915" s="1091"/>
      <c r="P915" s="1091"/>
      <c r="Q915" s="1091"/>
      <c r="R915" s="1092"/>
    </row>
    <row r="916" spans="1:18">
      <c r="A916" s="1095" t="s">
        <v>199</v>
      </c>
      <c r="B916" s="1095" t="s">
        <v>1411</v>
      </c>
      <c r="C916" s="1095" t="s">
        <v>1412</v>
      </c>
      <c r="D916" s="1095" t="s">
        <v>12</v>
      </c>
      <c r="E916" s="1096">
        <v>40450</v>
      </c>
      <c r="F916" s="1095" t="s">
        <v>199</v>
      </c>
      <c r="G916" s="1091"/>
      <c r="H916" s="1091"/>
      <c r="I916" s="1091"/>
      <c r="J916" s="1095" t="s">
        <v>199</v>
      </c>
      <c r="K916" s="1091">
        <v>6000000</v>
      </c>
      <c r="L916" s="1091"/>
      <c r="M916" s="1092">
        <v>6000</v>
      </c>
      <c r="N916" s="1091">
        <v>1000</v>
      </c>
      <c r="O916" s="1091"/>
      <c r="P916" s="1091"/>
      <c r="Q916" s="1091">
        <v>245000</v>
      </c>
      <c r="R916" s="1092">
        <v>245</v>
      </c>
    </row>
    <row r="917" spans="1:18">
      <c r="A917" s="1095" t="s">
        <v>937</v>
      </c>
      <c r="B917" s="1095" t="s">
        <v>1413</v>
      </c>
      <c r="C917" s="1095" t="s">
        <v>908</v>
      </c>
      <c r="D917" s="1095" t="s">
        <v>833</v>
      </c>
      <c r="E917" s="1096">
        <v>39850</v>
      </c>
      <c r="F917" s="1095" t="s">
        <v>200</v>
      </c>
      <c r="G917" s="1091">
        <v>8559000</v>
      </c>
      <c r="H917" s="1091">
        <v>0</v>
      </c>
      <c r="I917" s="1091">
        <v>21142314.800000001</v>
      </c>
      <c r="J917" s="1095" t="s">
        <v>808</v>
      </c>
      <c r="K917" s="1091"/>
      <c r="L917" s="1091"/>
      <c r="M917" s="1092"/>
      <c r="N917" s="1091"/>
      <c r="O917" s="1091"/>
      <c r="P917" s="1091"/>
      <c r="Q917" s="1091"/>
      <c r="R917" s="1092"/>
    </row>
    <row r="918" spans="1:18">
      <c r="A918" s="1095" t="s">
        <v>199</v>
      </c>
      <c r="B918" s="1095" t="s">
        <v>1413</v>
      </c>
      <c r="C918" s="1095" t="s">
        <v>908</v>
      </c>
      <c r="D918" s="1095" t="s">
        <v>833</v>
      </c>
      <c r="E918" s="1096">
        <v>40158</v>
      </c>
      <c r="F918" s="1095" t="s">
        <v>199</v>
      </c>
      <c r="G918" s="1091">
        <v>11881000</v>
      </c>
      <c r="H918" s="1091"/>
      <c r="I918" s="1091"/>
      <c r="J918" s="1095" t="s">
        <v>199</v>
      </c>
      <c r="K918" s="1091"/>
      <c r="L918" s="1091"/>
      <c r="M918" s="1092"/>
      <c r="N918" s="1091"/>
      <c r="O918" s="1091"/>
      <c r="P918" s="1091"/>
      <c r="Q918" s="1091"/>
      <c r="R918" s="1092"/>
    </row>
    <row r="919" spans="1:18">
      <c r="A919" s="1095" t="s">
        <v>199</v>
      </c>
      <c r="B919" s="1095" t="s">
        <v>1413</v>
      </c>
      <c r="C919" s="1095" t="s">
        <v>908</v>
      </c>
      <c r="D919" s="1095" t="s">
        <v>833</v>
      </c>
      <c r="E919" s="1096">
        <v>41130</v>
      </c>
      <c r="F919" s="1095" t="s">
        <v>199</v>
      </c>
      <c r="G919" s="1091"/>
      <c r="H919" s="1091"/>
      <c r="I919" s="1091"/>
      <c r="J919" s="1095" t="s">
        <v>199</v>
      </c>
      <c r="K919" s="1091">
        <v>6138000</v>
      </c>
      <c r="L919" s="1091"/>
      <c r="M919" s="1092">
        <v>7920</v>
      </c>
      <c r="N919" s="1091">
        <v>775</v>
      </c>
      <c r="O919" s="1091">
        <v>-1782000</v>
      </c>
      <c r="P919" s="1091"/>
      <c r="Q919" s="1091">
        <v>311681.7</v>
      </c>
      <c r="R919" s="1092">
        <v>380</v>
      </c>
    </row>
    <row r="920" spans="1:18">
      <c r="A920" s="1095" t="s">
        <v>199</v>
      </c>
      <c r="B920" s="1095" t="s">
        <v>1413</v>
      </c>
      <c r="C920" s="1095" t="s">
        <v>908</v>
      </c>
      <c r="D920" s="1095" t="s">
        <v>833</v>
      </c>
      <c r="E920" s="1096">
        <v>41131</v>
      </c>
      <c r="F920" s="1095" t="s">
        <v>199</v>
      </c>
      <c r="G920" s="1091"/>
      <c r="H920" s="1091"/>
      <c r="I920" s="1091"/>
      <c r="J920" s="1095" t="s">
        <v>199</v>
      </c>
      <c r="K920" s="1091">
        <v>62000</v>
      </c>
      <c r="L920" s="1091"/>
      <c r="M920" s="1092">
        <v>80</v>
      </c>
      <c r="N920" s="1091">
        <v>775</v>
      </c>
      <c r="O920" s="1091">
        <v>-18000</v>
      </c>
      <c r="P920" s="1091"/>
      <c r="Q920" s="1091">
        <v>39370.32</v>
      </c>
      <c r="R920" s="1092">
        <v>48</v>
      </c>
    </row>
    <row r="921" spans="1:18">
      <c r="A921" s="1095" t="s">
        <v>199</v>
      </c>
      <c r="B921" s="1095" t="s">
        <v>1413</v>
      </c>
      <c r="C921" s="1095" t="s">
        <v>908</v>
      </c>
      <c r="D921" s="1095" t="s">
        <v>833</v>
      </c>
      <c r="E921" s="1096">
        <v>41163</v>
      </c>
      <c r="F921" s="1095" t="s">
        <v>199</v>
      </c>
      <c r="G921" s="1091"/>
      <c r="H921" s="1091"/>
      <c r="I921" s="1091"/>
      <c r="J921" s="1095" t="s">
        <v>199</v>
      </c>
      <c r="K921" s="1091"/>
      <c r="L921" s="1091">
        <v>-62000</v>
      </c>
      <c r="M921" s="1092"/>
      <c r="N921" s="1091"/>
      <c r="O921" s="1091"/>
      <c r="P921" s="1091"/>
      <c r="Q921" s="1091"/>
      <c r="R921" s="1092"/>
    </row>
    <row r="922" spans="1:18">
      <c r="A922" s="1095" t="s">
        <v>199</v>
      </c>
      <c r="B922" s="1095" t="s">
        <v>1413</v>
      </c>
      <c r="C922" s="1095" t="s">
        <v>908</v>
      </c>
      <c r="D922" s="1095" t="s">
        <v>833</v>
      </c>
      <c r="E922" s="1096">
        <v>41449</v>
      </c>
      <c r="F922" s="1095" t="s">
        <v>199</v>
      </c>
      <c r="G922" s="1091"/>
      <c r="H922" s="1091"/>
      <c r="I922" s="1091"/>
      <c r="J922" s="1095" t="s">
        <v>199</v>
      </c>
      <c r="K922" s="1091">
        <v>10994240</v>
      </c>
      <c r="L922" s="1091"/>
      <c r="M922" s="1092">
        <v>12440</v>
      </c>
      <c r="N922" s="1091">
        <v>883.78134999999997</v>
      </c>
      <c r="O922" s="1091">
        <v>-1445760</v>
      </c>
      <c r="P922" s="1091"/>
      <c r="Q922" s="1091"/>
      <c r="R922" s="1092"/>
    </row>
    <row r="923" spans="1:18">
      <c r="A923" s="1095" t="s">
        <v>199</v>
      </c>
      <c r="B923" s="1095" t="s">
        <v>1413</v>
      </c>
      <c r="C923" s="1095" t="s">
        <v>908</v>
      </c>
      <c r="D923" s="1095" t="s">
        <v>833</v>
      </c>
      <c r="E923" s="1096">
        <v>41481</v>
      </c>
      <c r="F923" s="1095" t="s">
        <v>199</v>
      </c>
      <c r="G923" s="1091"/>
      <c r="H923" s="1091"/>
      <c r="I923" s="1091"/>
      <c r="J923" s="1095" t="s">
        <v>199</v>
      </c>
      <c r="K923" s="1091"/>
      <c r="L923" s="1091">
        <v>-109942.41</v>
      </c>
      <c r="M923" s="1092"/>
      <c r="N923" s="1091"/>
      <c r="O923" s="1091"/>
      <c r="P923" s="1091"/>
      <c r="Q923" s="1091"/>
      <c r="R923" s="1092"/>
    </row>
    <row r="924" spans="1:18">
      <c r="A924" s="1095"/>
      <c r="B924" s="1095" t="s">
        <v>1414</v>
      </c>
      <c r="C924" s="1095" t="s">
        <v>1415</v>
      </c>
      <c r="D924" s="1095" t="s">
        <v>940</v>
      </c>
      <c r="E924" s="1096">
        <v>39843</v>
      </c>
      <c r="F924" s="1095" t="s">
        <v>200</v>
      </c>
      <c r="G924" s="1091">
        <v>33000000</v>
      </c>
      <c r="H924" s="1091">
        <v>0</v>
      </c>
      <c r="I924" s="1091">
        <v>38185560.049999997</v>
      </c>
      <c r="J924" s="1095" t="s">
        <v>808</v>
      </c>
      <c r="K924" s="1091"/>
      <c r="L924" s="1091"/>
      <c r="M924" s="1092"/>
      <c r="N924" s="1091"/>
      <c r="O924" s="1091"/>
      <c r="P924" s="1091"/>
      <c r="Q924" s="1091"/>
      <c r="R924" s="1092"/>
    </row>
    <row r="925" spans="1:18">
      <c r="A925" s="1095" t="s">
        <v>199</v>
      </c>
      <c r="B925" s="1095" t="s">
        <v>1414</v>
      </c>
      <c r="C925" s="1095" t="s">
        <v>1415</v>
      </c>
      <c r="D925" s="1095" t="s">
        <v>940</v>
      </c>
      <c r="E925" s="1096">
        <v>41093</v>
      </c>
      <c r="F925" s="1095" t="s">
        <v>199</v>
      </c>
      <c r="G925" s="1091"/>
      <c r="H925" s="1091"/>
      <c r="I925" s="1091"/>
      <c r="J925" s="1095" t="s">
        <v>199</v>
      </c>
      <c r="K925" s="1091">
        <v>31053330</v>
      </c>
      <c r="L925" s="1091">
        <v>-465799.95</v>
      </c>
      <c r="M925" s="1092">
        <v>33000</v>
      </c>
      <c r="N925" s="1091">
        <v>941.01</v>
      </c>
      <c r="O925" s="1091">
        <v>-1946670</v>
      </c>
      <c r="P925" s="1091"/>
      <c r="Q925" s="1091"/>
      <c r="R925" s="1092"/>
    </row>
    <row r="926" spans="1:18">
      <c r="A926" s="1095" t="s">
        <v>199</v>
      </c>
      <c r="B926" s="1095" t="s">
        <v>1414</v>
      </c>
      <c r="C926" s="1095" t="s">
        <v>1415</v>
      </c>
      <c r="D926" s="1095" t="s">
        <v>940</v>
      </c>
      <c r="E926" s="1096">
        <v>41108</v>
      </c>
      <c r="F926" s="1095" t="s">
        <v>199</v>
      </c>
      <c r="G926" s="1091"/>
      <c r="H926" s="1091"/>
      <c r="I926" s="1091"/>
      <c r="J926" s="1095" t="s">
        <v>199</v>
      </c>
      <c r="K926" s="1091"/>
      <c r="L926" s="1091"/>
      <c r="M926" s="1092"/>
      <c r="N926" s="1091"/>
      <c r="O926" s="1091"/>
      <c r="P926" s="1091"/>
      <c r="Q926" s="1091">
        <v>1946670</v>
      </c>
      <c r="R926" s="1092">
        <v>578947</v>
      </c>
    </row>
    <row r="927" spans="1:18">
      <c r="A927" s="1095" t="s">
        <v>773</v>
      </c>
      <c r="B927" s="1095" t="s">
        <v>1416</v>
      </c>
      <c r="C927" s="1095" t="s">
        <v>1417</v>
      </c>
      <c r="D927" s="1095" t="s">
        <v>1045</v>
      </c>
      <c r="E927" s="1096">
        <v>39822</v>
      </c>
      <c r="F927" s="1095" t="s">
        <v>200</v>
      </c>
      <c r="G927" s="1091">
        <v>125000000</v>
      </c>
      <c r="H927" s="1091">
        <v>0</v>
      </c>
      <c r="I927" s="1091">
        <v>131813194.44</v>
      </c>
      <c r="J927" s="1095" t="s">
        <v>1020</v>
      </c>
      <c r="K927" s="1091"/>
      <c r="L927" s="1091"/>
      <c r="M927" s="1092"/>
      <c r="N927" s="1091"/>
      <c r="O927" s="1091"/>
      <c r="P927" s="1091"/>
      <c r="Q927" s="1091"/>
      <c r="R927" s="1092"/>
    </row>
    <row r="928" spans="1:18">
      <c r="A928" s="1095" t="s">
        <v>199</v>
      </c>
      <c r="B928" s="1095" t="s">
        <v>1416</v>
      </c>
      <c r="C928" s="1095" t="s">
        <v>1417</v>
      </c>
      <c r="D928" s="1095" t="s">
        <v>1045</v>
      </c>
      <c r="E928" s="1096">
        <v>39925</v>
      </c>
      <c r="F928" s="1095" t="s">
        <v>199</v>
      </c>
      <c r="G928" s="1091"/>
      <c r="H928" s="1091"/>
      <c r="I928" s="1091"/>
      <c r="J928" s="1095" t="s">
        <v>199</v>
      </c>
      <c r="K928" s="1091">
        <v>125000000</v>
      </c>
      <c r="L928" s="1091"/>
      <c r="M928" s="1092">
        <v>125000</v>
      </c>
      <c r="N928" s="1091">
        <v>1000</v>
      </c>
      <c r="O928" s="1091"/>
      <c r="P928" s="1091"/>
      <c r="Q928" s="1091"/>
      <c r="R928" s="1092"/>
    </row>
    <row r="929" spans="1:18">
      <c r="A929" s="1095" t="s">
        <v>199</v>
      </c>
      <c r="B929" s="1095" t="s">
        <v>1416</v>
      </c>
      <c r="C929" s="1095" t="s">
        <v>1417</v>
      </c>
      <c r="D929" s="1095" t="s">
        <v>1045</v>
      </c>
      <c r="E929" s="1096">
        <v>39960</v>
      </c>
      <c r="F929" s="1095" t="s">
        <v>199</v>
      </c>
      <c r="G929" s="1091"/>
      <c r="H929" s="1091"/>
      <c r="I929" s="1091"/>
      <c r="J929" s="1095" t="s">
        <v>199</v>
      </c>
      <c r="K929" s="1091"/>
      <c r="L929" s="1091"/>
      <c r="M929" s="1092"/>
      <c r="N929" s="1091"/>
      <c r="O929" s="1091"/>
      <c r="P929" s="1091"/>
      <c r="Q929" s="1091">
        <v>5025000</v>
      </c>
      <c r="R929" s="1092">
        <v>952260</v>
      </c>
    </row>
    <row r="930" spans="1:18">
      <c r="A930" s="1095"/>
      <c r="B930" s="1095" t="s">
        <v>1418</v>
      </c>
      <c r="C930" s="1095" t="s">
        <v>1297</v>
      </c>
      <c r="D930" s="1095" t="s">
        <v>940</v>
      </c>
      <c r="E930" s="1096">
        <v>39843</v>
      </c>
      <c r="F930" s="1095" t="s">
        <v>200</v>
      </c>
      <c r="G930" s="1091">
        <v>266657000</v>
      </c>
      <c r="H930" s="1091">
        <v>0</v>
      </c>
      <c r="I930" s="1091">
        <v>277861053.94</v>
      </c>
      <c r="J930" s="1095" t="s">
        <v>808</v>
      </c>
      <c r="K930" s="1091"/>
      <c r="L930" s="1091"/>
      <c r="M930" s="1092"/>
      <c r="N930" s="1091"/>
      <c r="O930" s="1091"/>
      <c r="P930" s="1091"/>
      <c r="Q930" s="1091"/>
      <c r="R930" s="1092"/>
    </row>
    <row r="931" spans="1:18">
      <c r="A931" s="1095" t="s">
        <v>199</v>
      </c>
      <c r="B931" s="1095" t="s">
        <v>1418</v>
      </c>
      <c r="C931" s="1095" t="s">
        <v>1297</v>
      </c>
      <c r="D931" s="1095" t="s">
        <v>940</v>
      </c>
      <c r="E931" s="1096">
        <v>41359</v>
      </c>
      <c r="F931" s="1095" t="s">
        <v>199</v>
      </c>
      <c r="G931" s="1091"/>
      <c r="H931" s="1091"/>
      <c r="I931" s="1091"/>
      <c r="J931" s="1095" t="s">
        <v>199</v>
      </c>
      <c r="K931" s="1091">
        <v>1439258.5</v>
      </c>
      <c r="L931" s="1091"/>
      <c r="M931" s="1092">
        <v>1579</v>
      </c>
      <c r="N931" s="1091">
        <v>911.5</v>
      </c>
      <c r="O931" s="1091">
        <v>-139741.5</v>
      </c>
      <c r="P931" s="1091"/>
      <c r="Q931" s="1091"/>
      <c r="R931" s="1092"/>
    </row>
    <row r="932" spans="1:18">
      <c r="A932" s="1095" t="s">
        <v>199</v>
      </c>
      <c r="B932" s="1095" t="s">
        <v>1418</v>
      </c>
      <c r="C932" s="1095" t="s">
        <v>1297</v>
      </c>
      <c r="D932" s="1095" t="s">
        <v>940</v>
      </c>
      <c r="E932" s="1096">
        <v>41360</v>
      </c>
      <c r="F932" s="1095" t="s">
        <v>199</v>
      </c>
      <c r="G932" s="1091"/>
      <c r="H932" s="1091"/>
      <c r="I932" s="1091"/>
      <c r="J932" s="1095" t="s">
        <v>199</v>
      </c>
      <c r="K932" s="1091">
        <v>228401847</v>
      </c>
      <c r="L932" s="1091"/>
      <c r="M932" s="1092">
        <v>250578</v>
      </c>
      <c r="N932" s="1091">
        <v>911.5</v>
      </c>
      <c r="O932" s="1091">
        <v>-22176153</v>
      </c>
      <c r="P932" s="1091"/>
      <c r="Q932" s="1091"/>
      <c r="R932" s="1092"/>
    </row>
    <row r="933" spans="1:18">
      <c r="A933" s="1095" t="s">
        <v>199</v>
      </c>
      <c r="B933" s="1095" t="s">
        <v>1418</v>
      </c>
      <c r="C933" s="1095" t="s">
        <v>1297</v>
      </c>
      <c r="D933" s="1095" t="s">
        <v>940</v>
      </c>
      <c r="E933" s="1096">
        <v>41361</v>
      </c>
      <c r="F933" s="1095" t="s">
        <v>199</v>
      </c>
      <c r="G933" s="1091"/>
      <c r="H933" s="1091"/>
      <c r="I933" s="1091"/>
      <c r="J933" s="1095" t="s">
        <v>199</v>
      </c>
      <c r="K933" s="1091">
        <v>13216750</v>
      </c>
      <c r="L933" s="1091"/>
      <c r="M933" s="1092">
        <v>14500</v>
      </c>
      <c r="N933" s="1091">
        <v>911.5</v>
      </c>
      <c r="O933" s="1091">
        <v>-1283250</v>
      </c>
      <c r="P933" s="1091"/>
      <c r="Q933" s="1091"/>
      <c r="R933" s="1092"/>
    </row>
    <row r="934" spans="1:18">
      <c r="A934" s="1095" t="s">
        <v>199</v>
      </c>
      <c r="B934" s="1095" t="s">
        <v>1418</v>
      </c>
      <c r="C934" s="1095" t="s">
        <v>1297</v>
      </c>
      <c r="D934" s="1095" t="s">
        <v>940</v>
      </c>
      <c r="E934" s="1096">
        <v>41373</v>
      </c>
      <c r="F934" s="1095" t="s">
        <v>199</v>
      </c>
      <c r="G934" s="1091"/>
      <c r="H934" s="1091"/>
      <c r="I934" s="1091"/>
      <c r="J934" s="1095" t="s">
        <v>199</v>
      </c>
      <c r="K934" s="1091"/>
      <c r="L934" s="1091">
        <v>-2430578.56</v>
      </c>
      <c r="M934" s="1092"/>
      <c r="N934" s="1091"/>
      <c r="O934" s="1091"/>
      <c r="P934" s="1091"/>
      <c r="Q934" s="1091"/>
      <c r="R934" s="1092"/>
    </row>
    <row r="935" spans="1:18">
      <c r="A935" s="1095" t="s">
        <v>199</v>
      </c>
      <c r="B935" s="1095" t="s">
        <v>1418</v>
      </c>
      <c r="C935" s="1095" t="s">
        <v>1297</v>
      </c>
      <c r="D935" s="1095" t="s">
        <v>940</v>
      </c>
      <c r="E935" s="1096">
        <v>41437</v>
      </c>
      <c r="F935" s="1095" t="s">
        <v>199</v>
      </c>
      <c r="G935" s="1091"/>
      <c r="H935" s="1091"/>
      <c r="I935" s="1091"/>
      <c r="J935" s="1095" t="s">
        <v>199</v>
      </c>
      <c r="K935" s="1091"/>
      <c r="L935" s="1091"/>
      <c r="M935" s="1092"/>
      <c r="N935" s="1091"/>
      <c r="O935" s="1091"/>
      <c r="P935" s="1091"/>
      <c r="Q935" s="1091">
        <v>12905</v>
      </c>
      <c r="R935" s="1092">
        <v>645137.9</v>
      </c>
    </row>
    <row r="936" spans="1:18">
      <c r="A936" s="1095" t="s">
        <v>1419</v>
      </c>
      <c r="B936" s="1095" t="s">
        <v>1420</v>
      </c>
      <c r="C936" s="1095" t="s">
        <v>1421</v>
      </c>
      <c r="D936" s="1095" t="s">
        <v>805</v>
      </c>
      <c r="E936" s="1096">
        <v>40018</v>
      </c>
      <c r="F936" s="1095" t="s">
        <v>201</v>
      </c>
      <c r="G936" s="1091">
        <v>20471000</v>
      </c>
      <c r="H936" s="1091">
        <v>0</v>
      </c>
      <c r="I936" s="1091">
        <v>9180793.0800000001</v>
      </c>
      <c r="J936" s="1095" t="s">
        <v>808</v>
      </c>
      <c r="K936" s="1091"/>
      <c r="L936" s="1091"/>
      <c r="M936" s="1092"/>
      <c r="N936" s="1091"/>
      <c r="O936" s="1091"/>
      <c r="P936" s="1091"/>
      <c r="Q936" s="1091"/>
      <c r="R936" s="1092"/>
    </row>
    <row r="937" spans="1:18">
      <c r="A937" s="1095" t="s">
        <v>199</v>
      </c>
      <c r="B937" s="1095" t="s">
        <v>1420</v>
      </c>
      <c r="C937" s="1095" t="s">
        <v>1421</v>
      </c>
      <c r="D937" s="1095" t="s">
        <v>805</v>
      </c>
      <c r="E937" s="1096">
        <v>41500</v>
      </c>
      <c r="F937" s="1095" t="s">
        <v>199</v>
      </c>
      <c r="G937" s="1091"/>
      <c r="H937" s="1091"/>
      <c r="I937" s="1091"/>
      <c r="J937" s="1095" t="s">
        <v>199</v>
      </c>
      <c r="K937" s="1091">
        <v>8000000</v>
      </c>
      <c r="L937" s="1091"/>
      <c r="M937" s="1092">
        <v>20471</v>
      </c>
      <c r="N937" s="1091">
        <v>390.79673600000001</v>
      </c>
      <c r="O937" s="1091">
        <v>-12471000</v>
      </c>
      <c r="P937" s="1091"/>
      <c r="Q937" s="1091"/>
      <c r="R937" s="1092"/>
    </row>
    <row r="938" spans="1:18">
      <c r="A938" s="1095" t="s">
        <v>809</v>
      </c>
      <c r="B938" s="1095" t="s">
        <v>1422</v>
      </c>
      <c r="C938" s="1095" t="s">
        <v>1421</v>
      </c>
      <c r="D938" s="1095" t="s">
        <v>805</v>
      </c>
      <c r="E938" s="1096">
        <v>39864</v>
      </c>
      <c r="F938" s="1095" t="s">
        <v>201</v>
      </c>
      <c r="G938" s="1091">
        <v>9495000</v>
      </c>
      <c r="H938" s="1091">
        <v>0</v>
      </c>
      <c r="I938" s="1091">
        <v>11309750.5</v>
      </c>
      <c r="J938" s="1095" t="s">
        <v>1020</v>
      </c>
      <c r="K938" s="1091"/>
      <c r="L938" s="1091"/>
      <c r="M938" s="1092"/>
      <c r="N938" s="1091"/>
      <c r="O938" s="1091"/>
      <c r="P938" s="1091"/>
      <c r="Q938" s="1091"/>
      <c r="R938" s="1092"/>
    </row>
    <row r="939" spans="1:18">
      <c r="A939" s="1095" t="s">
        <v>199</v>
      </c>
      <c r="B939" s="1095" t="s">
        <v>1422</v>
      </c>
      <c r="C939" s="1095" t="s">
        <v>1421</v>
      </c>
      <c r="D939" s="1095" t="s">
        <v>805</v>
      </c>
      <c r="E939" s="1096">
        <v>40808</v>
      </c>
      <c r="F939" s="1095" t="s">
        <v>199</v>
      </c>
      <c r="G939" s="1091"/>
      <c r="H939" s="1091"/>
      <c r="I939" s="1091"/>
      <c r="J939" s="1095" t="s">
        <v>199</v>
      </c>
      <c r="K939" s="1091">
        <v>9495000</v>
      </c>
      <c r="L939" s="1091"/>
      <c r="M939" s="1092">
        <v>9495</v>
      </c>
      <c r="N939" s="1091">
        <v>1000</v>
      </c>
      <c r="O939" s="1091"/>
      <c r="P939" s="1091"/>
      <c r="Q939" s="1091">
        <v>475000</v>
      </c>
      <c r="R939" s="1092">
        <v>475</v>
      </c>
    </row>
    <row r="940" spans="1:18">
      <c r="A940" s="1095" t="s">
        <v>917</v>
      </c>
      <c r="B940" s="1095" t="s">
        <v>1423</v>
      </c>
      <c r="C940" s="1095" t="s">
        <v>1424</v>
      </c>
      <c r="D940" s="1095" t="s">
        <v>42</v>
      </c>
      <c r="E940" s="1096">
        <v>39801</v>
      </c>
      <c r="F940" s="1095" t="s">
        <v>200</v>
      </c>
      <c r="G940" s="1091">
        <v>70000000</v>
      </c>
      <c r="H940" s="1091">
        <v>0</v>
      </c>
      <c r="I940" s="1091">
        <v>73904166.659999996</v>
      </c>
      <c r="J940" s="1095" t="s">
        <v>1020</v>
      </c>
      <c r="K940" s="1091"/>
      <c r="L940" s="1091"/>
      <c r="M940" s="1092"/>
      <c r="N940" s="1091"/>
      <c r="O940" s="1091"/>
      <c r="P940" s="1091"/>
      <c r="Q940" s="1091"/>
      <c r="R940" s="1092"/>
    </row>
    <row r="941" spans="1:18">
      <c r="A941" s="1095" t="s">
        <v>199</v>
      </c>
      <c r="B941" s="1095" t="s">
        <v>1423</v>
      </c>
      <c r="C941" s="1095" t="s">
        <v>1424</v>
      </c>
      <c r="D941" s="1095" t="s">
        <v>42</v>
      </c>
      <c r="E941" s="1096">
        <v>40114</v>
      </c>
      <c r="F941" s="1095" t="s">
        <v>199</v>
      </c>
      <c r="G941" s="1091"/>
      <c r="H941" s="1091"/>
      <c r="I941" s="1091"/>
      <c r="J941" s="1095" t="s">
        <v>199</v>
      </c>
      <c r="K941" s="1091">
        <v>70000000</v>
      </c>
      <c r="L941" s="1091"/>
      <c r="M941" s="1092">
        <v>70000</v>
      </c>
      <c r="N941" s="1091">
        <v>1000</v>
      </c>
      <c r="O941" s="1091"/>
      <c r="P941" s="1091"/>
      <c r="Q941" s="1091"/>
      <c r="R941" s="1092"/>
    </row>
    <row r="942" spans="1:18">
      <c r="A942" s="1095" t="s">
        <v>199</v>
      </c>
      <c r="B942" s="1095" t="s">
        <v>1423</v>
      </c>
      <c r="C942" s="1095" t="s">
        <v>1424</v>
      </c>
      <c r="D942" s="1095" t="s">
        <v>42</v>
      </c>
      <c r="E942" s="1096">
        <v>40177</v>
      </c>
      <c r="F942" s="1095" t="s">
        <v>199</v>
      </c>
      <c r="G942" s="1091"/>
      <c r="H942" s="1091"/>
      <c r="I942" s="1091"/>
      <c r="J942" s="1095" t="s">
        <v>199</v>
      </c>
      <c r="K942" s="1091"/>
      <c r="L942" s="1091"/>
      <c r="M942" s="1092"/>
      <c r="N942" s="1091"/>
      <c r="O942" s="1091"/>
      <c r="P942" s="1091"/>
      <c r="Q942" s="1091">
        <v>900000</v>
      </c>
      <c r="R942" s="1092">
        <v>375806</v>
      </c>
    </row>
    <row r="943" spans="1:18">
      <c r="A943" s="1095" t="s">
        <v>834</v>
      </c>
      <c r="B943" s="1095" t="s">
        <v>1425</v>
      </c>
      <c r="C943" s="1095" t="s">
        <v>1426</v>
      </c>
      <c r="D943" s="1095" t="s">
        <v>5</v>
      </c>
      <c r="E943" s="1096">
        <v>39871</v>
      </c>
      <c r="F943" s="1095" t="s">
        <v>201</v>
      </c>
      <c r="G943" s="1091">
        <v>12000000</v>
      </c>
      <c r="H943" s="1091">
        <v>0</v>
      </c>
      <c r="I943" s="1091">
        <v>14267700</v>
      </c>
      <c r="J943" s="1095" t="s">
        <v>1020</v>
      </c>
      <c r="K943" s="1091"/>
      <c r="L943" s="1091"/>
      <c r="M943" s="1092"/>
      <c r="N943" s="1091"/>
      <c r="O943" s="1091"/>
      <c r="P943" s="1091"/>
      <c r="Q943" s="1091"/>
      <c r="R943" s="1092"/>
    </row>
    <row r="944" spans="1:18">
      <c r="A944" s="1095" t="s">
        <v>199</v>
      </c>
      <c r="B944" s="1095" t="s">
        <v>1425</v>
      </c>
      <c r="C944" s="1095" t="s">
        <v>1426</v>
      </c>
      <c r="D944" s="1095" t="s">
        <v>5</v>
      </c>
      <c r="E944" s="1096">
        <v>40801</v>
      </c>
      <c r="F944" s="1095" t="s">
        <v>199</v>
      </c>
      <c r="G944" s="1091"/>
      <c r="H944" s="1091"/>
      <c r="I944" s="1091"/>
      <c r="J944" s="1095" t="s">
        <v>199</v>
      </c>
      <c r="K944" s="1091">
        <v>12000000</v>
      </c>
      <c r="L944" s="1091"/>
      <c r="M944" s="1092">
        <v>12000</v>
      </c>
      <c r="N944" s="1091">
        <v>1000</v>
      </c>
      <c r="O944" s="1091"/>
      <c r="P944" s="1091"/>
      <c r="Q944" s="1091">
        <v>600000</v>
      </c>
      <c r="R944" s="1092">
        <v>600</v>
      </c>
    </row>
    <row r="945" spans="1:18">
      <c r="A945" s="1095" t="s">
        <v>802</v>
      </c>
      <c r="B945" s="1095" t="s">
        <v>1427</v>
      </c>
      <c r="C945" s="1095" t="s">
        <v>1428</v>
      </c>
      <c r="D945" s="1095" t="s">
        <v>65</v>
      </c>
      <c r="E945" s="1096">
        <v>39948</v>
      </c>
      <c r="F945" s="1095" t="s">
        <v>201</v>
      </c>
      <c r="G945" s="1091">
        <v>15000000</v>
      </c>
      <c r="H945" s="1091">
        <v>0</v>
      </c>
      <c r="I945" s="1091">
        <v>18670291.670000002</v>
      </c>
      <c r="J945" s="1095" t="s">
        <v>1020</v>
      </c>
      <c r="K945" s="1091"/>
      <c r="L945" s="1091"/>
      <c r="M945" s="1092"/>
      <c r="N945" s="1091"/>
      <c r="O945" s="1091"/>
      <c r="P945" s="1091"/>
      <c r="Q945" s="1091"/>
      <c r="R945" s="1092"/>
    </row>
    <row r="946" spans="1:18">
      <c r="A946" s="1095" t="s">
        <v>199</v>
      </c>
      <c r="B946" s="1095" t="s">
        <v>1427</v>
      </c>
      <c r="C946" s="1095" t="s">
        <v>1428</v>
      </c>
      <c r="D946" s="1095" t="s">
        <v>65</v>
      </c>
      <c r="E946" s="1096">
        <v>41254</v>
      </c>
      <c r="F946" s="1095" t="s">
        <v>199</v>
      </c>
      <c r="G946" s="1091"/>
      <c r="H946" s="1091"/>
      <c r="I946" s="1091"/>
      <c r="J946" s="1095" t="s">
        <v>199</v>
      </c>
      <c r="K946" s="1091">
        <v>15000000</v>
      </c>
      <c r="L946" s="1091"/>
      <c r="M946" s="1092">
        <v>15000</v>
      </c>
      <c r="N946" s="1091">
        <v>1000</v>
      </c>
      <c r="O946" s="1091"/>
      <c r="P946" s="1091"/>
      <c r="Q946" s="1091">
        <v>750000</v>
      </c>
      <c r="R946" s="1092">
        <v>750</v>
      </c>
    </row>
    <row r="947" spans="1:18">
      <c r="A947" s="1095" t="s">
        <v>1429</v>
      </c>
      <c r="B947" s="1095" t="s">
        <v>1430</v>
      </c>
      <c r="C947" s="1095" t="s">
        <v>1431</v>
      </c>
      <c r="D947" s="1095" t="s">
        <v>61</v>
      </c>
      <c r="E947" s="1096">
        <v>39955</v>
      </c>
      <c r="F947" s="1095" t="s">
        <v>201</v>
      </c>
      <c r="G947" s="1091">
        <v>1300000</v>
      </c>
      <c r="H947" s="1091">
        <v>0</v>
      </c>
      <c r="I947" s="1091">
        <v>87184.85</v>
      </c>
      <c r="J947" s="1095" t="s">
        <v>2170</v>
      </c>
      <c r="K947" s="1091"/>
      <c r="L947" s="1091"/>
      <c r="M947" s="1092"/>
      <c r="N947" s="1091"/>
      <c r="O947" s="1091"/>
      <c r="P947" s="1091"/>
      <c r="Q947" s="1091"/>
      <c r="R947" s="1092"/>
    </row>
    <row r="948" spans="1:18">
      <c r="A948" s="1095" t="s">
        <v>199</v>
      </c>
      <c r="B948" s="1095" t="s">
        <v>1430</v>
      </c>
      <c r="C948" s="1095" t="s">
        <v>1431</v>
      </c>
      <c r="D948" s="1095" t="s">
        <v>61</v>
      </c>
      <c r="E948" s="1096">
        <v>41019</v>
      </c>
      <c r="F948" s="1095" t="s">
        <v>199</v>
      </c>
      <c r="G948" s="1091"/>
      <c r="H948" s="1091"/>
      <c r="I948" s="1091"/>
      <c r="J948" s="1095" t="s">
        <v>199</v>
      </c>
      <c r="K948" s="1091"/>
      <c r="L948" s="1091"/>
      <c r="M948" s="1092"/>
      <c r="N948" s="1091"/>
      <c r="O948" s="1091">
        <v>-1300000</v>
      </c>
      <c r="P948" s="1091"/>
      <c r="Q948" s="1091"/>
      <c r="R948" s="1092"/>
    </row>
    <row r="949" spans="1:18">
      <c r="A949" s="1095" t="s">
        <v>834</v>
      </c>
      <c r="B949" s="1095" t="s">
        <v>1432</v>
      </c>
      <c r="C949" s="1095" t="s">
        <v>1433</v>
      </c>
      <c r="D949" s="1095" t="s">
        <v>882</v>
      </c>
      <c r="E949" s="1096">
        <v>39906</v>
      </c>
      <c r="F949" s="1095" t="s">
        <v>201</v>
      </c>
      <c r="G949" s="1091">
        <v>3100000</v>
      </c>
      <c r="H949" s="1091">
        <v>0</v>
      </c>
      <c r="I949" s="1091">
        <v>3668927.67</v>
      </c>
      <c r="J949" s="1095" t="s">
        <v>1020</v>
      </c>
      <c r="K949" s="1091"/>
      <c r="L949" s="1091"/>
      <c r="M949" s="1092"/>
      <c r="N949" s="1091"/>
      <c r="O949" s="1091"/>
      <c r="P949" s="1091"/>
      <c r="Q949" s="1091"/>
      <c r="R949" s="1092"/>
    </row>
    <row r="950" spans="1:18">
      <c r="A950" s="1095" t="s">
        <v>199</v>
      </c>
      <c r="B950" s="1095" t="s">
        <v>1432</v>
      </c>
      <c r="C950" s="1095" t="s">
        <v>1433</v>
      </c>
      <c r="D950" s="1095" t="s">
        <v>882</v>
      </c>
      <c r="E950" s="1096">
        <v>40801</v>
      </c>
      <c r="F950" s="1095" t="s">
        <v>199</v>
      </c>
      <c r="G950" s="1091"/>
      <c r="H950" s="1091"/>
      <c r="I950" s="1091"/>
      <c r="J950" s="1095" t="s">
        <v>199</v>
      </c>
      <c r="K950" s="1091">
        <v>3100000</v>
      </c>
      <c r="L950" s="1091"/>
      <c r="M950" s="1092">
        <v>3100</v>
      </c>
      <c r="N950" s="1091">
        <v>1000</v>
      </c>
      <c r="O950" s="1091"/>
      <c r="P950" s="1091"/>
      <c r="Q950" s="1091">
        <v>155000</v>
      </c>
      <c r="R950" s="1092">
        <v>155</v>
      </c>
    </row>
    <row r="951" spans="1:18">
      <c r="A951" s="1095" t="s">
        <v>1434</v>
      </c>
      <c r="B951" s="1095" t="s">
        <v>1435</v>
      </c>
      <c r="C951" s="1095" t="s">
        <v>1436</v>
      </c>
      <c r="D951" s="1095" t="s">
        <v>805</v>
      </c>
      <c r="E951" s="1096">
        <v>39787</v>
      </c>
      <c r="F951" s="1095" t="s">
        <v>200</v>
      </c>
      <c r="G951" s="1091">
        <v>5800000</v>
      </c>
      <c r="H951" s="1091">
        <v>0</v>
      </c>
      <c r="I951" s="1091">
        <v>273888.89</v>
      </c>
      <c r="J951" s="1095" t="s">
        <v>954</v>
      </c>
      <c r="K951" s="1091"/>
      <c r="L951" s="1091"/>
      <c r="M951" s="1092"/>
      <c r="N951" s="1091"/>
      <c r="O951" s="1091"/>
      <c r="P951" s="1091"/>
      <c r="Q951" s="1091"/>
      <c r="R951" s="1092"/>
    </row>
    <row r="952" spans="1:18">
      <c r="A952" s="1095" t="s">
        <v>199</v>
      </c>
      <c r="B952" s="1095" t="s">
        <v>1435</v>
      </c>
      <c r="C952" s="1095" t="s">
        <v>1436</v>
      </c>
      <c r="D952" s="1095" t="s">
        <v>805</v>
      </c>
      <c r="E952" s="1096">
        <v>40739</v>
      </c>
      <c r="F952" s="1095" t="s">
        <v>199</v>
      </c>
      <c r="G952" s="1091"/>
      <c r="H952" s="1091"/>
      <c r="I952" s="1091"/>
      <c r="J952" s="1095" t="s">
        <v>199</v>
      </c>
      <c r="K952" s="1091"/>
      <c r="L952" s="1091"/>
      <c r="M952" s="1092"/>
      <c r="N952" s="1091"/>
      <c r="O952" s="1091">
        <v>-5800000</v>
      </c>
      <c r="P952" s="1091"/>
      <c r="Q952" s="1091"/>
      <c r="R952" s="1092"/>
    </row>
    <row r="953" spans="1:18">
      <c r="A953" s="1095" t="s">
        <v>802</v>
      </c>
      <c r="B953" s="1095" t="s">
        <v>1437</v>
      </c>
      <c r="C953" s="1095" t="s">
        <v>1351</v>
      </c>
      <c r="D953" s="1095" t="s">
        <v>39</v>
      </c>
      <c r="E953" s="1096">
        <v>39836</v>
      </c>
      <c r="F953" s="1095" t="s">
        <v>201</v>
      </c>
      <c r="G953" s="1091">
        <v>3240000</v>
      </c>
      <c r="H953" s="1091">
        <v>0</v>
      </c>
      <c r="I953" s="1091">
        <v>3623721.5</v>
      </c>
      <c r="J953" s="1095" t="s">
        <v>1020</v>
      </c>
      <c r="K953" s="1091"/>
      <c r="L953" s="1091"/>
      <c r="M953" s="1092"/>
      <c r="N953" s="1091"/>
      <c r="O953" s="1091"/>
      <c r="P953" s="1091"/>
      <c r="Q953" s="1091"/>
      <c r="R953" s="1092"/>
    </row>
    <row r="954" spans="1:18">
      <c r="A954" s="1095" t="s">
        <v>199</v>
      </c>
      <c r="B954" s="1095" t="s">
        <v>1437</v>
      </c>
      <c r="C954" s="1095" t="s">
        <v>1351</v>
      </c>
      <c r="D954" s="1095" t="s">
        <v>39</v>
      </c>
      <c r="E954" s="1096">
        <v>40163</v>
      </c>
      <c r="F954" s="1095" t="s">
        <v>199</v>
      </c>
      <c r="G954" s="1091"/>
      <c r="H954" s="1091"/>
      <c r="I954" s="1091"/>
      <c r="J954" s="1095" t="s">
        <v>199</v>
      </c>
      <c r="K954" s="1091">
        <v>1000000</v>
      </c>
      <c r="L954" s="1091"/>
      <c r="M954" s="1092">
        <v>1000</v>
      </c>
      <c r="N954" s="1091">
        <v>1000</v>
      </c>
      <c r="O954" s="1091"/>
      <c r="P954" s="1091"/>
      <c r="Q954" s="1091"/>
      <c r="R954" s="1092"/>
    </row>
    <row r="955" spans="1:18">
      <c r="A955" s="1095" t="s">
        <v>199</v>
      </c>
      <c r="B955" s="1095" t="s">
        <v>1437</v>
      </c>
      <c r="C955" s="1095" t="s">
        <v>1351</v>
      </c>
      <c r="D955" s="1095" t="s">
        <v>39</v>
      </c>
      <c r="E955" s="1096">
        <v>40345</v>
      </c>
      <c r="F955" s="1095" t="s">
        <v>199</v>
      </c>
      <c r="G955" s="1091"/>
      <c r="H955" s="1091"/>
      <c r="I955" s="1091"/>
      <c r="J955" s="1095" t="s">
        <v>199</v>
      </c>
      <c r="K955" s="1091">
        <v>2240000</v>
      </c>
      <c r="L955" s="1091"/>
      <c r="M955" s="1092">
        <v>2240</v>
      </c>
      <c r="N955" s="1091">
        <v>1000</v>
      </c>
      <c r="O955" s="1091"/>
      <c r="P955" s="1091"/>
      <c r="Q955" s="1091">
        <v>162000</v>
      </c>
      <c r="R955" s="1092">
        <v>162</v>
      </c>
    </row>
    <row r="956" spans="1:18">
      <c r="A956" s="1095" t="s">
        <v>813</v>
      </c>
      <c r="B956" s="1095" t="s">
        <v>1438</v>
      </c>
      <c r="C956" s="1095" t="s">
        <v>1012</v>
      </c>
      <c r="D956" s="1095" t="s">
        <v>882</v>
      </c>
      <c r="E956" s="1096">
        <v>39955</v>
      </c>
      <c r="F956" s="1095" t="s">
        <v>201</v>
      </c>
      <c r="G956" s="1091">
        <v>5097000</v>
      </c>
      <c r="H956" s="1091">
        <v>0</v>
      </c>
      <c r="I956" s="1091">
        <v>4336183.67</v>
      </c>
      <c r="J956" s="1095" t="s">
        <v>808</v>
      </c>
      <c r="K956" s="1091"/>
      <c r="L956" s="1091"/>
      <c r="M956" s="1092"/>
      <c r="N956" s="1091"/>
      <c r="O956" s="1091"/>
      <c r="P956" s="1091"/>
      <c r="Q956" s="1091"/>
      <c r="R956" s="1092"/>
    </row>
    <row r="957" spans="1:18">
      <c r="A957" s="1095" t="s">
        <v>199</v>
      </c>
      <c r="B957" s="1095" t="s">
        <v>1438</v>
      </c>
      <c r="C957" s="1095" t="s">
        <v>1012</v>
      </c>
      <c r="D957" s="1095" t="s">
        <v>882</v>
      </c>
      <c r="E957" s="1096">
        <v>41222</v>
      </c>
      <c r="F957" s="1095" t="s">
        <v>199</v>
      </c>
      <c r="G957" s="1091"/>
      <c r="H957" s="1091"/>
      <c r="I957" s="1091"/>
      <c r="J957" s="1095" t="s">
        <v>199</v>
      </c>
      <c r="K957" s="1091">
        <v>594550</v>
      </c>
      <c r="L957" s="1091"/>
      <c r="M957" s="1092">
        <v>940</v>
      </c>
      <c r="N957" s="1091">
        <v>632.5</v>
      </c>
      <c r="O957" s="1091">
        <v>-345450</v>
      </c>
      <c r="P957" s="1091"/>
      <c r="Q957" s="1091">
        <v>126798.62</v>
      </c>
      <c r="R957" s="1092">
        <v>188</v>
      </c>
    </row>
    <row r="958" spans="1:18">
      <c r="A958" s="1095" t="s">
        <v>199</v>
      </c>
      <c r="B958" s="1095" t="s">
        <v>1438</v>
      </c>
      <c r="C958" s="1095" t="s">
        <v>1012</v>
      </c>
      <c r="D958" s="1095" t="s">
        <v>882</v>
      </c>
      <c r="E958" s="1096">
        <v>41226</v>
      </c>
      <c r="F958" s="1095" t="s">
        <v>199</v>
      </c>
      <c r="G958" s="1091"/>
      <c r="H958" s="1091"/>
      <c r="I958" s="1091"/>
      <c r="J958" s="1095" t="s">
        <v>199</v>
      </c>
      <c r="K958" s="1091">
        <v>2629302.5</v>
      </c>
      <c r="L958" s="1091"/>
      <c r="M958" s="1092">
        <v>4157</v>
      </c>
      <c r="N958" s="1091">
        <v>632.5</v>
      </c>
      <c r="O958" s="1091">
        <v>-1527697.5</v>
      </c>
      <c r="P958" s="1091"/>
      <c r="Q958" s="1091">
        <v>45188.88</v>
      </c>
      <c r="R958" s="1092">
        <v>67</v>
      </c>
    </row>
    <row r="959" spans="1:18">
      <c r="A959" s="1095" t="s">
        <v>199</v>
      </c>
      <c r="B959" s="1095" t="s">
        <v>1438</v>
      </c>
      <c r="C959" s="1095" t="s">
        <v>1012</v>
      </c>
      <c r="D959" s="1095" t="s">
        <v>882</v>
      </c>
      <c r="E959" s="1096">
        <v>41285</v>
      </c>
      <c r="F959" s="1095" t="s">
        <v>199</v>
      </c>
      <c r="G959" s="1091"/>
      <c r="H959" s="1091"/>
      <c r="I959" s="1091"/>
      <c r="J959" s="1095" t="s">
        <v>199</v>
      </c>
      <c r="K959" s="1091"/>
      <c r="L959" s="1091">
        <v>-25000</v>
      </c>
      <c r="M959" s="1092"/>
      <c r="N959" s="1091"/>
      <c r="O959" s="1091"/>
      <c r="P959" s="1091"/>
      <c r="Q959" s="1091"/>
      <c r="R959" s="1092"/>
    </row>
    <row r="960" spans="1:18">
      <c r="A960" s="1095" t="s">
        <v>1080</v>
      </c>
      <c r="B960" s="1095" t="s">
        <v>1439</v>
      </c>
      <c r="C960" s="1095" t="s">
        <v>1440</v>
      </c>
      <c r="D960" s="1095" t="s">
        <v>65</v>
      </c>
      <c r="E960" s="1096">
        <v>39941</v>
      </c>
      <c r="F960" s="1095" t="s">
        <v>826</v>
      </c>
      <c r="G960" s="1091">
        <v>3000000</v>
      </c>
      <c r="H960" s="1091">
        <v>0</v>
      </c>
      <c r="I960" s="1091">
        <v>4363022.95</v>
      </c>
      <c r="J960" s="1095" t="s">
        <v>808</v>
      </c>
      <c r="K960" s="1091"/>
      <c r="L960" s="1091"/>
      <c r="M960" s="1092"/>
      <c r="N960" s="1091"/>
      <c r="O960" s="1091"/>
      <c r="P960" s="1091"/>
      <c r="Q960" s="1091"/>
      <c r="R960" s="1092"/>
    </row>
    <row r="961" spans="1:18">
      <c r="A961" s="1095" t="s">
        <v>199</v>
      </c>
      <c r="B961" s="1095" t="s">
        <v>1439</v>
      </c>
      <c r="C961" s="1095" t="s">
        <v>1440</v>
      </c>
      <c r="D961" s="1095" t="s">
        <v>65</v>
      </c>
      <c r="E961" s="1096">
        <v>41740</v>
      </c>
      <c r="F961" s="1095" t="s">
        <v>199</v>
      </c>
      <c r="G961" s="1091"/>
      <c r="H961" s="1091"/>
      <c r="I961" s="1091"/>
      <c r="J961" s="1095" t="s">
        <v>199</v>
      </c>
      <c r="K961" s="1091">
        <v>2800000</v>
      </c>
      <c r="L961" s="1091"/>
      <c r="M961" s="1092">
        <v>2800000</v>
      </c>
      <c r="N961" s="1091">
        <v>1.00651</v>
      </c>
      <c r="O961" s="1091"/>
      <c r="P961" s="1091">
        <v>18228</v>
      </c>
      <c r="Q961" s="1091">
        <v>84514.33</v>
      </c>
      <c r="R961" s="1092">
        <v>100000</v>
      </c>
    </row>
    <row r="962" spans="1:18">
      <c r="A962" s="1095" t="s">
        <v>199</v>
      </c>
      <c r="B962" s="1095" t="s">
        <v>1439</v>
      </c>
      <c r="C962" s="1095" t="s">
        <v>1440</v>
      </c>
      <c r="D962" s="1095" t="s">
        <v>65</v>
      </c>
      <c r="E962" s="1096">
        <v>41743</v>
      </c>
      <c r="F962" s="1095" t="s">
        <v>199</v>
      </c>
      <c r="G962" s="1091"/>
      <c r="H962" s="1091"/>
      <c r="I962" s="1091"/>
      <c r="J962" s="1095" t="s">
        <v>199</v>
      </c>
      <c r="K962" s="1091">
        <v>200000</v>
      </c>
      <c r="L962" s="1091"/>
      <c r="M962" s="1092">
        <v>200000</v>
      </c>
      <c r="N962" s="1091">
        <v>1.00651</v>
      </c>
      <c r="O962" s="1091"/>
      <c r="P962" s="1091">
        <v>1302</v>
      </c>
      <c r="Q962" s="1091">
        <v>42257.17</v>
      </c>
      <c r="R962" s="1092">
        <v>50000</v>
      </c>
    </row>
    <row r="963" spans="1:18">
      <c r="A963" s="1095" t="s">
        <v>199</v>
      </c>
      <c r="B963" s="1095" t="s">
        <v>1439</v>
      </c>
      <c r="C963" s="1095" t="s">
        <v>1440</v>
      </c>
      <c r="D963" s="1095" t="s">
        <v>65</v>
      </c>
      <c r="E963" s="1096">
        <v>41838</v>
      </c>
      <c r="F963" s="1095" t="s">
        <v>199</v>
      </c>
      <c r="G963" s="1091"/>
      <c r="H963" s="1091"/>
      <c r="I963" s="1091"/>
      <c r="J963" s="1095" t="s">
        <v>199</v>
      </c>
      <c r="K963" s="1091"/>
      <c r="L963" s="1091">
        <v>-25000</v>
      </c>
      <c r="M963" s="1092"/>
      <c r="N963" s="1091"/>
      <c r="O963" s="1091"/>
      <c r="P963" s="1091"/>
      <c r="Q963" s="1091"/>
      <c r="R963" s="1092"/>
    </row>
    <row r="964" spans="1:18">
      <c r="A964" s="1095" t="s">
        <v>1291</v>
      </c>
      <c r="B964" s="1095" t="s">
        <v>1441</v>
      </c>
      <c r="C964" s="1095" t="s">
        <v>1442</v>
      </c>
      <c r="D964" s="1095" t="s">
        <v>5</v>
      </c>
      <c r="E964" s="1096">
        <v>39990</v>
      </c>
      <c r="F964" s="1095" t="s">
        <v>826</v>
      </c>
      <c r="G964" s="1091">
        <v>35000000</v>
      </c>
      <c r="H964" s="1091">
        <v>0</v>
      </c>
      <c r="I964" s="1091">
        <v>45796066.359999999</v>
      </c>
      <c r="J964" s="1095" t="s">
        <v>1020</v>
      </c>
      <c r="K964" s="1091"/>
      <c r="L964" s="1091"/>
      <c r="M964" s="1092"/>
      <c r="N964" s="1091"/>
      <c r="O964" s="1091"/>
      <c r="P964" s="1091"/>
      <c r="Q964" s="1091"/>
      <c r="R964" s="1092"/>
    </row>
    <row r="965" spans="1:18">
      <c r="A965" s="1095" t="s">
        <v>199</v>
      </c>
      <c r="B965" s="1095" t="s">
        <v>1441</v>
      </c>
      <c r="C965" s="1095" t="s">
        <v>1442</v>
      </c>
      <c r="D965" s="1095" t="s">
        <v>5</v>
      </c>
      <c r="E965" s="1096">
        <v>41115</v>
      </c>
      <c r="F965" s="1095" t="s">
        <v>199</v>
      </c>
      <c r="G965" s="1091"/>
      <c r="H965" s="1091"/>
      <c r="I965" s="1091"/>
      <c r="J965" s="1095" t="s">
        <v>199</v>
      </c>
      <c r="K965" s="1091">
        <v>35000000</v>
      </c>
      <c r="L965" s="1091"/>
      <c r="M965" s="1092">
        <v>35000000</v>
      </c>
      <c r="N965" s="1091">
        <v>1</v>
      </c>
      <c r="O965" s="1091"/>
      <c r="P965" s="1091"/>
      <c r="Q965" s="1091">
        <v>1750000</v>
      </c>
      <c r="R965" s="1092">
        <v>1750000</v>
      </c>
    </row>
    <row r="966" spans="1:18">
      <c r="A966" s="1095" t="s">
        <v>809</v>
      </c>
      <c r="B966" s="1095" t="s">
        <v>1443</v>
      </c>
      <c r="C966" s="1095" t="s">
        <v>1067</v>
      </c>
      <c r="D966" s="1095" t="s">
        <v>5</v>
      </c>
      <c r="E966" s="1096">
        <v>39836</v>
      </c>
      <c r="F966" s="1095" t="s">
        <v>201</v>
      </c>
      <c r="G966" s="1091">
        <v>1968000</v>
      </c>
      <c r="H966" s="1091">
        <v>0</v>
      </c>
      <c r="I966" s="1091">
        <v>2437100.33</v>
      </c>
      <c r="J966" s="1095" t="s">
        <v>1020</v>
      </c>
      <c r="K966" s="1091"/>
      <c r="L966" s="1091"/>
      <c r="M966" s="1092"/>
      <c r="N966" s="1091"/>
      <c r="O966" s="1091"/>
      <c r="P966" s="1091"/>
      <c r="Q966" s="1091"/>
      <c r="R966" s="1092"/>
    </row>
    <row r="967" spans="1:18">
      <c r="A967" s="1095" t="s">
        <v>199</v>
      </c>
      <c r="B967" s="1095" t="s">
        <v>1443</v>
      </c>
      <c r="C967" s="1095" t="s">
        <v>1067</v>
      </c>
      <c r="D967" s="1095" t="s">
        <v>5</v>
      </c>
      <c r="E967" s="1096">
        <v>41214</v>
      </c>
      <c r="F967" s="1095" t="s">
        <v>199</v>
      </c>
      <c r="G967" s="1091"/>
      <c r="H967" s="1091"/>
      <c r="I967" s="1091"/>
      <c r="J967" s="1095" t="s">
        <v>199</v>
      </c>
      <c r="K967" s="1091">
        <v>1968000</v>
      </c>
      <c r="L967" s="1091"/>
      <c r="M967" s="1092">
        <v>1968</v>
      </c>
      <c r="N967" s="1091">
        <v>1000</v>
      </c>
      <c r="O967" s="1091"/>
      <c r="P967" s="1091"/>
      <c r="Q967" s="1091">
        <v>98000</v>
      </c>
      <c r="R967" s="1092">
        <v>98</v>
      </c>
    </row>
    <row r="968" spans="1:18">
      <c r="A968" s="1095" t="s">
        <v>1291</v>
      </c>
      <c r="B968" s="1095" t="s">
        <v>1444</v>
      </c>
      <c r="C968" s="1095" t="s">
        <v>1445</v>
      </c>
      <c r="D968" s="1095" t="s">
        <v>117</v>
      </c>
      <c r="E968" s="1096">
        <v>39927</v>
      </c>
      <c r="F968" s="1095" t="s">
        <v>826</v>
      </c>
      <c r="G968" s="1091">
        <v>3000000</v>
      </c>
      <c r="H968" s="1091">
        <v>0</v>
      </c>
      <c r="I968" s="1091">
        <v>3408191.65</v>
      </c>
      <c r="J968" s="1095" t="s">
        <v>1020</v>
      </c>
      <c r="K968" s="1091"/>
      <c r="L968" s="1091"/>
      <c r="M968" s="1092"/>
      <c r="N968" s="1091"/>
      <c r="O968" s="1091"/>
      <c r="P968" s="1091"/>
      <c r="Q968" s="1091"/>
      <c r="R968" s="1092"/>
    </row>
    <row r="969" spans="1:18">
      <c r="A969" s="1095" t="s">
        <v>199</v>
      </c>
      <c r="B969" s="1095" t="s">
        <v>1444</v>
      </c>
      <c r="C969" s="1095" t="s">
        <v>1445</v>
      </c>
      <c r="D969" s="1095" t="s">
        <v>117</v>
      </c>
      <c r="E969" s="1096">
        <v>40141</v>
      </c>
      <c r="F969" s="1095" t="s">
        <v>199</v>
      </c>
      <c r="G969" s="1091"/>
      <c r="H969" s="1091"/>
      <c r="I969" s="1091"/>
      <c r="J969" s="1095" t="s">
        <v>199</v>
      </c>
      <c r="K969" s="1091">
        <v>1600000</v>
      </c>
      <c r="L969" s="1091"/>
      <c r="M969" s="1092">
        <v>1600000</v>
      </c>
      <c r="N969" s="1091">
        <v>1</v>
      </c>
      <c r="O969" s="1091"/>
      <c r="P969" s="1091"/>
      <c r="Q969" s="1091"/>
      <c r="R969" s="1092"/>
    </row>
    <row r="970" spans="1:18">
      <c r="A970" s="1095" t="s">
        <v>199</v>
      </c>
      <c r="B970" s="1095" t="s">
        <v>1444</v>
      </c>
      <c r="C970" s="1095" t="s">
        <v>1445</v>
      </c>
      <c r="D970" s="1095" t="s">
        <v>117</v>
      </c>
      <c r="E970" s="1096">
        <v>40457</v>
      </c>
      <c r="F970" s="1095" t="s">
        <v>199</v>
      </c>
      <c r="G970" s="1091"/>
      <c r="H970" s="1091"/>
      <c r="I970" s="1091"/>
      <c r="J970" s="1095" t="s">
        <v>199</v>
      </c>
      <c r="K970" s="1091">
        <v>1400000</v>
      </c>
      <c r="L970" s="1091"/>
      <c r="M970" s="1092">
        <v>1400000</v>
      </c>
      <c r="N970" s="1091">
        <v>1</v>
      </c>
      <c r="O970" s="1091"/>
      <c r="P970" s="1091"/>
      <c r="Q970" s="1091">
        <v>150000</v>
      </c>
      <c r="R970" s="1092">
        <v>150000</v>
      </c>
    </row>
    <row r="971" spans="1:18">
      <c r="A971" s="1095" t="s">
        <v>773</v>
      </c>
      <c r="B971" s="1095" t="s">
        <v>1446</v>
      </c>
      <c r="C971" s="1095" t="s">
        <v>1447</v>
      </c>
      <c r="D971" s="1095" t="s">
        <v>166</v>
      </c>
      <c r="E971" s="1096">
        <v>39805</v>
      </c>
      <c r="F971" s="1095" t="s">
        <v>200</v>
      </c>
      <c r="G971" s="1091">
        <v>376500000</v>
      </c>
      <c r="H971" s="1091">
        <v>0</v>
      </c>
      <c r="I971" s="1091">
        <v>416635625</v>
      </c>
      <c r="J971" s="1095" t="s">
        <v>1020</v>
      </c>
      <c r="K971" s="1091"/>
      <c r="L971" s="1091"/>
      <c r="M971" s="1092"/>
      <c r="N971" s="1091"/>
      <c r="O971" s="1091"/>
      <c r="P971" s="1091"/>
      <c r="Q971" s="1091"/>
      <c r="R971" s="1092"/>
    </row>
    <row r="972" spans="1:18">
      <c r="A972" s="1095" t="s">
        <v>199</v>
      </c>
      <c r="B972" s="1095" t="s">
        <v>1446</v>
      </c>
      <c r="C972" s="1095" t="s">
        <v>1447</v>
      </c>
      <c r="D972" s="1095" t="s">
        <v>166</v>
      </c>
      <c r="E972" s="1096">
        <v>40373</v>
      </c>
      <c r="F972" s="1095" t="s">
        <v>199</v>
      </c>
      <c r="G972" s="1091"/>
      <c r="H972" s="1091"/>
      <c r="I972" s="1091"/>
      <c r="J972" s="1095" t="s">
        <v>199</v>
      </c>
      <c r="K972" s="1091">
        <v>376500000</v>
      </c>
      <c r="L972" s="1091"/>
      <c r="M972" s="1092">
        <v>376500</v>
      </c>
      <c r="N972" s="1091">
        <v>1000</v>
      </c>
      <c r="O972" s="1091"/>
      <c r="P972" s="1091"/>
      <c r="Q972" s="1091"/>
      <c r="R972" s="1092"/>
    </row>
    <row r="973" spans="1:18">
      <c r="A973" s="1095" t="s">
        <v>199</v>
      </c>
      <c r="B973" s="1095" t="s">
        <v>1446</v>
      </c>
      <c r="C973" s="1095" t="s">
        <v>1447</v>
      </c>
      <c r="D973" s="1095" t="s">
        <v>166</v>
      </c>
      <c r="E973" s="1096">
        <v>40429</v>
      </c>
      <c r="F973" s="1095" t="s">
        <v>199</v>
      </c>
      <c r="G973" s="1091"/>
      <c r="H973" s="1091"/>
      <c r="I973" s="1091"/>
      <c r="J973" s="1095" t="s">
        <v>199</v>
      </c>
      <c r="K973" s="1091"/>
      <c r="L973" s="1091"/>
      <c r="M973" s="1092"/>
      <c r="N973" s="1091"/>
      <c r="O973" s="1091"/>
      <c r="P973" s="1091"/>
      <c r="Q973" s="1091">
        <v>10800000</v>
      </c>
      <c r="R973" s="1092">
        <v>5509756</v>
      </c>
    </row>
    <row r="974" spans="1:18">
      <c r="A974" s="1095" t="s">
        <v>813</v>
      </c>
      <c r="B974" s="1095" t="s">
        <v>1448</v>
      </c>
      <c r="C974" s="1095" t="s">
        <v>1449</v>
      </c>
      <c r="D974" s="1095" t="s">
        <v>15</v>
      </c>
      <c r="E974" s="1096">
        <v>39941</v>
      </c>
      <c r="F974" s="1095" t="s">
        <v>201</v>
      </c>
      <c r="G974" s="1091">
        <v>6000000</v>
      </c>
      <c r="H974" s="1091">
        <v>0</v>
      </c>
      <c r="I974" s="1091">
        <v>7260794.8700000001</v>
      </c>
      <c r="J974" s="1095" t="s">
        <v>1020</v>
      </c>
      <c r="K974" s="1091"/>
      <c r="L974" s="1091"/>
      <c r="M974" s="1092"/>
      <c r="N974" s="1091"/>
      <c r="O974" s="1091"/>
      <c r="P974" s="1091"/>
      <c r="Q974" s="1091"/>
      <c r="R974" s="1092"/>
    </row>
    <row r="975" spans="1:18">
      <c r="A975" s="1095" t="s">
        <v>199</v>
      </c>
      <c r="B975" s="1095" t="s">
        <v>1448</v>
      </c>
      <c r="C975" s="1095" t="s">
        <v>1449</v>
      </c>
      <c r="D975" s="1095" t="s">
        <v>15</v>
      </c>
      <c r="E975" s="1096">
        <v>41012</v>
      </c>
      <c r="F975" s="1095" t="s">
        <v>199</v>
      </c>
      <c r="G975" s="1091"/>
      <c r="H975" s="1091"/>
      <c r="I975" s="1091"/>
      <c r="J975" s="1095" t="s">
        <v>199</v>
      </c>
      <c r="K975" s="1091">
        <v>6000000</v>
      </c>
      <c r="L975" s="1091"/>
      <c r="M975" s="1092">
        <v>6000</v>
      </c>
      <c r="N975" s="1091">
        <v>1000</v>
      </c>
      <c r="O975" s="1091"/>
      <c r="P975" s="1091"/>
      <c r="Q975" s="1091">
        <v>300000</v>
      </c>
      <c r="R975" s="1092">
        <v>300</v>
      </c>
    </row>
    <row r="976" spans="1:18">
      <c r="A976" s="1095" t="s">
        <v>802</v>
      </c>
      <c r="B976" s="1095" t="s">
        <v>1450</v>
      </c>
      <c r="C976" s="1095" t="s">
        <v>1095</v>
      </c>
      <c r="D976" s="1095" t="s">
        <v>15</v>
      </c>
      <c r="E976" s="1096">
        <v>39850</v>
      </c>
      <c r="F976" s="1095" t="s">
        <v>201</v>
      </c>
      <c r="G976" s="1091">
        <v>8700000</v>
      </c>
      <c r="H976" s="1091">
        <v>0</v>
      </c>
      <c r="I976" s="1091">
        <v>10096470.83</v>
      </c>
      <c r="J976" s="1095" t="s">
        <v>1020</v>
      </c>
      <c r="K976" s="1091"/>
      <c r="L976" s="1091"/>
      <c r="M976" s="1092"/>
      <c r="N976" s="1091"/>
      <c r="O976" s="1091"/>
      <c r="P976" s="1091"/>
      <c r="Q976" s="1091"/>
      <c r="R976" s="1092"/>
    </row>
    <row r="977" spans="1:18">
      <c r="A977" s="1095" t="s">
        <v>199</v>
      </c>
      <c r="B977" s="1095" t="s">
        <v>1450</v>
      </c>
      <c r="C977" s="1095" t="s">
        <v>1095</v>
      </c>
      <c r="D977" s="1095" t="s">
        <v>15</v>
      </c>
      <c r="E977" s="1096">
        <v>40590</v>
      </c>
      <c r="F977" s="1095" t="s">
        <v>199</v>
      </c>
      <c r="G977" s="1091"/>
      <c r="H977" s="1091"/>
      <c r="I977" s="1091"/>
      <c r="J977" s="1095" t="s">
        <v>199</v>
      </c>
      <c r="K977" s="1091">
        <v>8700000</v>
      </c>
      <c r="L977" s="1091"/>
      <c r="M977" s="1092">
        <v>8700</v>
      </c>
      <c r="N977" s="1091">
        <v>1000</v>
      </c>
      <c r="O977" s="1091"/>
      <c r="P977" s="1091"/>
      <c r="Q977" s="1091">
        <v>435000</v>
      </c>
      <c r="R977" s="1092">
        <v>435</v>
      </c>
    </row>
    <row r="978" spans="1:18">
      <c r="A978" s="1095" t="s">
        <v>827</v>
      </c>
      <c r="B978" s="1095" t="s">
        <v>1451</v>
      </c>
      <c r="C978" s="1095" t="s">
        <v>1095</v>
      </c>
      <c r="D978" s="1095" t="s">
        <v>15</v>
      </c>
      <c r="E978" s="1096">
        <v>39934</v>
      </c>
      <c r="F978" s="1095" t="s">
        <v>201</v>
      </c>
      <c r="G978" s="1091">
        <v>4500000</v>
      </c>
      <c r="H978" s="1091">
        <v>0</v>
      </c>
      <c r="I978" s="1091">
        <v>1576457.5</v>
      </c>
      <c r="J978" s="1095" t="s">
        <v>808</v>
      </c>
      <c r="K978" s="1091"/>
      <c r="L978" s="1091"/>
      <c r="M978" s="1092"/>
      <c r="N978" s="1091"/>
      <c r="O978" s="1091"/>
      <c r="P978" s="1091"/>
      <c r="Q978" s="1091"/>
      <c r="R978" s="1092"/>
    </row>
    <row r="979" spans="1:18">
      <c r="A979" s="1095" t="s">
        <v>199</v>
      </c>
      <c r="B979" s="1095" t="s">
        <v>1451</v>
      </c>
      <c r="C979" s="1095" t="s">
        <v>1095</v>
      </c>
      <c r="D979" s="1095" t="s">
        <v>15</v>
      </c>
      <c r="E979" s="1096">
        <v>41680</v>
      </c>
      <c r="F979" s="1095" t="s">
        <v>199</v>
      </c>
      <c r="G979" s="1091"/>
      <c r="H979" s="1091"/>
      <c r="I979" s="1091"/>
      <c r="J979" s="1095" t="s">
        <v>199</v>
      </c>
      <c r="K979" s="1091">
        <v>1556145</v>
      </c>
      <c r="L979" s="1091"/>
      <c r="M979" s="1092">
        <v>4500</v>
      </c>
      <c r="N979" s="1091">
        <v>345.81</v>
      </c>
      <c r="O979" s="1091">
        <v>-2943855</v>
      </c>
      <c r="P979" s="1091"/>
      <c r="Q979" s="1091">
        <v>45312.5</v>
      </c>
      <c r="R979" s="1092">
        <v>225</v>
      </c>
    </row>
    <row r="980" spans="1:18">
      <c r="A980" s="1095" t="s">
        <v>199</v>
      </c>
      <c r="B980" s="1095" t="s">
        <v>1451</v>
      </c>
      <c r="C980" s="1095" t="s">
        <v>1095</v>
      </c>
      <c r="D980" s="1095" t="s">
        <v>15</v>
      </c>
      <c r="E980" s="1096">
        <v>41717</v>
      </c>
      <c r="F980" s="1095" t="s">
        <v>199</v>
      </c>
      <c r="G980" s="1091"/>
      <c r="H980" s="1091"/>
      <c r="I980" s="1091"/>
      <c r="J980" s="1095" t="s">
        <v>199</v>
      </c>
      <c r="K980" s="1091"/>
      <c r="L980" s="1091">
        <v>-25000</v>
      </c>
      <c r="M980" s="1092"/>
      <c r="N980" s="1091"/>
      <c r="O980" s="1091"/>
      <c r="P980" s="1091"/>
      <c r="Q980" s="1091"/>
      <c r="R980" s="1092"/>
    </row>
    <row r="981" spans="1:18">
      <c r="A981" s="1095" t="s">
        <v>813</v>
      </c>
      <c r="B981" s="1095" t="s">
        <v>1452</v>
      </c>
      <c r="C981" s="1095" t="s">
        <v>1453</v>
      </c>
      <c r="D981" s="1095" t="s">
        <v>45</v>
      </c>
      <c r="E981" s="1096">
        <v>39878</v>
      </c>
      <c r="F981" s="1095" t="s">
        <v>201</v>
      </c>
      <c r="G981" s="1091">
        <v>4967000</v>
      </c>
      <c r="H981" s="1091">
        <v>0</v>
      </c>
      <c r="I981" s="1091">
        <v>5699100.75</v>
      </c>
      <c r="J981" s="1095" t="s">
        <v>808</v>
      </c>
      <c r="K981" s="1091"/>
      <c r="L981" s="1091"/>
      <c r="M981" s="1092"/>
      <c r="N981" s="1091"/>
      <c r="O981" s="1091"/>
      <c r="P981" s="1091"/>
      <c r="Q981" s="1091"/>
      <c r="R981" s="1092"/>
    </row>
    <row r="982" spans="1:18">
      <c r="A982" s="1095" t="s">
        <v>199</v>
      </c>
      <c r="B982" s="1095" t="s">
        <v>1452</v>
      </c>
      <c r="C982" s="1095" t="s">
        <v>1453</v>
      </c>
      <c r="D982" s="1095" t="s">
        <v>45</v>
      </c>
      <c r="E982" s="1096">
        <v>41211</v>
      </c>
      <c r="F982" s="1095" t="s">
        <v>199</v>
      </c>
      <c r="G982" s="1091"/>
      <c r="H982" s="1091"/>
      <c r="I982" s="1091"/>
      <c r="J982" s="1095" t="s">
        <v>199</v>
      </c>
      <c r="K982" s="1091">
        <v>26393.77</v>
      </c>
      <c r="L982" s="1091"/>
      <c r="M982" s="1092">
        <v>29</v>
      </c>
      <c r="N982" s="1091">
        <v>910.13</v>
      </c>
      <c r="O982" s="1091">
        <v>-2606.23</v>
      </c>
      <c r="P982" s="1091"/>
      <c r="Q982" s="1091"/>
      <c r="R982" s="1092"/>
    </row>
    <row r="983" spans="1:18">
      <c r="A983" s="1095" t="s">
        <v>199</v>
      </c>
      <c r="B983" s="1095" t="s">
        <v>1452</v>
      </c>
      <c r="C983" s="1095" t="s">
        <v>1453</v>
      </c>
      <c r="D983" s="1095" t="s">
        <v>45</v>
      </c>
      <c r="E983" s="1096">
        <v>41213</v>
      </c>
      <c r="F983" s="1095" t="s">
        <v>199</v>
      </c>
      <c r="G983" s="1091"/>
      <c r="H983" s="1091"/>
      <c r="I983" s="1091"/>
      <c r="J983" s="1095" t="s">
        <v>199</v>
      </c>
      <c r="K983" s="1091">
        <v>4494221.9400000004</v>
      </c>
      <c r="L983" s="1091"/>
      <c r="M983" s="1092">
        <v>4938</v>
      </c>
      <c r="N983" s="1091">
        <v>910.13</v>
      </c>
      <c r="O983" s="1091">
        <v>-443778.06</v>
      </c>
      <c r="P983" s="1091"/>
      <c r="Q983" s="1091">
        <v>214595.28</v>
      </c>
      <c r="R983" s="1092">
        <v>248</v>
      </c>
    </row>
    <row r="984" spans="1:18">
      <c r="A984" s="1095" t="s">
        <v>199</v>
      </c>
      <c r="B984" s="1095" t="s">
        <v>1452</v>
      </c>
      <c r="C984" s="1095" t="s">
        <v>1453</v>
      </c>
      <c r="D984" s="1095" t="s">
        <v>45</v>
      </c>
      <c r="E984" s="1096">
        <v>41285</v>
      </c>
      <c r="F984" s="1095" t="s">
        <v>199</v>
      </c>
      <c r="G984" s="1091"/>
      <c r="H984" s="1091"/>
      <c r="I984" s="1091"/>
      <c r="J984" s="1095" t="s">
        <v>199</v>
      </c>
      <c r="K984" s="1091"/>
      <c r="L984" s="1091">
        <v>-25000</v>
      </c>
      <c r="M984" s="1092"/>
      <c r="N984" s="1091"/>
      <c r="O984" s="1091"/>
      <c r="P984" s="1091"/>
      <c r="Q984" s="1091"/>
      <c r="R984" s="1092"/>
    </row>
    <row r="985" spans="1:18">
      <c r="A985" s="1095" t="s">
        <v>1454</v>
      </c>
      <c r="B985" s="1095" t="s">
        <v>1455</v>
      </c>
      <c r="C985" s="1095" t="s">
        <v>1456</v>
      </c>
      <c r="D985" s="1095" t="s">
        <v>136</v>
      </c>
      <c r="E985" s="1096">
        <v>39990</v>
      </c>
      <c r="F985" s="1095" t="s">
        <v>201</v>
      </c>
      <c r="G985" s="1091">
        <v>1607000</v>
      </c>
      <c r="H985" s="1091">
        <v>0</v>
      </c>
      <c r="I985" s="1091">
        <v>53859.519999999997</v>
      </c>
      <c r="J985" s="1095" t="s">
        <v>2170</v>
      </c>
      <c r="K985" s="1091"/>
      <c r="L985" s="1091"/>
      <c r="M985" s="1092"/>
      <c r="N985" s="1091"/>
      <c r="O985" s="1091"/>
      <c r="P985" s="1091"/>
      <c r="Q985" s="1091"/>
      <c r="R985" s="1092"/>
    </row>
    <row r="986" spans="1:18">
      <c r="A986" s="1095" t="s">
        <v>199</v>
      </c>
      <c r="B986" s="1095" t="s">
        <v>1455</v>
      </c>
      <c r="C986" s="1095" t="s">
        <v>1456</v>
      </c>
      <c r="D986" s="1095" t="s">
        <v>136</v>
      </c>
      <c r="E986" s="1096">
        <v>41369</v>
      </c>
      <c r="F986" s="1095" t="s">
        <v>199</v>
      </c>
      <c r="G986" s="1091"/>
      <c r="H986" s="1091"/>
      <c r="I986" s="1091"/>
      <c r="J986" s="1095" t="s">
        <v>199</v>
      </c>
      <c r="K986" s="1091"/>
      <c r="L986" s="1091"/>
      <c r="M986" s="1092"/>
      <c r="N986" s="1091"/>
      <c r="O986" s="1091">
        <v>-1607000</v>
      </c>
      <c r="P986" s="1091"/>
      <c r="Q986" s="1091"/>
      <c r="R986" s="1092"/>
    </row>
    <row r="987" spans="1:18">
      <c r="A987" s="1095" t="s">
        <v>773</v>
      </c>
      <c r="B987" s="1095" t="s">
        <v>1457</v>
      </c>
      <c r="C987" s="1095" t="s">
        <v>202</v>
      </c>
      <c r="D987" s="1095" t="s">
        <v>42</v>
      </c>
      <c r="E987" s="1096">
        <v>39749</v>
      </c>
      <c r="F987" s="1095" t="s">
        <v>200</v>
      </c>
      <c r="G987" s="1091">
        <v>10000000000</v>
      </c>
      <c r="H987" s="1091">
        <v>0</v>
      </c>
      <c r="I987" s="1091">
        <v>11418055555.440001</v>
      </c>
      <c r="J987" s="1095" t="s">
        <v>1020</v>
      </c>
      <c r="K987" s="1091"/>
      <c r="L987" s="1091"/>
      <c r="M987" s="1092"/>
      <c r="N987" s="1091"/>
      <c r="O987" s="1091"/>
      <c r="P987" s="1091"/>
      <c r="Q987" s="1091"/>
      <c r="R987" s="1092"/>
    </row>
    <row r="988" spans="1:18">
      <c r="A988" s="1095" t="s">
        <v>199</v>
      </c>
      <c r="B988" s="1095" t="s">
        <v>1457</v>
      </c>
      <c r="C988" s="1095" t="s">
        <v>202</v>
      </c>
      <c r="D988" s="1095" t="s">
        <v>42</v>
      </c>
      <c r="E988" s="1096">
        <v>39981</v>
      </c>
      <c r="F988" s="1095" t="s">
        <v>199</v>
      </c>
      <c r="G988" s="1091"/>
      <c r="H988" s="1091"/>
      <c r="I988" s="1091"/>
      <c r="J988" s="1095" t="s">
        <v>199</v>
      </c>
      <c r="K988" s="1091">
        <v>10000000000</v>
      </c>
      <c r="L988" s="1091"/>
      <c r="M988" s="1092">
        <v>10000000</v>
      </c>
      <c r="N988" s="1091">
        <v>1000</v>
      </c>
      <c r="O988" s="1091"/>
      <c r="P988" s="1091"/>
      <c r="Q988" s="1091"/>
      <c r="R988" s="1092"/>
    </row>
    <row r="989" spans="1:18">
      <c r="A989" s="1095" t="s">
        <v>199</v>
      </c>
      <c r="B989" s="1095" t="s">
        <v>1457</v>
      </c>
      <c r="C989" s="1095" t="s">
        <v>202</v>
      </c>
      <c r="D989" s="1095" t="s">
        <v>42</v>
      </c>
      <c r="E989" s="1096">
        <v>40016</v>
      </c>
      <c r="F989" s="1095" t="s">
        <v>199</v>
      </c>
      <c r="G989" s="1091"/>
      <c r="H989" s="1091"/>
      <c r="I989" s="1091"/>
      <c r="J989" s="1095" t="s">
        <v>199</v>
      </c>
      <c r="K989" s="1091"/>
      <c r="L989" s="1091"/>
      <c r="M989" s="1092"/>
      <c r="N989" s="1091"/>
      <c r="O989" s="1091"/>
      <c r="P989" s="1091"/>
      <c r="Q989" s="1091">
        <v>1100000000</v>
      </c>
      <c r="R989" s="1092">
        <v>12205045</v>
      </c>
    </row>
    <row r="990" spans="1:18">
      <c r="A990" s="1095" t="s">
        <v>2223</v>
      </c>
      <c r="B990" s="1095" t="s">
        <v>1458</v>
      </c>
      <c r="C990" s="1095" t="s">
        <v>1459</v>
      </c>
      <c r="D990" s="1095" t="s">
        <v>136</v>
      </c>
      <c r="E990" s="1096">
        <v>39843</v>
      </c>
      <c r="F990" s="1095" t="s">
        <v>201</v>
      </c>
      <c r="G990" s="1091">
        <v>2568000</v>
      </c>
      <c r="H990" s="1091">
        <v>0</v>
      </c>
      <c r="I990" s="1091">
        <v>1493750</v>
      </c>
      <c r="J990" s="1095" t="s">
        <v>808</v>
      </c>
      <c r="K990" s="1091"/>
      <c r="L990" s="1091"/>
      <c r="M990" s="1092"/>
      <c r="N990" s="1091"/>
      <c r="O990" s="1091"/>
      <c r="P990" s="1091"/>
      <c r="Q990" s="1091"/>
      <c r="R990" s="1092"/>
    </row>
    <row r="991" spans="1:18">
      <c r="A991" s="1095" t="s">
        <v>199</v>
      </c>
      <c r="B991" s="1095" t="s">
        <v>1458</v>
      </c>
      <c r="C991" s="1095" t="s">
        <v>1459</v>
      </c>
      <c r="D991" s="1095" t="s">
        <v>136</v>
      </c>
      <c r="E991" s="1096">
        <v>42268</v>
      </c>
      <c r="F991" s="1095" t="s">
        <v>199</v>
      </c>
      <c r="G991" s="1091"/>
      <c r="H991" s="1091"/>
      <c r="I991" s="1091"/>
      <c r="J991" s="1095" t="s">
        <v>199</v>
      </c>
      <c r="K991" s="1091">
        <v>1348000</v>
      </c>
      <c r="L991" s="1091"/>
      <c r="M991" s="1092">
        <v>2568</v>
      </c>
      <c r="N991" s="1091">
        <v>524.92211799999995</v>
      </c>
      <c r="O991" s="1091">
        <v>-1220000</v>
      </c>
      <c r="P991" s="1091"/>
      <c r="Q991" s="1091"/>
      <c r="R991" s="1092"/>
    </row>
    <row r="992" spans="1:18">
      <c r="A992" s="1095" t="s">
        <v>809</v>
      </c>
      <c r="B992" s="1095" t="s">
        <v>1460</v>
      </c>
      <c r="C992" s="1095" t="s">
        <v>1461</v>
      </c>
      <c r="D992" s="1095" t="s">
        <v>839</v>
      </c>
      <c r="E992" s="1096">
        <v>39927</v>
      </c>
      <c r="F992" s="1095" t="s">
        <v>201</v>
      </c>
      <c r="G992" s="1091">
        <v>4000000</v>
      </c>
      <c r="H992" s="1091">
        <v>0</v>
      </c>
      <c r="I992" s="1091">
        <v>4717144.78</v>
      </c>
      <c r="J992" s="1095" t="s">
        <v>1020</v>
      </c>
      <c r="K992" s="1091"/>
      <c r="L992" s="1091"/>
      <c r="M992" s="1092"/>
      <c r="N992" s="1091"/>
      <c r="O992" s="1091"/>
      <c r="P992" s="1091"/>
      <c r="Q992" s="1091"/>
      <c r="R992" s="1092"/>
    </row>
    <row r="993" spans="1:18">
      <c r="A993" s="1095" t="s">
        <v>199</v>
      </c>
      <c r="B993" s="1095" t="s">
        <v>1460</v>
      </c>
      <c r="C993" s="1095" t="s">
        <v>1461</v>
      </c>
      <c r="D993" s="1095" t="s">
        <v>839</v>
      </c>
      <c r="E993" s="1096">
        <v>40794</v>
      </c>
      <c r="F993" s="1095" t="s">
        <v>199</v>
      </c>
      <c r="G993" s="1091"/>
      <c r="H993" s="1091"/>
      <c r="I993" s="1091"/>
      <c r="J993" s="1095" t="s">
        <v>199</v>
      </c>
      <c r="K993" s="1091">
        <v>4000000</v>
      </c>
      <c r="L993" s="1091"/>
      <c r="M993" s="1092">
        <v>4000</v>
      </c>
      <c r="N993" s="1091">
        <v>1000</v>
      </c>
      <c r="O993" s="1091"/>
      <c r="P993" s="1091"/>
      <c r="Q993" s="1091">
        <v>200000</v>
      </c>
      <c r="R993" s="1092">
        <v>200</v>
      </c>
    </row>
    <row r="994" spans="1:18">
      <c r="A994" s="1095" t="s">
        <v>1080</v>
      </c>
      <c r="B994" s="1095" t="s">
        <v>1462</v>
      </c>
      <c r="C994" s="1095" t="s">
        <v>1463</v>
      </c>
      <c r="D994" s="1095" t="s">
        <v>18</v>
      </c>
      <c r="E994" s="1096">
        <v>40081</v>
      </c>
      <c r="F994" s="1095" t="s">
        <v>826</v>
      </c>
      <c r="G994" s="1091">
        <v>2443320</v>
      </c>
      <c r="H994" s="1091">
        <v>0</v>
      </c>
      <c r="I994" s="1091">
        <v>3868471.61</v>
      </c>
      <c r="J994" s="1095" t="s">
        <v>1020</v>
      </c>
      <c r="K994" s="1091"/>
      <c r="L994" s="1091"/>
      <c r="M994" s="1092"/>
      <c r="N994" s="1091"/>
      <c r="O994" s="1091"/>
      <c r="P994" s="1091"/>
      <c r="Q994" s="1091"/>
      <c r="R994" s="1092"/>
    </row>
    <row r="995" spans="1:18">
      <c r="A995" s="1095" t="s">
        <v>199</v>
      </c>
      <c r="B995" s="1095" t="s">
        <v>1462</v>
      </c>
      <c r="C995" s="1095" t="s">
        <v>1463</v>
      </c>
      <c r="D995" s="1095" t="s">
        <v>18</v>
      </c>
      <c r="E995" s="1096">
        <v>42193</v>
      </c>
      <c r="F995" s="1095" t="s">
        <v>199</v>
      </c>
      <c r="G995" s="1091"/>
      <c r="H995" s="1091"/>
      <c r="I995" s="1091"/>
      <c r="J995" s="1095" t="s">
        <v>199</v>
      </c>
      <c r="K995" s="1091">
        <v>2443320</v>
      </c>
      <c r="L995" s="1091"/>
      <c r="M995" s="1092">
        <v>2443320</v>
      </c>
      <c r="N995" s="1091">
        <v>1</v>
      </c>
      <c r="O995" s="1091"/>
      <c r="P995" s="1091"/>
      <c r="Q995" s="1091">
        <v>122000</v>
      </c>
      <c r="R995" s="1092">
        <v>122000</v>
      </c>
    </row>
    <row r="996" spans="1:18">
      <c r="A996" s="1095" t="s">
        <v>2224</v>
      </c>
      <c r="B996" s="1095" t="s">
        <v>1464</v>
      </c>
      <c r="C996" s="1095" t="s">
        <v>1465</v>
      </c>
      <c r="D996" s="1095" t="s">
        <v>833</v>
      </c>
      <c r="E996" s="1096">
        <v>39962</v>
      </c>
      <c r="F996" s="1095" t="s">
        <v>201</v>
      </c>
      <c r="G996" s="1091">
        <v>3076000</v>
      </c>
      <c r="H996" s="1091">
        <v>0</v>
      </c>
      <c r="I996" s="1091">
        <v>3928001.3</v>
      </c>
      <c r="J996" s="1095" t="s">
        <v>808</v>
      </c>
      <c r="K996" s="1091"/>
      <c r="L996" s="1091"/>
      <c r="M996" s="1092"/>
      <c r="N996" s="1091"/>
      <c r="O996" s="1091"/>
      <c r="P996" s="1091"/>
      <c r="Q996" s="1091"/>
      <c r="R996" s="1092"/>
    </row>
    <row r="997" spans="1:18">
      <c r="A997" s="1095" t="s">
        <v>199</v>
      </c>
      <c r="B997" s="1095" t="s">
        <v>1464</v>
      </c>
      <c r="C997" s="1095" t="s">
        <v>1465</v>
      </c>
      <c r="D997" s="1095" t="s">
        <v>833</v>
      </c>
      <c r="E997" s="1096">
        <v>42985</v>
      </c>
      <c r="F997" s="1095" t="s">
        <v>199</v>
      </c>
      <c r="G997" s="1091"/>
      <c r="H997" s="1091"/>
      <c r="I997" s="1091"/>
      <c r="J997" s="1095" t="s">
        <v>199</v>
      </c>
      <c r="K997" s="1091">
        <v>3076000.0000001001</v>
      </c>
      <c r="L997" s="1091"/>
      <c r="M997" s="1092">
        <v>2310589</v>
      </c>
      <c r="N997" s="1091">
        <v>1.7</v>
      </c>
      <c r="O997" s="1091"/>
      <c r="P997" s="1091">
        <v>852001.3003</v>
      </c>
      <c r="Q997" s="1091"/>
      <c r="R997" s="1092"/>
    </row>
    <row r="998" spans="1:18">
      <c r="A998" s="1095" t="s">
        <v>793</v>
      </c>
      <c r="B998" s="1095" t="s">
        <v>1466</v>
      </c>
      <c r="C998" s="1095" t="s">
        <v>912</v>
      </c>
      <c r="D998" s="1095" t="s">
        <v>9</v>
      </c>
      <c r="E998" s="1096">
        <v>39822</v>
      </c>
      <c r="F998" s="1095" t="s">
        <v>200</v>
      </c>
      <c r="G998" s="1091">
        <v>9000000</v>
      </c>
      <c r="H998" s="1091">
        <v>0</v>
      </c>
      <c r="I998" s="1091">
        <v>17625917.079999998</v>
      </c>
      <c r="J998" s="1095" t="s">
        <v>1020</v>
      </c>
      <c r="K998" s="1091"/>
      <c r="L998" s="1091"/>
      <c r="M998" s="1092"/>
      <c r="N998" s="1091"/>
      <c r="O998" s="1091"/>
      <c r="P998" s="1091"/>
      <c r="Q998" s="1091"/>
      <c r="R998" s="1092"/>
    </row>
    <row r="999" spans="1:18">
      <c r="A999" s="1095" t="s">
        <v>199</v>
      </c>
      <c r="B999" s="1095" t="s">
        <v>1466</v>
      </c>
      <c r="C999" s="1095" t="s">
        <v>912</v>
      </c>
      <c r="D999" s="1095" t="s">
        <v>9</v>
      </c>
      <c r="E999" s="1096">
        <v>40158</v>
      </c>
      <c r="F999" s="1095" t="s">
        <v>199</v>
      </c>
      <c r="G999" s="1091">
        <v>6319000</v>
      </c>
      <c r="H999" s="1091"/>
      <c r="I999" s="1091"/>
      <c r="J999" s="1095" t="s">
        <v>199</v>
      </c>
      <c r="K999" s="1091"/>
      <c r="L999" s="1091"/>
      <c r="M999" s="1092"/>
      <c r="N999" s="1091"/>
      <c r="O999" s="1091"/>
      <c r="P999" s="1091"/>
      <c r="Q999" s="1091"/>
      <c r="R999" s="1092"/>
    </row>
    <row r="1000" spans="1:18">
      <c r="A1000" s="1095" t="s">
        <v>199</v>
      </c>
      <c r="B1000" s="1095" t="s">
        <v>1466</v>
      </c>
      <c r="C1000" s="1095" t="s">
        <v>912</v>
      </c>
      <c r="D1000" s="1095" t="s">
        <v>9</v>
      </c>
      <c r="E1000" s="1096">
        <v>40794</v>
      </c>
      <c r="F1000" s="1095" t="s">
        <v>199</v>
      </c>
      <c r="G1000" s="1091"/>
      <c r="H1000" s="1091"/>
      <c r="I1000" s="1091"/>
      <c r="J1000" s="1095" t="s">
        <v>199</v>
      </c>
      <c r="K1000" s="1091">
        <v>15319000</v>
      </c>
      <c r="L1000" s="1091"/>
      <c r="M1000" s="1092">
        <v>15319</v>
      </c>
      <c r="N1000" s="1091">
        <v>1000</v>
      </c>
      <c r="O1000" s="1091"/>
      <c r="P1000" s="1091"/>
      <c r="Q1000" s="1091">
        <v>450000</v>
      </c>
      <c r="R1000" s="1092">
        <v>450</v>
      </c>
    </row>
    <row r="1001" spans="1:18">
      <c r="A1001" s="1095" t="s">
        <v>1080</v>
      </c>
      <c r="B1001" s="1095" t="s">
        <v>1467</v>
      </c>
      <c r="C1001" s="1095" t="s">
        <v>1468</v>
      </c>
      <c r="D1001" s="1095" t="s">
        <v>79</v>
      </c>
      <c r="E1001" s="1096">
        <v>40011</v>
      </c>
      <c r="F1001" s="1095" t="s">
        <v>826</v>
      </c>
      <c r="G1001" s="1091">
        <v>8400000</v>
      </c>
      <c r="H1001" s="1091">
        <v>0</v>
      </c>
      <c r="I1001" s="1091">
        <v>11306571.15</v>
      </c>
      <c r="J1001" s="1095" t="s">
        <v>808</v>
      </c>
      <c r="K1001" s="1091"/>
      <c r="L1001" s="1091"/>
      <c r="M1001" s="1092"/>
      <c r="N1001" s="1091"/>
      <c r="O1001" s="1091"/>
      <c r="P1001" s="1091"/>
      <c r="Q1001" s="1091"/>
      <c r="R1001" s="1092"/>
    </row>
    <row r="1002" spans="1:18">
      <c r="A1002" s="1095" t="s">
        <v>199</v>
      </c>
      <c r="B1002" s="1095" t="s">
        <v>1467</v>
      </c>
      <c r="C1002" s="1095" t="s">
        <v>1468</v>
      </c>
      <c r="D1002" s="1095" t="s">
        <v>79</v>
      </c>
      <c r="E1002" s="1096">
        <v>41740</v>
      </c>
      <c r="F1002" s="1095" t="s">
        <v>199</v>
      </c>
      <c r="G1002" s="1091"/>
      <c r="H1002" s="1091"/>
      <c r="I1002" s="1091"/>
      <c r="J1002" s="1095" t="s">
        <v>199</v>
      </c>
      <c r="K1002" s="1091">
        <v>4800000</v>
      </c>
      <c r="L1002" s="1091"/>
      <c r="M1002" s="1092">
        <v>4800000</v>
      </c>
      <c r="N1002" s="1091">
        <v>1.1930000000000001</v>
      </c>
      <c r="O1002" s="1091"/>
      <c r="P1002" s="1091">
        <v>926400</v>
      </c>
      <c r="Q1002" s="1091"/>
      <c r="R1002" s="1092"/>
    </row>
    <row r="1003" spans="1:18">
      <c r="A1003" s="1095" t="s">
        <v>199</v>
      </c>
      <c r="B1003" s="1095" t="s">
        <v>1467</v>
      </c>
      <c r="C1003" s="1095" t="s">
        <v>1468</v>
      </c>
      <c r="D1003" s="1095" t="s">
        <v>79</v>
      </c>
      <c r="E1003" s="1096">
        <v>41743</v>
      </c>
      <c r="F1003" s="1095" t="s">
        <v>199</v>
      </c>
      <c r="G1003" s="1091"/>
      <c r="H1003" s="1091"/>
      <c r="I1003" s="1091"/>
      <c r="J1003" s="1095" t="s">
        <v>199</v>
      </c>
      <c r="K1003" s="1091">
        <v>3600000</v>
      </c>
      <c r="L1003" s="1091"/>
      <c r="M1003" s="1092">
        <v>3600000</v>
      </c>
      <c r="N1003" s="1091">
        <v>1.1930000000000001</v>
      </c>
      <c r="O1003" s="1091"/>
      <c r="P1003" s="1091">
        <v>694800</v>
      </c>
      <c r="Q1003" s="1091">
        <v>626007.68999999994</v>
      </c>
      <c r="R1003" s="1092">
        <v>420000</v>
      </c>
    </row>
    <row r="1004" spans="1:18">
      <c r="A1004" s="1095" t="s">
        <v>199</v>
      </c>
      <c r="B1004" s="1095" t="s">
        <v>1467</v>
      </c>
      <c r="C1004" s="1095" t="s">
        <v>1468</v>
      </c>
      <c r="D1004" s="1095" t="s">
        <v>79</v>
      </c>
      <c r="E1004" s="1096">
        <v>41838</v>
      </c>
      <c r="F1004" s="1095" t="s">
        <v>199</v>
      </c>
      <c r="G1004" s="1091"/>
      <c r="H1004" s="1091"/>
      <c r="I1004" s="1091"/>
      <c r="J1004" s="1095" t="s">
        <v>199</v>
      </c>
      <c r="K1004" s="1091"/>
      <c r="L1004" s="1091">
        <v>-100212</v>
      </c>
      <c r="M1004" s="1092"/>
      <c r="N1004" s="1091"/>
      <c r="O1004" s="1091"/>
      <c r="P1004" s="1091"/>
      <c r="Q1004" s="1091"/>
      <c r="R1004" s="1092"/>
    </row>
    <row r="1005" spans="1:18">
      <c r="A1005" s="1095" t="s">
        <v>848</v>
      </c>
      <c r="B1005" s="1095" t="s">
        <v>1469</v>
      </c>
      <c r="C1005" s="1095" t="s">
        <v>1470</v>
      </c>
      <c r="D1005" s="1095" t="s">
        <v>882</v>
      </c>
      <c r="E1005" s="1096">
        <v>39787</v>
      </c>
      <c r="F1005" s="1095" t="s">
        <v>200</v>
      </c>
      <c r="G1005" s="1091">
        <v>58000000</v>
      </c>
      <c r="H1005" s="1091">
        <v>0</v>
      </c>
      <c r="I1005" s="1091">
        <v>72274419.560000002</v>
      </c>
      <c r="J1005" s="1095" t="s">
        <v>1020</v>
      </c>
      <c r="K1005" s="1091"/>
      <c r="L1005" s="1091"/>
      <c r="M1005" s="1092"/>
      <c r="N1005" s="1091"/>
      <c r="O1005" s="1091"/>
      <c r="P1005" s="1091"/>
      <c r="Q1005" s="1091"/>
      <c r="R1005" s="1092"/>
    </row>
    <row r="1006" spans="1:18">
      <c r="A1006" s="1095" t="s">
        <v>199</v>
      </c>
      <c r="B1006" s="1095" t="s">
        <v>1469</v>
      </c>
      <c r="C1006" s="1095" t="s">
        <v>1470</v>
      </c>
      <c r="D1006" s="1095" t="s">
        <v>882</v>
      </c>
      <c r="E1006" s="1096">
        <v>40773</v>
      </c>
      <c r="F1006" s="1095" t="s">
        <v>199</v>
      </c>
      <c r="G1006" s="1091"/>
      <c r="H1006" s="1091"/>
      <c r="I1006" s="1091"/>
      <c r="J1006" s="1095" t="s">
        <v>199</v>
      </c>
      <c r="K1006" s="1091">
        <v>58000000</v>
      </c>
      <c r="L1006" s="1091"/>
      <c r="M1006" s="1092">
        <v>58000</v>
      </c>
      <c r="N1006" s="1091">
        <v>1000</v>
      </c>
      <c r="O1006" s="1091"/>
      <c r="P1006" s="1091"/>
      <c r="Q1006" s="1091"/>
      <c r="R1006" s="1092"/>
    </row>
    <row r="1007" spans="1:18">
      <c r="A1007" s="1095" t="s">
        <v>199</v>
      </c>
      <c r="B1007" s="1095" t="s">
        <v>1469</v>
      </c>
      <c r="C1007" s="1095" t="s">
        <v>1470</v>
      </c>
      <c r="D1007" s="1095" t="s">
        <v>882</v>
      </c>
      <c r="E1007" s="1096">
        <v>40807</v>
      </c>
      <c r="F1007" s="1095" t="s">
        <v>199</v>
      </c>
      <c r="G1007" s="1091"/>
      <c r="H1007" s="1091"/>
      <c r="I1007" s="1091"/>
      <c r="J1007" s="1095" t="s">
        <v>199</v>
      </c>
      <c r="K1007" s="1091"/>
      <c r="L1007" s="1091"/>
      <c r="M1007" s="1092"/>
      <c r="N1007" s="1091"/>
      <c r="O1007" s="1091"/>
      <c r="P1007" s="1091"/>
      <c r="Q1007" s="1091">
        <v>6436364</v>
      </c>
      <c r="R1007" s="1092">
        <v>909091</v>
      </c>
    </row>
    <row r="1008" spans="1:18">
      <c r="A1008" s="1095"/>
      <c r="B1008" s="1095" t="s">
        <v>1471</v>
      </c>
      <c r="C1008" s="1095" t="s">
        <v>1472</v>
      </c>
      <c r="D1008" s="1095" t="s">
        <v>45</v>
      </c>
      <c r="E1008" s="1096">
        <v>39805</v>
      </c>
      <c r="F1008" s="1095" t="s">
        <v>200</v>
      </c>
      <c r="G1008" s="1091">
        <v>72278000</v>
      </c>
      <c r="H1008" s="1091">
        <v>0</v>
      </c>
      <c r="I1008" s="1091">
        <v>74642857.780000001</v>
      </c>
      <c r="J1008" s="1095" t="s">
        <v>808</v>
      </c>
      <c r="K1008" s="1091"/>
      <c r="L1008" s="1091"/>
      <c r="M1008" s="1092"/>
      <c r="N1008" s="1091"/>
      <c r="O1008" s="1091"/>
      <c r="P1008" s="1091"/>
      <c r="Q1008" s="1091"/>
      <c r="R1008" s="1092"/>
    </row>
    <row r="1009" spans="1:18">
      <c r="A1009" s="1095" t="s">
        <v>199</v>
      </c>
      <c r="B1009" s="1095" t="s">
        <v>1471</v>
      </c>
      <c r="C1009" s="1095" t="s">
        <v>1472</v>
      </c>
      <c r="D1009" s="1095" t="s">
        <v>45</v>
      </c>
      <c r="E1009" s="1096">
        <v>40793</v>
      </c>
      <c r="F1009" s="1095" t="s">
        <v>199</v>
      </c>
      <c r="G1009" s="1091"/>
      <c r="H1009" s="1091"/>
      <c r="I1009" s="1091"/>
      <c r="J1009" s="1095" t="s">
        <v>199</v>
      </c>
      <c r="K1009" s="1091">
        <v>68700000</v>
      </c>
      <c r="L1009" s="1091"/>
      <c r="M1009" s="1092">
        <v>72278</v>
      </c>
      <c r="N1009" s="1091">
        <v>950.49669300000005</v>
      </c>
      <c r="O1009" s="1091">
        <v>-3578000</v>
      </c>
      <c r="P1009" s="1091"/>
      <c r="Q1009" s="1091"/>
      <c r="R1009" s="1092"/>
    </row>
    <row r="1010" spans="1:18">
      <c r="A1010" s="1095" t="s">
        <v>802</v>
      </c>
      <c r="B1010" s="1095" t="s">
        <v>1473</v>
      </c>
      <c r="C1010" s="1095" t="s">
        <v>1474</v>
      </c>
      <c r="D1010" s="1095" t="s">
        <v>1475</v>
      </c>
      <c r="E1010" s="1096">
        <v>39871</v>
      </c>
      <c r="F1010" s="1095" t="s">
        <v>201</v>
      </c>
      <c r="G1010" s="1091">
        <v>2400000</v>
      </c>
      <c r="H1010" s="1091">
        <v>0</v>
      </c>
      <c r="I1010" s="1091">
        <v>3036021.12</v>
      </c>
      <c r="J1010" s="1095" t="s">
        <v>1020</v>
      </c>
      <c r="K1010" s="1091"/>
      <c r="L1010" s="1091"/>
      <c r="M1010" s="1092"/>
      <c r="N1010" s="1091"/>
      <c r="O1010" s="1091"/>
      <c r="P1010" s="1091"/>
      <c r="Q1010" s="1091"/>
      <c r="R1010" s="1092"/>
    </row>
    <row r="1011" spans="1:18">
      <c r="A1011" s="1095" t="s">
        <v>199</v>
      </c>
      <c r="B1011" s="1095" t="s">
        <v>1473</v>
      </c>
      <c r="C1011" s="1095" t="s">
        <v>1474</v>
      </c>
      <c r="D1011" s="1095" t="s">
        <v>1475</v>
      </c>
      <c r="E1011" s="1096">
        <v>41227</v>
      </c>
      <c r="F1011" s="1095" t="s">
        <v>199</v>
      </c>
      <c r="G1011" s="1091"/>
      <c r="H1011" s="1091"/>
      <c r="I1011" s="1091"/>
      <c r="J1011" s="1095" t="s">
        <v>199</v>
      </c>
      <c r="K1011" s="1091">
        <v>800000</v>
      </c>
      <c r="L1011" s="1091"/>
      <c r="M1011" s="1092">
        <v>800</v>
      </c>
      <c r="N1011" s="1091">
        <v>1000</v>
      </c>
      <c r="O1011" s="1091"/>
      <c r="P1011" s="1091"/>
      <c r="Q1011" s="1091"/>
      <c r="R1011" s="1092"/>
    </row>
    <row r="1012" spans="1:18">
      <c r="A1012" s="1095" t="s">
        <v>199</v>
      </c>
      <c r="B1012" s="1095" t="s">
        <v>1473</v>
      </c>
      <c r="C1012" s="1095" t="s">
        <v>1474</v>
      </c>
      <c r="D1012" s="1095" t="s">
        <v>1475</v>
      </c>
      <c r="E1012" s="1096">
        <v>41297</v>
      </c>
      <c r="F1012" s="1095" t="s">
        <v>199</v>
      </c>
      <c r="G1012" s="1091"/>
      <c r="H1012" s="1091"/>
      <c r="I1012" s="1091"/>
      <c r="J1012" s="1095" t="s">
        <v>199</v>
      </c>
      <c r="K1012" s="1091">
        <v>800000</v>
      </c>
      <c r="L1012" s="1091"/>
      <c r="M1012" s="1092">
        <v>800</v>
      </c>
      <c r="N1012" s="1091">
        <v>1000</v>
      </c>
      <c r="O1012" s="1091"/>
      <c r="P1012" s="1091"/>
      <c r="Q1012" s="1091"/>
      <c r="R1012" s="1092"/>
    </row>
    <row r="1013" spans="1:18">
      <c r="A1013" s="1095" t="s">
        <v>199</v>
      </c>
      <c r="B1013" s="1095" t="s">
        <v>1473</v>
      </c>
      <c r="C1013" s="1095" t="s">
        <v>1474</v>
      </c>
      <c r="D1013" s="1095" t="s">
        <v>1475</v>
      </c>
      <c r="E1013" s="1096">
        <v>41388</v>
      </c>
      <c r="F1013" s="1095" t="s">
        <v>199</v>
      </c>
      <c r="G1013" s="1091"/>
      <c r="H1013" s="1091"/>
      <c r="I1013" s="1091"/>
      <c r="J1013" s="1095" t="s">
        <v>199</v>
      </c>
      <c r="K1013" s="1091">
        <v>800000</v>
      </c>
      <c r="L1013" s="1091"/>
      <c r="M1013" s="1092">
        <v>800</v>
      </c>
      <c r="N1013" s="1091">
        <v>1000</v>
      </c>
      <c r="O1013" s="1091"/>
      <c r="P1013" s="1091"/>
      <c r="Q1013" s="1091">
        <v>120000</v>
      </c>
      <c r="R1013" s="1092">
        <v>120</v>
      </c>
    </row>
    <row r="1014" spans="1:18">
      <c r="A1014" s="1095" t="s">
        <v>802</v>
      </c>
      <c r="B1014" s="1095" t="s">
        <v>1476</v>
      </c>
      <c r="C1014" s="1095" t="s">
        <v>1477</v>
      </c>
      <c r="D1014" s="1095" t="s">
        <v>882</v>
      </c>
      <c r="E1014" s="1096">
        <v>39871</v>
      </c>
      <c r="F1014" s="1095" t="s">
        <v>201</v>
      </c>
      <c r="G1014" s="1091">
        <v>651000</v>
      </c>
      <c r="H1014" s="1091">
        <v>0</v>
      </c>
      <c r="I1014" s="1091">
        <v>733037.33</v>
      </c>
      <c r="J1014" s="1095" t="s">
        <v>1020</v>
      </c>
      <c r="K1014" s="1091"/>
      <c r="L1014" s="1091"/>
      <c r="M1014" s="1092"/>
      <c r="N1014" s="1091"/>
      <c r="O1014" s="1091"/>
      <c r="P1014" s="1091"/>
      <c r="Q1014" s="1091"/>
      <c r="R1014" s="1092"/>
    </row>
    <row r="1015" spans="1:18">
      <c r="A1015" s="1095" t="s">
        <v>199</v>
      </c>
      <c r="B1015" s="1095" t="s">
        <v>1476</v>
      </c>
      <c r="C1015" s="1095" t="s">
        <v>1477</v>
      </c>
      <c r="D1015" s="1095" t="s">
        <v>882</v>
      </c>
      <c r="E1015" s="1096">
        <v>40373</v>
      </c>
      <c r="F1015" s="1095" t="s">
        <v>199</v>
      </c>
      <c r="G1015" s="1091"/>
      <c r="H1015" s="1091"/>
      <c r="I1015" s="1091"/>
      <c r="J1015" s="1095" t="s">
        <v>199</v>
      </c>
      <c r="K1015" s="1091">
        <v>651000</v>
      </c>
      <c r="L1015" s="1091"/>
      <c r="M1015" s="1092">
        <v>651</v>
      </c>
      <c r="N1015" s="1091">
        <v>1000</v>
      </c>
      <c r="O1015" s="1091"/>
      <c r="P1015" s="1091"/>
      <c r="Q1015" s="1091">
        <v>33000</v>
      </c>
      <c r="R1015" s="1092">
        <v>33</v>
      </c>
    </row>
    <row r="1016" spans="1:18">
      <c r="A1016" s="1095" t="s">
        <v>827</v>
      </c>
      <c r="B1016" s="1095" t="s">
        <v>1478</v>
      </c>
      <c r="C1016" s="1095" t="s">
        <v>1479</v>
      </c>
      <c r="D1016" s="1095" t="s">
        <v>9</v>
      </c>
      <c r="E1016" s="1096">
        <v>39843</v>
      </c>
      <c r="F1016" s="1095" t="s">
        <v>201</v>
      </c>
      <c r="G1016" s="1091">
        <v>9993000</v>
      </c>
      <c r="H1016" s="1091">
        <v>0</v>
      </c>
      <c r="I1016" s="1091">
        <v>13693111.07</v>
      </c>
      <c r="J1016" s="1095" t="s">
        <v>1020</v>
      </c>
      <c r="K1016" s="1091"/>
      <c r="L1016" s="1091"/>
      <c r="M1016" s="1092"/>
      <c r="N1016" s="1091"/>
      <c r="O1016" s="1091"/>
      <c r="P1016" s="1091"/>
      <c r="Q1016" s="1091"/>
      <c r="R1016" s="1092"/>
    </row>
    <row r="1017" spans="1:18">
      <c r="A1017" s="1095" t="s">
        <v>199</v>
      </c>
      <c r="B1017" s="1095" t="s">
        <v>1478</v>
      </c>
      <c r="C1017" s="1095" t="s">
        <v>1479</v>
      </c>
      <c r="D1017" s="1095" t="s">
        <v>9</v>
      </c>
      <c r="E1017" s="1096">
        <v>41717</v>
      </c>
      <c r="F1017" s="1095" t="s">
        <v>199</v>
      </c>
      <c r="G1017" s="1091"/>
      <c r="H1017" s="1091"/>
      <c r="I1017" s="1091"/>
      <c r="J1017" s="1095" t="s">
        <v>199</v>
      </c>
      <c r="K1017" s="1091">
        <v>3150000</v>
      </c>
      <c r="L1017" s="1091"/>
      <c r="M1017" s="1092">
        <v>3150</v>
      </c>
      <c r="N1017" s="1091">
        <v>1000</v>
      </c>
      <c r="O1017" s="1091"/>
      <c r="P1017" s="1091"/>
      <c r="Q1017" s="1091"/>
      <c r="R1017" s="1092"/>
    </row>
    <row r="1018" spans="1:18">
      <c r="A1018" s="1095" t="s">
        <v>199</v>
      </c>
      <c r="B1018" s="1095" t="s">
        <v>1478</v>
      </c>
      <c r="C1018" s="1095" t="s">
        <v>1479</v>
      </c>
      <c r="D1018" s="1095" t="s">
        <v>9</v>
      </c>
      <c r="E1018" s="1096">
        <v>41801</v>
      </c>
      <c r="F1018" s="1095" t="s">
        <v>199</v>
      </c>
      <c r="G1018" s="1091"/>
      <c r="H1018" s="1091"/>
      <c r="I1018" s="1091"/>
      <c r="J1018" s="1095" t="s">
        <v>199</v>
      </c>
      <c r="K1018" s="1091">
        <v>1980000</v>
      </c>
      <c r="L1018" s="1091"/>
      <c r="M1018" s="1092">
        <v>1980</v>
      </c>
      <c r="N1018" s="1091">
        <v>1000</v>
      </c>
      <c r="O1018" s="1091"/>
      <c r="P1018" s="1091"/>
      <c r="Q1018" s="1091"/>
      <c r="R1018" s="1092"/>
    </row>
    <row r="1019" spans="1:18">
      <c r="A1019" s="1095" t="s">
        <v>199</v>
      </c>
      <c r="B1019" s="1095" t="s">
        <v>1478</v>
      </c>
      <c r="C1019" s="1095" t="s">
        <v>1479</v>
      </c>
      <c r="D1019" s="1095" t="s">
        <v>9</v>
      </c>
      <c r="E1019" s="1096">
        <v>41843</v>
      </c>
      <c r="F1019" s="1095" t="s">
        <v>199</v>
      </c>
      <c r="G1019" s="1091"/>
      <c r="H1019" s="1091"/>
      <c r="I1019" s="1091"/>
      <c r="J1019" s="1095" t="s">
        <v>199</v>
      </c>
      <c r="K1019" s="1091">
        <v>4863000</v>
      </c>
      <c r="L1019" s="1091"/>
      <c r="M1019" s="1092">
        <v>4863</v>
      </c>
      <c r="N1019" s="1091">
        <v>1000</v>
      </c>
      <c r="O1019" s="1091"/>
      <c r="P1019" s="1091"/>
      <c r="Q1019" s="1091">
        <v>500000</v>
      </c>
      <c r="R1019" s="1092">
        <v>500</v>
      </c>
    </row>
    <row r="1020" spans="1:18">
      <c r="A1020" s="1095" t="s">
        <v>1480</v>
      </c>
      <c r="B1020" s="1095" t="s">
        <v>1481</v>
      </c>
      <c r="C1020" s="1095" t="s">
        <v>1482</v>
      </c>
      <c r="D1020" s="1095" t="s">
        <v>882</v>
      </c>
      <c r="E1020" s="1096">
        <v>39857</v>
      </c>
      <c r="F1020" s="1095" t="s">
        <v>201</v>
      </c>
      <c r="G1020" s="1091">
        <v>825000</v>
      </c>
      <c r="H1020" s="1091">
        <v>0</v>
      </c>
      <c r="I1020" s="1091">
        <v>45190</v>
      </c>
      <c r="J1020" s="1095" t="s">
        <v>954</v>
      </c>
      <c r="K1020" s="1091"/>
      <c r="L1020" s="1091"/>
      <c r="M1020" s="1092"/>
      <c r="N1020" s="1091"/>
      <c r="O1020" s="1091"/>
      <c r="P1020" s="1091"/>
      <c r="Q1020" s="1091"/>
      <c r="R1020" s="1092"/>
    </row>
    <row r="1021" spans="1:18">
      <c r="A1021" s="1095" t="s">
        <v>199</v>
      </c>
      <c r="B1021" s="1095" t="s">
        <v>1481</v>
      </c>
      <c r="C1021" s="1095" t="s">
        <v>1482</v>
      </c>
      <c r="D1021" s="1095" t="s">
        <v>882</v>
      </c>
      <c r="E1021" s="1096">
        <v>41103</v>
      </c>
      <c r="F1021" s="1095" t="s">
        <v>199</v>
      </c>
      <c r="G1021" s="1091"/>
      <c r="H1021" s="1091"/>
      <c r="I1021" s="1091"/>
      <c r="J1021" s="1095" t="s">
        <v>199</v>
      </c>
      <c r="K1021" s="1091"/>
      <c r="L1021" s="1091"/>
      <c r="M1021" s="1092"/>
      <c r="N1021" s="1091"/>
      <c r="O1021" s="1091">
        <v>-825000</v>
      </c>
      <c r="P1021" s="1091"/>
      <c r="Q1021" s="1091"/>
      <c r="R1021" s="1092"/>
    </row>
    <row r="1022" spans="1:18">
      <c r="A1022" s="1095" t="s">
        <v>834</v>
      </c>
      <c r="B1022" s="1095" t="s">
        <v>1483</v>
      </c>
      <c r="C1022" s="1095" t="s">
        <v>1484</v>
      </c>
      <c r="D1022" s="1095" t="s">
        <v>1074</v>
      </c>
      <c r="E1022" s="1096">
        <v>39864</v>
      </c>
      <c r="F1022" s="1095" t="s">
        <v>201</v>
      </c>
      <c r="G1022" s="1091">
        <v>6920000</v>
      </c>
      <c r="H1022" s="1091">
        <v>0</v>
      </c>
      <c r="I1022" s="1091">
        <v>8235040.3300000001</v>
      </c>
      <c r="J1022" s="1095" t="s">
        <v>1020</v>
      </c>
      <c r="K1022" s="1091"/>
      <c r="L1022" s="1091"/>
      <c r="M1022" s="1092"/>
      <c r="N1022" s="1091"/>
      <c r="O1022" s="1091"/>
      <c r="P1022" s="1091"/>
      <c r="Q1022" s="1091"/>
      <c r="R1022" s="1092"/>
    </row>
    <row r="1023" spans="1:18">
      <c r="A1023" s="1095" t="s">
        <v>199</v>
      </c>
      <c r="B1023" s="1095" t="s">
        <v>1483</v>
      </c>
      <c r="C1023" s="1095" t="s">
        <v>1484</v>
      </c>
      <c r="D1023" s="1095" t="s">
        <v>1074</v>
      </c>
      <c r="E1023" s="1096">
        <v>40801</v>
      </c>
      <c r="F1023" s="1095" t="s">
        <v>199</v>
      </c>
      <c r="G1023" s="1091"/>
      <c r="H1023" s="1091"/>
      <c r="I1023" s="1091"/>
      <c r="J1023" s="1095" t="s">
        <v>199</v>
      </c>
      <c r="K1023" s="1091">
        <v>6920000</v>
      </c>
      <c r="L1023" s="1091"/>
      <c r="M1023" s="1092">
        <v>6920</v>
      </c>
      <c r="N1023" s="1091">
        <v>1000</v>
      </c>
      <c r="O1023" s="1091"/>
      <c r="P1023" s="1091"/>
      <c r="Q1023" s="1091">
        <v>346000</v>
      </c>
      <c r="R1023" s="1092">
        <v>346</v>
      </c>
    </row>
    <row r="1024" spans="1:18">
      <c r="A1024" s="1095" t="s">
        <v>1485</v>
      </c>
      <c r="B1024" s="1095" t="s">
        <v>1486</v>
      </c>
      <c r="C1024" s="1095" t="s">
        <v>1487</v>
      </c>
      <c r="D1024" s="1095" t="s">
        <v>18</v>
      </c>
      <c r="E1024" s="1096">
        <v>40081</v>
      </c>
      <c r="F1024" s="1095" t="s">
        <v>50</v>
      </c>
      <c r="G1024" s="1091">
        <v>14000000</v>
      </c>
      <c r="H1024" s="1091">
        <v>0</v>
      </c>
      <c r="I1024" s="1091">
        <v>14913299.33</v>
      </c>
      <c r="J1024" s="1095" t="s">
        <v>1020</v>
      </c>
      <c r="K1024" s="1091"/>
      <c r="L1024" s="1091"/>
      <c r="M1024" s="1092"/>
      <c r="N1024" s="1091"/>
      <c r="O1024" s="1091"/>
      <c r="P1024" s="1091"/>
      <c r="Q1024" s="1091"/>
      <c r="R1024" s="1092"/>
    </row>
    <row r="1025" spans="1:18">
      <c r="A1025" s="1095" t="s">
        <v>199</v>
      </c>
      <c r="B1025" s="1095" t="s">
        <v>1486</v>
      </c>
      <c r="C1025" s="1095" t="s">
        <v>1487</v>
      </c>
      <c r="D1025" s="1095" t="s">
        <v>18</v>
      </c>
      <c r="E1025" s="1096">
        <v>40389</v>
      </c>
      <c r="F1025" s="1095" t="s">
        <v>199</v>
      </c>
      <c r="G1025" s="1091"/>
      <c r="H1025" s="1091"/>
      <c r="I1025" s="1091"/>
      <c r="J1025" s="1095" t="s">
        <v>199</v>
      </c>
      <c r="K1025" s="1091">
        <v>14000000</v>
      </c>
      <c r="L1025" s="1091"/>
      <c r="M1025" s="1092">
        <v>14000000</v>
      </c>
      <c r="N1025" s="1091">
        <v>1</v>
      </c>
      <c r="O1025" s="1091"/>
      <c r="P1025" s="1091"/>
      <c r="Q1025" s="1091"/>
      <c r="R1025" s="1092"/>
    </row>
    <row r="1026" spans="1:18">
      <c r="A1026" s="1095" t="s">
        <v>773</v>
      </c>
      <c r="B1026" s="1095" t="s">
        <v>1488</v>
      </c>
      <c r="C1026" s="1095" t="s">
        <v>1470</v>
      </c>
      <c r="D1026" s="1095" t="s">
        <v>882</v>
      </c>
      <c r="E1026" s="1096">
        <v>39843</v>
      </c>
      <c r="F1026" s="1095" t="s">
        <v>200</v>
      </c>
      <c r="G1026" s="1091">
        <v>17000000</v>
      </c>
      <c r="H1026" s="1091">
        <v>0</v>
      </c>
      <c r="I1026" s="1091">
        <v>21887871.440000001</v>
      </c>
      <c r="J1026" s="1095" t="s">
        <v>808</v>
      </c>
      <c r="K1026" s="1091"/>
      <c r="L1026" s="1091"/>
      <c r="M1026" s="1092"/>
      <c r="N1026" s="1091"/>
      <c r="O1026" s="1091"/>
      <c r="P1026" s="1091"/>
      <c r="Q1026" s="1091"/>
      <c r="R1026" s="1092"/>
    </row>
    <row r="1027" spans="1:18">
      <c r="A1027" s="1095" t="s">
        <v>199</v>
      </c>
      <c r="B1027" s="1095" t="s">
        <v>1488</v>
      </c>
      <c r="C1027" s="1095" t="s">
        <v>1470</v>
      </c>
      <c r="D1027" s="1095" t="s">
        <v>882</v>
      </c>
      <c r="E1027" s="1096">
        <v>41073</v>
      </c>
      <c r="F1027" s="1095" t="s">
        <v>199</v>
      </c>
      <c r="G1027" s="1091"/>
      <c r="H1027" s="1091"/>
      <c r="I1027" s="1091"/>
      <c r="J1027" s="1095" t="s">
        <v>199</v>
      </c>
      <c r="K1027" s="1091">
        <v>5000000</v>
      </c>
      <c r="L1027" s="1091"/>
      <c r="M1027" s="1092">
        <v>5000</v>
      </c>
      <c r="N1027" s="1091">
        <v>1000</v>
      </c>
      <c r="O1027" s="1091"/>
      <c r="P1027" s="1091"/>
      <c r="Q1027" s="1091"/>
      <c r="R1027" s="1092"/>
    </row>
    <row r="1028" spans="1:18">
      <c r="A1028" s="1095" t="s">
        <v>199</v>
      </c>
      <c r="B1028" s="1095" t="s">
        <v>1488</v>
      </c>
      <c r="C1028" s="1095" t="s">
        <v>1470</v>
      </c>
      <c r="D1028" s="1095" t="s">
        <v>882</v>
      </c>
      <c r="E1028" s="1096">
        <v>41390</v>
      </c>
      <c r="F1028" s="1095" t="s">
        <v>199</v>
      </c>
      <c r="G1028" s="1091"/>
      <c r="H1028" s="1091"/>
      <c r="I1028" s="1091"/>
      <c r="J1028" s="1095" t="s">
        <v>199</v>
      </c>
      <c r="K1028" s="1091">
        <v>96750</v>
      </c>
      <c r="L1028" s="1091"/>
      <c r="M1028" s="1092">
        <v>100</v>
      </c>
      <c r="N1028" s="1091">
        <v>967.5</v>
      </c>
      <c r="O1028" s="1091">
        <v>-3250</v>
      </c>
      <c r="P1028" s="1091"/>
      <c r="Q1028" s="1091"/>
      <c r="R1028" s="1092"/>
    </row>
    <row r="1029" spans="1:18">
      <c r="A1029" s="1095" t="s">
        <v>199</v>
      </c>
      <c r="B1029" s="1095" t="s">
        <v>1488</v>
      </c>
      <c r="C1029" s="1095" t="s">
        <v>1470</v>
      </c>
      <c r="D1029" s="1095" t="s">
        <v>882</v>
      </c>
      <c r="E1029" s="1096">
        <v>41393</v>
      </c>
      <c r="F1029" s="1095" t="s">
        <v>199</v>
      </c>
      <c r="G1029" s="1091"/>
      <c r="H1029" s="1091"/>
      <c r="I1029" s="1091"/>
      <c r="J1029" s="1095" t="s">
        <v>199</v>
      </c>
      <c r="K1029" s="1091">
        <v>11513250</v>
      </c>
      <c r="L1029" s="1091"/>
      <c r="M1029" s="1092">
        <v>11900</v>
      </c>
      <c r="N1029" s="1091">
        <v>967.5</v>
      </c>
      <c r="O1029" s="1091">
        <v>-386750</v>
      </c>
      <c r="P1029" s="1091"/>
      <c r="Q1029" s="1091"/>
      <c r="R1029" s="1092"/>
    </row>
    <row r="1030" spans="1:18">
      <c r="A1030" s="1095" t="s">
        <v>199</v>
      </c>
      <c r="B1030" s="1095" t="s">
        <v>1488</v>
      </c>
      <c r="C1030" s="1095" t="s">
        <v>1470</v>
      </c>
      <c r="D1030" s="1095" t="s">
        <v>882</v>
      </c>
      <c r="E1030" s="1096">
        <v>41409</v>
      </c>
      <c r="F1030" s="1095" t="s">
        <v>199</v>
      </c>
      <c r="G1030" s="1091"/>
      <c r="H1030" s="1091"/>
      <c r="I1030" s="1091"/>
      <c r="J1030" s="1095" t="s">
        <v>199</v>
      </c>
      <c r="K1030" s="1091"/>
      <c r="L1030" s="1091"/>
      <c r="M1030" s="1092"/>
      <c r="N1030" s="1091"/>
      <c r="O1030" s="1091"/>
      <c r="P1030" s="1091"/>
      <c r="Q1030" s="1091">
        <v>2003250</v>
      </c>
      <c r="R1030" s="1092">
        <v>459459</v>
      </c>
    </row>
    <row r="1031" spans="1:18">
      <c r="A1031" s="1095" t="s">
        <v>199</v>
      </c>
      <c r="B1031" s="1095" t="s">
        <v>1488</v>
      </c>
      <c r="C1031" s="1095" t="s">
        <v>1470</v>
      </c>
      <c r="D1031" s="1095" t="s">
        <v>882</v>
      </c>
      <c r="E1031" s="1096">
        <v>41425</v>
      </c>
      <c r="F1031" s="1095" t="s">
        <v>199</v>
      </c>
      <c r="G1031" s="1091"/>
      <c r="H1031" s="1091"/>
      <c r="I1031" s="1091"/>
      <c r="J1031" s="1095" t="s">
        <v>199</v>
      </c>
      <c r="K1031" s="1091"/>
      <c r="L1031" s="1091">
        <v>-116100</v>
      </c>
      <c r="M1031" s="1092"/>
      <c r="N1031" s="1091"/>
      <c r="O1031" s="1091"/>
      <c r="P1031" s="1091"/>
      <c r="Q1031" s="1091"/>
      <c r="R1031" s="1092"/>
    </row>
    <row r="1032" spans="1:18">
      <c r="A1032" s="1095" t="s">
        <v>1489</v>
      </c>
      <c r="B1032" s="1095" t="s">
        <v>1490</v>
      </c>
      <c r="C1032" s="1095" t="s">
        <v>1491</v>
      </c>
      <c r="D1032" s="1095" t="s">
        <v>805</v>
      </c>
      <c r="E1032" s="1096">
        <v>40081</v>
      </c>
      <c r="F1032" s="1095" t="s">
        <v>201</v>
      </c>
      <c r="G1032" s="1091">
        <v>7500000</v>
      </c>
      <c r="H1032" s="1091">
        <v>0</v>
      </c>
      <c r="I1032" s="1091">
        <v>757380.08</v>
      </c>
      <c r="J1032" s="1095" t="s">
        <v>2170</v>
      </c>
      <c r="K1032" s="1091"/>
      <c r="L1032" s="1091"/>
      <c r="M1032" s="1092"/>
      <c r="N1032" s="1091"/>
      <c r="O1032" s="1091"/>
      <c r="P1032" s="1091"/>
      <c r="Q1032" s="1091"/>
      <c r="R1032" s="1092"/>
    </row>
    <row r="1033" spans="1:18">
      <c r="A1033" s="1095" t="s">
        <v>199</v>
      </c>
      <c r="B1033" s="1095" t="s">
        <v>1490</v>
      </c>
      <c r="C1033" s="1095" t="s">
        <v>1491</v>
      </c>
      <c r="D1033" s="1095" t="s">
        <v>805</v>
      </c>
      <c r="E1033" s="1096">
        <v>41201</v>
      </c>
      <c r="F1033" s="1095" t="s">
        <v>199</v>
      </c>
      <c r="G1033" s="1091"/>
      <c r="H1033" s="1091"/>
      <c r="I1033" s="1091"/>
      <c r="J1033" s="1095" t="s">
        <v>199</v>
      </c>
      <c r="K1033" s="1091"/>
      <c r="L1033" s="1091"/>
      <c r="M1033" s="1092"/>
      <c r="N1033" s="1091"/>
      <c r="O1033" s="1091">
        <v>-7500000</v>
      </c>
      <c r="P1033" s="1091"/>
      <c r="Q1033" s="1091"/>
      <c r="R1033" s="1092"/>
    </row>
    <row r="1034" spans="1:18">
      <c r="A1034" s="1095" t="s">
        <v>834</v>
      </c>
      <c r="B1034" s="1095" t="s">
        <v>1492</v>
      </c>
      <c r="C1034" s="1095" t="s">
        <v>1493</v>
      </c>
      <c r="D1034" s="1095" t="s">
        <v>805</v>
      </c>
      <c r="E1034" s="1096">
        <v>39990</v>
      </c>
      <c r="F1034" s="1095" t="s">
        <v>201</v>
      </c>
      <c r="G1034" s="1091">
        <v>7500000</v>
      </c>
      <c r="H1034" s="1091">
        <v>0</v>
      </c>
      <c r="I1034" s="1091">
        <v>8751541.6300000008</v>
      </c>
      <c r="J1034" s="1095" t="s">
        <v>1020</v>
      </c>
      <c r="K1034" s="1091"/>
      <c r="L1034" s="1091"/>
      <c r="M1034" s="1092"/>
      <c r="N1034" s="1091"/>
      <c r="O1034" s="1091"/>
      <c r="P1034" s="1091"/>
      <c r="Q1034" s="1091"/>
      <c r="R1034" s="1092"/>
    </row>
    <row r="1035" spans="1:18">
      <c r="A1035" s="1095" t="s">
        <v>199</v>
      </c>
      <c r="B1035" s="1095" t="s">
        <v>1492</v>
      </c>
      <c r="C1035" s="1095" t="s">
        <v>1493</v>
      </c>
      <c r="D1035" s="1095" t="s">
        <v>805</v>
      </c>
      <c r="E1035" s="1096">
        <v>40773</v>
      </c>
      <c r="F1035" s="1095" t="s">
        <v>199</v>
      </c>
      <c r="G1035" s="1091"/>
      <c r="H1035" s="1091"/>
      <c r="I1035" s="1091"/>
      <c r="J1035" s="1095" t="s">
        <v>199</v>
      </c>
      <c r="K1035" s="1091">
        <v>7500000</v>
      </c>
      <c r="L1035" s="1091"/>
      <c r="M1035" s="1092">
        <v>7500</v>
      </c>
      <c r="N1035" s="1091">
        <v>1000</v>
      </c>
      <c r="O1035" s="1091"/>
      <c r="P1035" s="1091"/>
      <c r="Q1035" s="1091">
        <v>375000</v>
      </c>
      <c r="R1035" s="1092">
        <v>375</v>
      </c>
    </row>
    <row r="1036" spans="1:18">
      <c r="A1036" s="1095" t="s">
        <v>802</v>
      </c>
      <c r="B1036" s="1095" t="s">
        <v>1494</v>
      </c>
      <c r="C1036" s="1095" t="s">
        <v>1495</v>
      </c>
      <c r="D1036" s="1095" t="s">
        <v>15</v>
      </c>
      <c r="E1036" s="1096">
        <v>39864</v>
      </c>
      <c r="F1036" s="1095" t="s">
        <v>201</v>
      </c>
      <c r="G1036" s="1091">
        <v>7000000</v>
      </c>
      <c r="H1036" s="1091">
        <v>0</v>
      </c>
      <c r="I1036" s="1091">
        <v>8169165.8899999997</v>
      </c>
      <c r="J1036" s="1095" t="s">
        <v>1020</v>
      </c>
      <c r="K1036" s="1091"/>
      <c r="L1036" s="1091"/>
      <c r="M1036" s="1092"/>
      <c r="N1036" s="1091"/>
      <c r="O1036" s="1091"/>
      <c r="P1036" s="1091"/>
      <c r="Q1036" s="1091"/>
      <c r="R1036" s="1092"/>
    </row>
    <row r="1037" spans="1:18">
      <c r="A1037" s="1095" t="s">
        <v>199</v>
      </c>
      <c r="B1037" s="1095" t="s">
        <v>1494</v>
      </c>
      <c r="C1037" s="1095" t="s">
        <v>1495</v>
      </c>
      <c r="D1037" s="1095" t="s">
        <v>15</v>
      </c>
      <c r="E1037" s="1096">
        <v>40646</v>
      </c>
      <c r="F1037" s="1095" t="s">
        <v>199</v>
      </c>
      <c r="G1037" s="1091"/>
      <c r="H1037" s="1091"/>
      <c r="I1037" s="1091"/>
      <c r="J1037" s="1095" t="s">
        <v>199</v>
      </c>
      <c r="K1037" s="1091">
        <v>7000000</v>
      </c>
      <c r="L1037" s="1091"/>
      <c r="M1037" s="1092">
        <v>280</v>
      </c>
      <c r="N1037" s="1091">
        <v>25000</v>
      </c>
      <c r="O1037" s="1091"/>
      <c r="P1037" s="1091"/>
      <c r="Q1037" s="1091">
        <v>350000</v>
      </c>
      <c r="R1037" s="1092">
        <v>35</v>
      </c>
    </row>
    <row r="1038" spans="1:18">
      <c r="A1038" s="1095" t="s">
        <v>1496</v>
      </c>
      <c r="B1038" s="1095" t="s">
        <v>2225</v>
      </c>
      <c r="C1038" s="1095" t="s">
        <v>1497</v>
      </c>
      <c r="D1038" s="1095" t="s">
        <v>171</v>
      </c>
      <c r="E1038" s="1096">
        <v>39813</v>
      </c>
      <c r="F1038" s="1095" t="s">
        <v>200</v>
      </c>
      <c r="G1038" s="1091">
        <v>80347000</v>
      </c>
      <c r="H1038" s="1091">
        <v>0</v>
      </c>
      <c r="I1038" s="1091">
        <v>7461608.79</v>
      </c>
      <c r="J1038" s="1095" t="s">
        <v>808</v>
      </c>
      <c r="K1038" s="1091"/>
      <c r="L1038" s="1091"/>
      <c r="M1038" s="1092"/>
      <c r="N1038" s="1091"/>
      <c r="O1038" s="1091"/>
      <c r="P1038" s="1091"/>
      <c r="Q1038" s="1091"/>
      <c r="R1038" s="1092"/>
    </row>
    <row r="1039" spans="1:18">
      <c r="A1039" s="1095" t="s">
        <v>199</v>
      </c>
      <c r="B1039" s="1095" t="s">
        <v>2225</v>
      </c>
      <c r="C1039" s="1095" t="s">
        <v>1497</v>
      </c>
      <c r="D1039" s="1095" t="s">
        <v>171</v>
      </c>
      <c r="E1039" s="1096">
        <v>41743</v>
      </c>
      <c r="F1039" s="1095" t="s">
        <v>199</v>
      </c>
      <c r="G1039" s="1091"/>
      <c r="H1039" s="1091"/>
      <c r="I1039" s="1091"/>
      <c r="J1039" s="1095" t="s">
        <v>199</v>
      </c>
      <c r="K1039" s="1091">
        <v>3279764.54</v>
      </c>
      <c r="L1039" s="1091"/>
      <c r="M1039" s="1092">
        <v>2089022</v>
      </c>
      <c r="N1039" s="1091">
        <v>1.57</v>
      </c>
      <c r="O1039" s="1091">
        <v>-77067235.459999993</v>
      </c>
      <c r="P1039" s="1091"/>
      <c r="Q1039" s="1091"/>
      <c r="R1039" s="1092"/>
    </row>
    <row r="1040" spans="1:18">
      <c r="A1040" s="1095" t="s">
        <v>199</v>
      </c>
      <c r="B1040" s="1095" t="s">
        <v>2225</v>
      </c>
      <c r="C1040" s="1095" t="s">
        <v>1497</v>
      </c>
      <c r="D1040" s="1095" t="s">
        <v>171</v>
      </c>
      <c r="E1040" s="1096">
        <v>42991</v>
      </c>
      <c r="F1040" s="1095" t="s">
        <v>199</v>
      </c>
      <c r="G1040" s="1091"/>
      <c r="H1040" s="1091"/>
      <c r="I1040" s="1091"/>
      <c r="J1040" s="1095" t="s">
        <v>199</v>
      </c>
      <c r="K1040" s="1091"/>
      <c r="L1040" s="1091"/>
      <c r="M1040" s="1092"/>
      <c r="N1040" s="1091"/>
      <c r="O1040" s="1091"/>
      <c r="P1040" s="1091"/>
      <c r="Q1040" s="1091">
        <v>1671000</v>
      </c>
      <c r="R1040" s="1092">
        <v>75763.31</v>
      </c>
    </row>
    <row r="1041" spans="1:18">
      <c r="A1041" s="1095" t="s">
        <v>1109</v>
      </c>
      <c r="B1041" s="1095" t="s">
        <v>1498</v>
      </c>
      <c r="C1041" s="1095" t="s">
        <v>927</v>
      </c>
      <c r="D1041" s="1095" t="s">
        <v>859</v>
      </c>
      <c r="E1041" s="1096">
        <v>40011</v>
      </c>
      <c r="F1041" s="1095" t="s">
        <v>6</v>
      </c>
      <c r="G1041" s="1091">
        <v>6800000</v>
      </c>
      <c r="H1041" s="1091">
        <v>6800000</v>
      </c>
      <c r="I1041" s="1091">
        <v>282744.46999999997</v>
      </c>
      <c r="J1041" s="1095" t="s">
        <v>830</v>
      </c>
      <c r="K1041" s="1091"/>
      <c r="L1041" s="1091"/>
      <c r="M1041" s="1092"/>
      <c r="N1041" s="1091"/>
      <c r="O1041" s="1091"/>
      <c r="P1041" s="1091"/>
      <c r="Q1041" s="1091"/>
      <c r="R1041" s="1092"/>
    </row>
    <row r="1042" spans="1:18">
      <c r="A1042" s="1095" t="s">
        <v>802</v>
      </c>
      <c r="B1042" s="1095" t="s">
        <v>1499</v>
      </c>
      <c r="C1042" s="1095" t="s">
        <v>1500</v>
      </c>
      <c r="D1042" s="1095" t="s">
        <v>845</v>
      </c>
      <c r="E1042" s="1096">
        <v>39885</v>
      </c>
      <c r="F1042" s="1095" t="s">
        <v>201</v>
      </c>
      <c r="G1042" s="1091">
        <v>425000</v>
      </c>
      <c r="H1042" s="1091">
        <v>0</v>
      </c>
      <c r="I1042" s="1091">
        <v>487524.22</v>
      </c>
      <c r="J1042" s="1095" t="s">
        <v>1020</v>
      </c>
      <c r="K1042" s="1091"/>
      <c r="L1042" s="1091"/>
      <c r="M1042" s="1092"/>
      <c r="N1042" s="1091"/>
      <c r="O1042" s="1091"/>
      <c r="P1042" s="1091"/>
      <c r="Q1042" s="1091"/>
      <c r="R1042" s="1092"/>
    </row>
    <row r="1043" spans="1:18">
      <c r="A1043" s="1095" t="s">
        <v>199</v>
      </c>
      <c r="B1043" s="1095" t="s">
        <v>1499</v>
      </c>
      <c r="C1043" s="1095" t="s">
        <v>1500</v>
      </c>
      <c r="D1043" s="1095" t="s">
        <v>845</v>
      </c>
      <c r="E1043" s="1096">
        <v>40541</v>
      </c>
      <c r="F1043" s="1095" t="s">
        <v>199</v>
      </c>
      <c r="G1043" s="1091"/>
      <c r="H1043" s="1091"/>
      <c r="I1043" s="1091"/>
      <c r="J1043" s="1095" t="s">
        <v>199</v>
      </c>
      <c r="K1043" s="1091">
        <v>425000</v>
      </c>
      <c r="L1043" s="1091"/>
      <c r="M1043" s="1092">
        <v>425</v>
      </c>
      <c r="N1043" s="1091">
        <v>1000</v>
      </c>
      <c r="O1043" s="1091"/>
      <c r="P1043" s="1091"/>
      <c r="Q1043" s="1091">
        <v>21000</v>
      </c>
      <c r="R1043" s="1092">
        <v>21</v>
      </c>
    </row>
    <row r="1044" spans="1:18">
      <c r="A1044" s="1095" t="s">
        <v>773</v>
      </c>
      <c r="B1044" s="1095" t="s">
        <v>1501</v>
      </c>
      <c r="C1044" s="1095" t="s">
        <v>1502</v>
      </c>
      <c r="D1044" s="1095" t="s">
        <v>882</v>
      </c>
      <c r="E1044" s="1096">
        <v>39801</v>
      </c>
      <c r="F1044" s="1095" t="s">
        <v>200</v>
      </c>
      <c r="G1044" s="1091">
        <v>30255000</v>
      </c>
      <c r="H1044" s="1091">
        <v>0</v>
      </c>
      <c r="I1044" s="1091">
        <v>36849504.670000002</v>
      </c>
      <c r="J1044" s="1095" t="s">
        <v>1020</v>
      </c>
      <c r="K1044" s="1091"/>
      <c r="L1044" s="1091"/>
      <c r="M1044" s="1092"/>
      <c r="N1044" s="1091"/>
      <c r="O1044" s="1091"/>
      <c r="P1044" s="1091"/>
      <c r="Q1044" s="1091"/>
      <c r="R1044" s="1092"/>
    </row>
    <row r="1045" spans="1:18">
      <c r="A1045" s="1095" t="s">
        <v>199</v>
      </c>
      <c r="B1045" s="1095" t="s">
        <v>1501</v>
      </c>
      <c r="C1045" s="1095" t="s">
        <v>1502</v>
      </c>
      <c r="D1045" s="1095" t="s">
        <v>882</v>
      </c>
      <c r="E1045" s="1096">
        <v>41038</v>
      </c>
      <c r="F1045" s="1095" t="s">
        <v>199</v>
      </c>
      <c r="G1045" s="1091"/>
      <c r="H1045" s="1091"/>
      <c r="I1045" s="1091"/>
      <c r="J1045" s="1095" t="s">
        <v>199</v>
      </c>
      <c r="K1045" s="1091">
        <v>12000000</v>
      </c>
      <c r="L1045" s="1091"/>
      <c r="M1045" s="1092">
        <v>12000</v>
      </c>
      <c r="N1045" s="1091">
        <v>1000</v>
      </c>
      <c r="O1045" s="1091"/>
      <c r="P1045" s="1091"/>
      <c r="Q1045" s="1091"/>
      <c r="R1045" s="1092"/>
    </row>
    <row r="1046" spans="1:18">
      <c r="A1046" s="1095" t="s">
        <v>199</v>
      </c>
      <c r="B1046" s="1095" t="s">
        <v>1501</v>
      </c>
      <c r="C1046" s="1095" t="s">
        <v>1502</v>
      </c>
      <c r="D1046" s="1095" t="s">
        <v>882</v>
      </c>
      <c r="E1046" s="1096">
        <v>41409</v>
      </c>
      <c r="F1046" s="1095" t="s">
        <v>199</v>
      </c>
      <c r="G1046" s="1091"/>
      <c r="H1046" s="1091"/>
      <c r="I1046" s="1091"/>
      <c r="J1046" s="1095" t="s">
        <v>199</v>
      </c>
      <c r="K1046" s="1091">
        <v>18255000</v>
      </c>
      <c r="L1046" s="1091"/>
      <c r="M1046" s="1092">
        <v>18255</v>
      </c>
      <c r="N1046" s="1091">
        <v>1000</v>
      </c>
      <c r="O1046" s="1091"/>
      <c r="P1046" s="1091"/>
      <c r="Q1046" s="1091"/>
      <c r="R1046" s="1092"/>
    </row>
    <row r="1047" spans="1:18">
      <c r="A1047" s="1095" t="s">
        <v>199</v>
      </c>
      <c r="B1047" s="1095" t="s">
        <v>1501</v>
      </c>
      <c r="C1047" s="1095" t="s">
        <v>1502</v>
      </c>
      <c r="D1047" s="1095" t="s">
        <v>882</v>
      </c>
      <c r="E1047" s="1096">
        <v>41437</v>
      </c>
      <c r="F1047" s="1095" t="s">
        <v>199</v>
      </c>
      <c r="G1047" s="1091"/>
      <c r="H1047" s="1091"/>
      <c r="I1047" s="1091"/>
      <c r="J1047" s="1095" t="s">
        <v>199</v>
      </c>
      <c r="K1047" s="1091"/>
      <c r="L1047" s="1091"/>
      <c r="M1047" s="1092"/>
      <c r="N1047" s="1091"/>
      <c r="O1047" s="1091"/>
      <c r="P1047" s="1091"/>
      <c r="Q1047" s="1091">
        <v>540000</v>
      </c>
      <c r="R1047" s="1092">
        <v>287133.59999999998</v>
      </c>
    </row>
    <row r="1048" spans="1:18">
      <c r="A1048" s="1095" t="s">
        <v>2226</v>
      </c>
      <c r="B1048" s="1095" t="s">
        <v>1503</v>
      </c>
      <c r="C1048" s="1095" t="s">
        <v>1504</v>
      </c>
      <c r="D1048" s="1095" t="s">
        <v>9</v>
      </c>
      <c r="E1048" s="1096">
        <v>39878</v>
      </c>
      <c r="F1048" s="1095" t="s">
        <v>200</v>
      </c>
      <c r="G1048" s="1091">
        <v>12895000</v>
      </c>
      <c r="H1048" s="1091">
        <v>0</v>
      </c>
      <c r="I1048" s="1091">
        <v>1219652</v>
      </c>
      <c r="J1048" s="1095" t="s">
        <v>808</v>
      </c>
      <c r="K1048" s="1091"/>
      <c r="L1048" s="1091"/>
      <c r="M1048" s="1092"/>
      <c r="N1048" s="1091"/>
      <c r="O1048" s="1091"/>
      <c r="P1048" s="1091"/>
      <c r="Q1048" s="1091"/>
      <c r="R1048" s="1092"/>
    </row>
    <row r="1049" spans="1:18">
      <c r="A1049" s="1095" t="s">
        <v>199</v>
      </c>
      <c r="B1049" s="1095" t="s">
        <v>1503</v>
      </c>
      <c r="C1049" s="1095" t="s">
        <v>1504</v>
      </c>
      <c r="D1049" s="1095" t="s">
        <v>9</v>
      </c>
      <c r="E1049" s="1096">
        <v>42471</v>
      </c>
      <c r="F1049" s="1095" t="s">
        <v>199</v>
      </c>
      <c r="G1049" s="1091"/>
      <c r="H1049" s="1091"/>
      <c r="I1049" s="1091"/>
      <c r="J1049" s="1095" t="s">
        <v>199</v>
      </c>
      <c r="K1049" s="1091">
        <v>128950</v>
      </c>
      <c r="L1049" s="1091"/>
      <c r="M1049" s="1092">
        <v>12895</v>
      </c>
      <c r="N1049" s="1091">
        <v>10</v>
      </c>
      <c r="O1049" s="1091">
        <v>-12766050</v>
      </c>
      <c r="P1049" s="1091"/>
      <c r="Q1049" s="1091"/>
      <c r="R1049" s="1092"/>
    </row>
    <row r="1050" spans="1:18">
      <c r="A1050" s="1095" t="s">
        <v>862</v>
      </c>
      <c r="B1050" s="1095" t="s">
        <v>1505</v>
      </c>
      <c r="C1050" s="1095" t="s">
        <v>1506</v>
      </c>
      <c r="D1050" s="1095" t="s">
        <v>108</v>
      </c>
      <c r="E1050" s="1096">
        <v>40067</v>
      </c>
      <c r="F1050" s="1095" t="s">
        <v>201</v>
      </c>
      <c r="G1050" s="1091">
        <v>7000000</v>
      </c>
      <c r="H1050" s="1091">
        <v>0</v>
      </c>
      <c r="I1050" s="1091">
        <v>8321471.0800000001</v>
      </c>
      <c r="J1050" s="1095" t="s">
        <v>1020</v>
      </c>
      <c r="K1050" s="1091"/>
      <c r="L1050" s="1091"/>
      <c r="M1050" s="1092"/>
      <c r="N1050" s="1091"/>
      <c r="O1050" s="1091"/>
      <c r="P1050" s="1091"/>
      <c r="Q1050" s="1091"/>
      <c r="R1050" s="1092"/>
    </row>
    <row r="1051" spans="1:18">
      <c r="A1051" s="1095" t="s">
        <v>199</v>
      </c>
      <c r="B1051" s="1095" t="s">
        <v>1505</v>
      </c>
      <c r="C1051" s="1095" t="s">
        <v>1506</v>
      </c>
      <c r="D1051" s="1095" t="s">
        <v>108</v>
      </c>
      <c r="E1051" s="1096">
        <v>41107</v>
      </c>
      <c r="F1051" s="1095" t="s">
        <v>199</v>
      </c>
      <c r="G1051" s="1091"/>
      <c r="H1051" s="1091"/>
      <c r="I1051" s="1091"/>
      <c r="J1051" s="1095" t="s">
        <v>199</v>
      </c>
      <c r="K1051" s="1091">
        <v>7000000</v>
      </c>
      <c r="L1051" s="1091"/>
      <c r="M1051" s="1092">
        <v>7000</v>
      </c>
      <c r="N1051" s="1091">
        <v>1000</v>
      </c>
      <c r="O1051" s="1091"/>
      <c r="P1051" s="1091"/>
      <c r="Q1051" s="1091">
        <v>248000</v>
      </c>
      <c r="R1051" s="1092">
        <v>248</v>
      </c>
    </row>
    <row r="1052" spans="1:18">
      <c r="A1052" s="1095" t="s">
        <v>848</v>
      </c>
      <c r="B1052" s="1095" t="s">
        <v>1507</v>
      </c>
      <c r="C1052" s="1095" t="s">
        <v>1508</v>
      </c>
      <c r="D1052" s="1095" t="s">
        <v>1475</v>
      </c>
      <c r="E1052" s="1096">
        <v>39801</v>
      </c>
      <c r="F1052" s="1095" t="s">
        <v>200</v>
      </c>
      <c r="G1052" s="1091">
        <v>81698000</v>
      </c>
      <c r="H1052" s="1091">
        <v>0</v>
      </c>
      <c r="I1052" s="1091">
        <v>94686087.219999999</v>
      </c>
      <c r="J1052" s="1095" t="s">
        <v>1020</v>
      </c>
      <c r="K1052" s="1091"/>
      <c r="L1052" s="1091"/>
      <c r="M1052" s="1092"/>
      <c r="N1052" s="1091"/>
      <c r="O1052" s="1091"/>
      <c r="P1052" s="1091"/>
      <c r="Q1052" s="1091"/>
      <c r="R1052" s="1092"/>
    </row>
    <row r="1053" spans="1:18">
      <c r="A1053" s="1095" t="s">
        <v>199</v>
      </c>
      <c r="B1053" s="1095" t="s">
        <v>1507</v>
      </c>
      <c r="C1053" s="1095" t="s">
        <v>1508</v>
      </c>
      <c r="D1053" s="1095" t="s">
        <v>1475</v>
      </c>
      <c r="E1053" s="1096">
        <v>40801</v>
      </c>
      <c r="F1053" s="1095" t="s">
        <v>199</v>
      </c>
      <c r="G1053" s="1091"/>
      <c r="H1053" s="1091"/>
      <c r="I1053" s="1091"/>
      <c r="J1053" s="1095" t="s">
        <v>199</v>
      </c>
      <c r="K1053" s="1091">
        <v>81698000</v>
      </c>
      <c r="L1053" s="1091"/>
      <c r="M1053" s="1092">
        <v>81698</v>
      </c>
      <c r="N1053" s="1091">
        <v>1000</v>
      </c>
      <c r="O1053" s="1091"/>
      <c r="P1053" s="1091"/>
      <c r="Q1053" s="1091"/>
      <c r="R1053" s="1092"/>
    </row>
    <row r="1054" spans="1:18">
      <c r="A1054" s="1095" t="s">
        <v>199</v>
      </c>
      <c r="B1054" s="1095" t="s">
        <v>1507</v>
      </c>
      <c r="C1054" s="1095" t="s">
        <v>1508</v>
      </c>
      <c r="D1054" s="1095" t="s">
        <v>1475</v>
      </c>
      <c r="E1054" s="1096">
        <v>40814</v>
      </c>
      <c r="F1054" s="1095" t="s">
        <v>199</v>
      </c>
      <c r="G1054" s="1091"/>
      <c r="H1054" s="1091"/>
      <c r="I1054" s="1091"/>
      <c r="J1054" s="1095" t="s">
        <v>199</v>
      </c>
      <c r="K1054" s="1091"/>
      <c r="L1054" s="1091"/>
      <c r="M1054" s="1092"/>
      <c r="N1054" s="1091"/>
      <c r="O1054" s="1091"/>
      <c r="P1054" s="1091"/>
      <c r="Q1054" s="1091">
        <v>1800000</v>
      </c>
      <c r="R1054" s="1092">
        <v>609687</v>
      </c>
    </row>
    <row r="1055" spans="1:18">
      <c r="A1055" s="1095" t="s">
        <v>1509</v>
      </c>
      <c r="B1055" s="1095" t="s">
        <v>1510</v>
      </c>
      <c r="C1055" s="1095" t="s">
        <v>1497</v>
      </c>
      <c r="D1055" s="1095" t="s">
        <v>171</v>
      </c>
      <c r="E1055" s="1096">
        <v>40081</v>
      </c>
      <c r="F1055" s="1095" t="s">
        <v>201</v>
      </c>
      <c r="G1055" s="1091">
        <v>10103000</v>
      </c>
      <c r="H1055" s="1091">
        <v>0</v>
      </c>
      <c r="I1055" s="1091">
        <v>11353284.460000001</v>
      </c>
      <c r="J1055" s="1095" t="s">
        <v>1020</v>
      </c>
      <c r="K1055" s="1091"/>
      <c r="L1055" s="1091"/>
      <c r="M1055" s="1092"/>
      <c r="N1055" s="1091"/>
      <c r="O1055" s="1091"/>
      <c r="P1055" s="1091"/>
      <c r="Q1055" s="1091"/>
      <c r="R1055" s="1092"/>
    </row>
    <row r="1056" spans="1:18">
      <c r="A1056" s="1095" t="s">
        <v>199</v>
      </c>
      <c r="B1056" s="1095" t="s">
        <v>1510</v>
      </c>
      <c r="C1056" s="1095" t="s">
        <v>1497</v>
      </c>
      <c r="D1056" s="1095" t="s">
        <v>171</v>
      </c>
      <c r="E1056" s="1096">
        <v>40618</v>
      </c>
      <c r="F1056" s="1095" t="s">
        <v>199</v>
      </c>
      <c r="G1056" s="1091"/>
      <c r="H1056" s="1091"/>
      <c r="I1056" s="1091"/>
      <c r="J1056" s="1095" t="s">
        <v>199</v>
      </c>
      <c r="K1056" s="1091">
        <v>2606000</v>
      </c>
      <c r="L1056" s="1091"/>
      <c r="M1056" s="1092">
        <v>2606</v>
      </c>
      <c r="N1056" s="1091">
        <v>1000</v>
      </c>
      <c r="O1056" s="1091"/>
      <c r="P1056" s="1091"/>
      <c r="Q1056" s="1091"/>
      <c r="R1056" s="1092"/>
    </row>
    <row r="1057" spans="1:18">
      <c r="A1057" s="1095" t="s">
        <v>199</v>
      </c>
      <c r="B1057" s="1095" t="s">
        <v>1510</v>
      </c>
      <c r="C1057" s="1095" t="s">
        <v>1497</v>
      </c>
      <c r="D1057" s="1095" t="s">
        <v>171</v>
      </c>
      <c r="E1057" s="1096">
        <v>40766</v>
      </c>
      <c r="F1057" s="1095" t="s">
        <v>199</v>
      </c>
      <c r="G1057" s="1091"/>
      <c r="H1057" s="1091"/>
      <c r="I1057" s="1091"/>
      <c r="J1057" s="1095" t="s">
        <v>199</v>
      </c>
      <c r="K1057" s="1091">
        <v>7497000</v>
      </c>
      <c r="L1057" s="1091"/>
      <c r="M1057" s="1092">
        <v>7497</v>
      </c>
      <c r="N1057" s="1091">
        <v>1000</v>
      </c>
      <c r="O1057" s="1091"/>
      <c r="P1057" s="1091"/>
      <c r="Q1057" s="1091">
        <v>303000</v>
      </c>
      <c r="R1057" s="1092">
        <v>303</v>
      </c>
    </row>
    <row r="1058" spans="1:18">
      <c r="A1058" s="1095" t="s">
        <v>773</v>
      </c>
      <c r="B1058" s="1095" t="s">
        <v>1511</v>
      </c>
      <c r="C1058" s="1095" t="s">
        <v>971</v>
      </c>
      <c r="D1058" s="1095" t="s">
        <v>5</v>
      </c>
      <c r="E1058" s="1096">
        <v>39773</v>
      </c>
      <c r="F1058" s="1095" t="s">
        <v>200</v>
      </c>
      <c r="G1058" s="1091">
        <v>40000000</v>
      </c>
      <c r="H1058" s="1091">
        <v>0</v>
      </c>
      <c r="I1058" s="1091">
        <v>46901266.799999997</v>
      </c>
      <c r="J1058" s="1095" t="s">
        <v>1020</v>
      </c>
      <c r="K1058" s="1091"/>
      <c r="L1058" s="1091"/>
      <c r="M1058" s="1092"/>
      <c r="N1058" s="1091"/>
      <c r="O1058" s="1091"/>
      <c r="P1058" s="1091"/>
      <c r="Q1058" s="1091"/>
      <c r="R1058" s="1092"/>
    </row>
    <row r="1059" spans="1:18">
      <c r="A1059" s="1095" t="s">
        <v>199</v>
      </c>
      <c r="B1059" s="1095" t="s">
        <v>1511</v>
      </c>
      <c r="C1059" s="1095" t="s">
        <v>971</v>
      </c>
      <c r="D1059" s="1095" t="s">
        <v>5</v>
      </c>
      <c r="E1059" s="1096">
        <v>40975</v>
      </c>
      <c r="F1059" s="1095" t="s">
        <v>199</v>
      </c>
      <c r="G1059" s="1091"/>
      <c r="H1059" s="1091"/>
      <c r="I1059" s="1091"/>
      <c r="J1059" s="1095" t="s">
        <v>199</v>
      </c>
      <c r="K1059" s="1091">
        <v>40000000</v>
      </c>
      <c r="L1059" s="1091"/>
      <c r="M1059" s="1092">
        <v>40000</v>
      </c>
      <c r="N1059" s="1091">
        <v>1000</v>
      </c>
      <c r="O1059" s="1091"/>
      <c r="P1059" s="1091"/>
      <c r="Q1059" s="1091"/>
      <c r="R1059" s="1092"/>
    </row>
    <row r="1060" spans="1:18">
      <c r="A1060" s="1095" t="s">
        <v>199</v>
      </c>
      <c r="B1060" s="1095" t="s">
        <v>1511</v>
      </c>
      <c r="C1060" s="1095" t="s">
        <v>971</v>
      </c>
      <c r="D1060" s="1095" t="s">
        <v>5</v>
      </c>
      <c r="E1060" s="1096">
        <v>41435</v>
      </c>
      <c r="F1060" s="1095" t="s">
        <v>199</v>
      </c>
      <c r="G1060" s="1091"/>
      <c r="H1060" s="1091"/>
      <c r="I1060" s="1091"/>
      <c r="J1060" s="1095" t="s">
        <v>199</v>
      </c>
      <c r="K1060" s="1091"/>
      <c r="L1060" s="1091"/>
      <c r="M1060" s="1092"/>
      <c r="N1060" s="1091"/>
      <c r="O1060" s="1091"/>
      <c r="P1060" s="1091"/>
      <c r="Q1060" s="1091">
        <v>140000</v>
      </c>
      <c r="R1060" s="1092">
        <v>462963</v>
      </c>
    </row>
    <row r="1061" spans="1:18">
      <c r="A1061" s="1095" t="s">
        <v>1130</v>
      </c>
      <c r="B1061" s="1095" t="s">
        <v>1512</v>
      </c>
      <c r="C1061" s="1095" t="s">
        <v>1513</v>
      </c>
      <c r="D1061" s="1095" t="s">
        <v>131</v>
      </c>
      <c r="E1061" s="1096">
        <v>39773</v>
      </c>
      <c r="F1061" s="1095" t="s">
        <v>200</v>
      </c>
      <c r="G1061" s="1091">
        <v>24000000</v>
      </c>
      <c r="H1061" s="1091">
        <v>0</v>
      </c>
      <c r="I1061" s="1091">
        <v>26953333.329999998</v>
      </c>
      <c r="J1061" s="1095" t="s">
        <v>1020</v>
      </c>
      <c r="K1061" s="1091"/>
      <c r="L1061" s="1091"/>
      <c r="M1061" s="1092"/>
      <c r="N1061" s="1091"/>
      <c r="O1061" s="1091"/>
      <c r="P1061" s="1091"/>
      <c r="Q1061" s="1091"/>
      <c r="R1061" s="1092"/>
    </row>
    <row r="1062" spans="1:18">
      <c r="A1062" s="1095" t="s">
        <v>199</v>
      </c>
      <c r="B1062" s="1095" t="s">
        <v>1512</v>
      </c>
      <c r="C1062" s="1095" t="s">
        <v>1513</v>
      </c>
      <c r="D1062" s="1095" t="s">
        <v>131</v>
      </c>
      <c r="E1062" s="1096">
        <v>40534</v>
      </c>
      <c r="F1062" s="1095" t="s">
        <v>199</v>
      </c>
      <c r="G1062" s="1091"/>
      <c r="H1062" s="1091"/>
      <c r="I1062" s="1091"/>
      <c r="J1062" s="1095" t="s">
        <v>199</v>
      </c>
      <c r="K1062" s="1091">
        <v>24000000</v>
      </c>
      <c r="L1062" s="1091"/>
      <c r="M1062" s="1092">
        <v>24000</v>
      </c>
      <c r="N1062" s="1091">
        <v>1000</v>
      </c>
      <c r="O1062" s="1091"/>
      <c r="P1062" s="1091"/>
      <c r="Q1062" s="1091"/>
      <c r="R1062" s="1092"/>
    </row>
    <row r="1063" spans="1:18">
      <c r="A1063" s="1095" t="s">
        <v>199</v>
      </c>
      <c r="B1063" s="1095" t="s">
        <v>1512</v>
      </c>
      <c r="C1063" s="1095" t="s">
        <v>1513</v>
      </c>
      <c r="D1063" s="1095" t="s">
        <v>131</v>
      </c>
      <c r="E1063" s="1096">
        <v>40772</v>
      </c>
      <c r="F1063" s="1095" t="s">
        <v>199</v>
      </c>
      <c r="G1063" s="1091"/>
      <c r="H1063" s="1091"/>
      <c r="I1063" s="1091"/>
      <c r="J1063" s="1095" t="s">
        <v>199</v>
      </c>
      <c r="K1063" s="1091"/>
      <c r="L1063" s="1091"/>
      <c r="M1063" s="1092"/>
      <c r="N1063" s="1091"/>
      <c r="O1063" s="1091"/>
      <c r="P1063" s="1091"/>
      <c r="Q1063" s="1091">
        <v>450000</v>
      </c>
      <c r="R1063" s="1092">
        <v>138037</v>
      </c>
    </row>
    <row r="1064" spans="1:18">
      <c r="A1064" s="1095" t="s">
        <v>773</v>
      </c>
      <c r="B1064" s="1095" t="s">
        <v>1514</v>
      </c>
      <c r="C1064" s="1095" t="s">
        <v>1515</v>
      </c>
      <c r="D1064" s="1095" t="s">
        <v>5</v>
      </c>
      <c r="E1064" s="1096">
        <v>39892</v>
      </c>
      <c r="F1064" s="1095" t="s">
        <v>200</v>
      </c>
      <c r="G1064" s="1091">
        <v>21000000</v>
      </c>
      <c r="H1064" s="1091">
        <v>0</v>
      </c>
      <c r="I1064" s="1091">
        <v>27241335.260000002</v>
      </c>
      <c r="J1064" s="1095" t="s">
        <v>1020</v>
      </c>
      <c r="K1064" s="1091"/>
      <c r="L1064" s="1091"/>
      <c r="M1064" s="1092"/>
      <c r="N1064" s="1091"/>
      <c r="O1064" s="1091"/>
      <c r="P1064" s="1091"/>
      <c r="Q1064" s="1091"/>
      <c r="R1064" s="1092"/>
    </row>
    <row r="1065" spans="1:18">
      <c r="A1065" s="1095" t="s">
        <v>199</v>
      </c>
      <c r="B1065" s="1095" t="s">
        <v>1514</v>
      </c>
      <c r="C1065" s="1095" t="s">
        <v>1515</v>
      </c>
      <c r="D1065" s="1095" t="s">
        <v>5</v>
      </c>
      <c r="E1065" s="1096">
        <v>41472</v>
      </c>
      <c r="F1065" s="1095" t="s">
        <v>199</v>
      </c>
      <c r="G1065" s="1091"/>
      <c r="H1065" s="1091"/>
      <c r="I1065" s="1091"/>
      <c r="J1065" s="1095" t="s">
        <v>199</v>
      </c>
      <c r="K1065" s="1091">
        <v>21000000</v>
      </c>
      <c r="L1065" s="1091"/>
      <c r="M1065" s="1092">
        <v>21000</v>
      </c>
      <c r="N1065" s="1091">
        <v>1000</v>
      </c>
      <c r="O1065" s="1091"/>
      <c r="P1065" s="1091"/>
      <c r="Q1065" s="1091"/>
      <c r="R1065" s="1092"/>
    </row>
    <row r="1066" spans="1:18">
      <c r="A1066" s="1095" t="s">
        <v>199</v>
      </c>
      <c r="B1066" s="1095" t="s">
        <v>1514</v>
      </c>
      <c r="C1066" s="1095" t="s">
        <v>1515</v>
      </c>
      <c r="D1066" s="1095" t="s">
        <v>5</v>
      </c>
      <c r="E1066" s="1096">
        <v>41493</v>
      </c>
      <c r="F1066" s="1095" t="s">
        <v>199</v>
      </c>
      <c r="G1066" s="1091"/>
      <c r="H1066" s="1091"/>
      <c r="I1066" s="1091"/>
      <c r="J1066" s="1095" t="s">
        <v>199</v>
      </c>
      <c r="K1066" s="1091"/>
      <c r="L1066" s="1091"/>
      <c r="M1066" s="1092"/>
      <c r="N1066" s="1091"/>
      <c r="O1066" s="1091"/>
      <c r="P1066" s="1091"/>
      <c r="Q1066" s="1091">
        <v>1575000</v>
      </c>
      <c r="R1066" s="1092">
        <v>611650</v>
      </c>
    </row>
    <row r="1067" spans="1:18">
      <c r="A1067" s="1095" t="s">
        <v>773</v>
      </c>
      <c r="B1067" s="1095" t="s">
        <v>1516</v>
      </c>
      <c r="C1067" s="1095" t="s">
        <v>1517</v>
      </c>
      <c r="D1067" s="1095" t="s">
        <v>1518</v>
      </c>
      <c r="E1067" s="1096">
        <v>39773</v>
      </c>
      <c r="F1067" s="1095" t="s">
        <v>200</v>
      </c>
      <c r="G1067" s="1091">
        <v>25000000</v>
      </c>
      <c r="H1067" s="1091">
        <v>0</v>
      </c>
      <c r="I1067" s="1091">
        <v>26316666.670000002</v>
      </c>
      <c r="J1067" s="1095" t="s">
        <v>1020</v>
      </c>
      <c r="K1067" s="1091"/>
      <c r="L1067" s="1091"/>
      <c r="M1067" s="1092"/>
      <c r="N1067" s="1091"/>
      <c r="O1067" s="1091"/>
      <c r="P1067" s="1091"/>
      <c r="Q1067" s="1091"/>
      <c r="R1067" s="1092"/>
    </row>
    <row r="1068" spans="1:18">
      <c r="A1068" s="1095" t="s">
        <v>199</v>
      </c>
      <c r="B1068" s="1095" t="s">
        <v>1516</v>
      </c>
      <c r="C1068" s="1095" t="s">
        <v>1517</v>
      </c>
      <c r="D1068" s="1095" t="s">
        <v>1518</v>
      </c>
      <c r="E1068" s="1096">
        <v>39967</v>
      </c>
      <c r="F1068" s="1095" t="s">
        <v>199</v>
      </c>
      <c r="G1068" s="1091"/>
      <c r="H1068" s="1091"/>
      <c r="I1068" s="1091"/>
      <c r="J1068" s="1095" t="s">
        <v>199</v>
      </c>
      <c r="K1068" s="1091">
        <v>25000000</v>
      </c>
      <c r="L1068" s="1091"/>
      <c r="M1068" s="1092">
        <v>25000</v>
      </c>
      <c r="N1068" s="1091">
        <v>1000</v>
      </c>
      <c r="O1068" s="1091"/>
      <c r="P1068" s="1091"/>
      <c r="Q1068" s="1091"/>
      <c r="R1068" s="1092"/>
    </row>
    <row r="1069" spans="1:18">
      <c r="A1069" s="1095" t="s">
        <v>199</v>
      </c>
      <c r="B1069" s="1095" t="s">
        <v>1516</v>
      </c>
      <c r="C1069" s="1095" t="s">
        <v>1517</v>
      </c>
      <c r="D1069" s="1095" t="s">
        <v>1518</v>
      </c>
      <c r="E1069" s="1096">
        <v>39994</v>
      </c>
      <c r="F1069" s="1095" t="s">
        <v>199</v>
      </c>
      <c r="G1069" s="1091"/>
      <c r="H1069" s="1091"/>
      <c r="I1069" s="1091"/>
      <c r="J1069" s="1095" t="s">
        <v>199</v>
      </c>
      <c r="K1069" s="1091"/>
      <c r="L1069" s="1091"/>
      <c r="M1069" s="1092"/>
      <c r="N1069" s="1091"/>
      <c r="O1069" s="1091"/>
      <c r="P1069" s="1091"/>
      <c r="Q1069" s="1091">
        <v>650000</v>
      </c>
      <c r="R1069" s="1092">
        <v>302419</v>
      </c>
    </row>
    <row r="1070" spans="1:18">
      <c r="A1070" s="1095" t="s">
        <v>1519</v>
      </c>
      <c r="B1070" s="1095" t="s">
        <v>1520</v>
      </c>
      <c r="C1070" s="1095" t="s">
        <v>1412</v>
      </c>
      <c r="D1070" s="1095" t="s">
        <v>61</v>
      </c>
      <c r="E1070" s="1096">
        <v>39941</v>
      </c>
      <c r="F1070" s="1095" t="s">
        <v>201</v>
      </c>
      <c r="G1070" s="1091">
        <v>3091000</v>
      </c>
      <c r="H1070" s="1091">
        <v>0</v>
      </c>
      <c r="I1070" s="1091">
        <v>6211926.79</v>
      </c>
      <c r="J1070" s="1095" t="s">
        <v>1020</v>
      </c>
      <c r="K1070" s="1091"/>
      <c r="L1070" s="1091"/>
      <c r="M1070" s="1092"/>
      <c r="N1070" s="1091"/>
      <c r="O1070" s="1091"/>
      <c r="P1070" s="1091"/>
      <c r="Q1070" s="1091"/>
      <c r="R1070" s="1092"/>
    </row>
    <row r="1071" spans="1:18">
      <c r="A1071" s="1095" t="s">
        <v>199</v>
      </c>
      <c r="B1071" s="1095" t="s">
        <v>1520</v>
      </c>
      <c r="C1071" s="1095" t="s">
        <v>1412</v>
      </c>
      <c r="D1071" s="1095" t="s">
        <v>61</v>
      </c>
      <c r="E1071" s="1096">
        <v>40169</v>
      </c>
      <c r="F1071" s="1095" t="s">
        <v>199</v>
      </c>
      <c r="G1071" s="1091">
        <v>2359000</v>
      </c>
      <c r="H1071" s="1091"/>
      <c r="I1071" s="1091"/>
      <c r="J1071" s="1095" t="s">
        <v>199</v>
      </c>
      <c r="K1071" s="1091"/>
      <c r="L1071" s="1091"/>
      <c r="M1071" s="1092"/>
      <c r="N1071" s="1091"/>
      <c r="O1071" s="1091"/>
      <c r="P1071" s="1091"/>
      <c r="Q1071" s="1091"/>
      <c r="R1071" s="1092"/>
    </row>
    <row r="1072" spans="1:18">
      <c r="A1072" s="1095" t="s">
        <v>199</v>
      </c>
      <c r="B1072" s="1095" t="s">
        <v>1520</v>
      </c>
      <c r="C1072" s="1095" t="s">
        <v>1412</v>
      </c>
      <c r="D1072" s="1095" t="s">
        <v>61</v>
      </c>
      <c r="E1072" s="1096">
        <v>40808</v>
      </c>
      <c r="F1072" s="1095" t="s">
        <v>199</v>
      </c>
      <c r="G1072" s="1091"/>
      <c r="H1072" s="1091"/>
      <c r="I1072" s="1091"/>
      <c r="J1072" s="1095" t="s">
        <v>199</v>
      </c>
      <c r="K1072" s="1091">
        <v>5450000</v>
      </c>
      <c r="L1072" s="1091"/>
      <c r="M1072" s="1092">
        <v>5450</v>
      </c>
      <c r="N1072" s="1091">
        <v>1000</v>
      </c>
      <c r="O1072" s="1091"/>
      <c r="P1072" s="1091"/>
      <c r="Q1072" s="1091">
        <v>155000</v>
      </c>
      <c r="R1072" s="1092">
        <v>155</v>
      </c>
    </row>
    <row r="1073" spans="1:18">
      <c r="A1073" s="1095" t="s">
        <v>1521</v>
      </c>
      <c r="B1073" s="1095" t="s">
        <v>1522</v>
      </c>
      <c r="C1073" s="1095" t="s">
        <v>1523</v>
      </c>
      <c r="D1073" s="1095" t="s">
        <v>805</v>
      </c>
      <c r="E1073" s="1096">
        <v>39878</v>
      </c>
      <c r="F1073" s="1095" t="s">
        <v>201</v>
      </c>
      <c r="G1073" s="1091">
        <v>6700000</v>
      </c>
      <c r="H1073" s="1091">
        <v>0</v>
      </c>
      <c r="I1073" s="1091">
        <v>6165312</v>
      </c>
      <c r="J1073" s="1095" t="s">
        <v>808</v>
      </c>
      <c r="K1073" s="1091"/>
      <c r="L1073" s="1091"/>
      <c r="M1073" s="1092"/>
      <c r="N1073" s="1091"/>
      <c r="O1073" s="1091"/>
      <c r="P1073" s="1091"/>
      <c r="Q1073" s="1091"/>
      <c r="R1073" s="1092"/>
    </row>
    <row r="1074" spans="1:18">
      <c r="A1074" s="1095" t="s">
        <v>199</v>
      </c>
      <c r="B1074" s="1095" t="s">
        <v>1522</v>
      </c>
      <c r="C1074" s="1095" t="s">
        <v>1523</v>
      </c>
      <c r="D1074" s="1095" t="s">
        <v>805</v>
      </c>
      <c r="E1074" s="1096">
        <v>41936</v>
      </c>
      <c r="F1074" s="1095" t="s">
        <v>199</v>
      </c>
      <c r="G1074" s="1091"/>
      <c r="H1074" s="1091"/>
      <c r="I1074" s="1091"/>
      <c r="J1074" s="1095" t="s">
        <v>199</v>
      </c>
      <c r="K1074" s="1091">
        <v>5547600</v>
      </c>
      <c r="L1074" s="1091"/>
      <c r="M1074" s="1092">
        <v>6700</v>
      </c>
      <c r="N1074" s="1091">
        <v>828</v>
      </c>
      <c r="O1074" s="1091">
        <v>-1152400</v>
      </c>
      <c r="P1074" s="1091"/>
      <c r="Q1074" s="1091"/>
      <c r="R1074" s="1092"/>
    </row>
    <row r="1075" spans="1:18">
      <c r="A1075" s="1095" t="s">
        <v>802</v>
      </c>
      <c r="B1075" s="1095" t="s">
        <v>1524</v>
      </c>
      <c r="C1075" s="1095" t="s">
        <v>1525</v>
      </c>
      <c r="D1075" s="1095" t="s">
        <v>61</v>
      </c>
      <c r="E1075" s="1096">
        <v>39843</v>
      </c>
      <c r="F1075" s="1095" t="s">
        <v>201</v>
      </c>
      <c r="G1075" s="1091">
        <v>4000000</v>
      </c>
      <c r="H1075" s="1091">
        <v>0</v>
      </c>
      <c r="I1075" s="1091">
        <v>4467049.67</v>
      </c>
      <c r="J1075" s="1095" t="s">
        <v>1020</v>
      </c>
      <c r="K1075" s="1091"/>
      <c r="L1075" s="1091"/>
      <c r="M1075" s="1092"/>
      <c r="N1075" s="1091"/>
      <c r="O1075" s="1091"/>
      <c r="P1075" s="1091"/>
      <c r="Q1075" s="1091"/>
      <c r="R1075" s="1092"/>
    </row>
    <row r="1076" spans="1:18">
      <c r="A1076" s="1095" t="s">
        <v>199</v>
      </c>
      <c r="B1076" s="1095" t="s">
        <v>1524</v>
      </c>
      <c r="C1076" s="1095" t="s">
        <v>1525</v>
      </c>
      <c r="D1076" s="1095" t="s">
        <v>61</v>
      </c>
      <c r="E1076" s="1096">
        <v>40289</v>
      </c>
      <c r="F1076" s="1095" t="s">
        <v>199</v>
      </c>
      <c r="G1076" s="1091"/>
      <c r="H1076" s="1091"/>
      <c r="I1076" s="1091"/>
      <c r="J1076" s="1095" t="s">
        <v>199</v>
      </c>
      <c r="K1076" s="1091">
        <v>4000000</v>
      </c>
      <c r="L1076" s="1091"/>
      <c r="M1076" s="1092">
        <v>4000</v>
      </c>
      <c r="N1076" s="1091">
        <v>1000</v>
      </c>
      <c r="O1076" s="1091"/>
      <c r="P1076" s="1091"/>
      <c r="Q1076" s="1091">
        <v>200000</v>
      </c>
      <c r="R1076" s="1092">
        <v>200</v>
      </c>
    </row>
    <row r="1077" spans="1:18">
      <c r="A1077" s="1095"/>
      <c r="B1077" s="1095" t="s">
        <v>1526</v>
      </c>
      <c r="C1077" s="1095" t="s">
        <v>1527</v>
      </c>
      <c r="D1077" s="1095" t="s">
        <v>79</v>
      </c>
      <c r="E1077" s="1096">
        <v>39805</v>
      </c>
      <c r="F1077" s="1095" t="s">
        <v>200</v>
      </c>
      <c r="G1077" s="1091">
        <v>26000000</v>
      </c>
      <c r="H1077" s="1091">
        <v>0</v>
      </c>
      <c r="I1077" s="1091">
        <v>26563769.780000001</v>
      </c>
      <c r="J1077" s="1095" t="s">
        <v>808</v>
      </c>
      <c r="K1077" s="1091"/>
      <c r="L1077" s="1091"/>
      <c r="M1077" s="1092"/>
      <c r="N1077" s="1091"/>
      <c r="O1077" s="1091"/>
      <c r="P1077" s="1091"/>
      <c r="Q1077" s="1091"/>
      <c r="R1077" s="1092"/>
    </row>
    <row r="1078" spans="1:18">
      <c r="A1078" s="1095" t="s">
        <v>199</v>
      </c>
      <c r="B1078" s="1095" t="s">
        <v>1526</v>
      </c>
      <c r="C1078" s="1095" t="s">
        <v>1527</v>
      </c>
      <c r="D1078" s="1095" t="s">
        <v>79</v>
      </c>
      <c r="E1078" s="1096">
        <v>41312</v>
      </c>
      <c r="F1078" s="1095" t="s">
        <v>199</v>
      </c>
      <c r="G1078" s="1091"/>
      <c r="H1078" s="1091"/>
      <c r="I1078" s="1091"/>
      <c r="J1078" s="1095" t="s">
        <v>199</v>
      </c>
      <c r="K1078" s="1091">
        <v>2561325</v>
      </c>
      <c r="L1078" s="1091"/>
      <c r="M1078" s="1092">
        <v>3550</v>
      </c>
      <c r="N1078" s="1091">
        <v>721.5</v>
      </c>
      <c r="O1078" s="1091">
        <v>-988675</v>
      </c>
      <c r="P1078" s="1091"/>
      <c r="Q1078" s="1091"/>
      <c r="R1078" s="1092"/>
    </row>
    <row r="1079" spans="1:18">
      <c r="A1079" s="1095" t="s">
        <v>199</v>
      </c>
      <c r="B1079" s="1095" t="s">
        <v>1526</v>
      </c>
      <c r="C1079" s="1095" t="s">
        <v>1527</v>
      </c>
      <c r="D1079" s="1095" t="s">
        <v>79</v>
      </c>
      <c r="E1079" s="1096">
        <v>41313</v>
      </c>
      <c r="F1079" s="1095" t="s">
        <v>199</v>
      </c>
      <c r="G1079" s="1091"/>
      <c r="H1079" s="1091"/>
      <c r="I1079" s="1091"/>
      <c r="J1079" s="1095" t="s">
        <v>199</v>
      </c>
      <c r="K1079" s="1091">
        <v>16197675</v>
      </c>
      <c r="L1079" s="1091"/>
      <c r="M1079" s="1092">
        <v>22450</v>
      </c>
      <c r="N1079" s="1091">
        <v>721.5</v>
      </c>
      <c r="O1079" s="1091">
        <v>-6252325</v>
      </c>
      <c r="P1079" s="1091"/>
      <c r="Q1079" s="1091"/>
      <c r="R1079" s="1092"/>
    </row>
    <row r="1080" spans="1:18">
      <c r="A1080" s="1095" t="s">
        <v>199</v>
      </c>
      <c r="B1080" s="1095" t="s">
        <v>1526</v>
      </c>
      <c r="C1080" s="1095" t="s">
        <v>1527</v>
      </c>
      <c r="D1080" s="1095" t="s">
        <v>79</v>
      </c>
      <c r="E1080" s="1096">
        <v>41359</v>
      </c>
      <c r="F1080" s="1095" t="s">
        <v>199</v>
      </c>
      <c r="G1080" s="1091"/>
      <c r="H1080" s="1091"/>
      <c r="I1080" s="1091"/>
      <c r="J1080" s="1095" t="s">
        <v>199</v>
      </c>
      <c r="K1080" s="1091"/>
      <c r="L1080" s="1091">
        <v>-187590</v>
      </c>
      <c r="M1080" s="1092"/>
      <c r="N1080" s="1091"/>
      <c r="O1080" s="1091"/>
      <c r="P1080" s="1091"/>
      <c r="Q1080" s="1091"/>
      <c r="R1080" s="1092"/>
    </row>
    <row r="1081" spans="1:18">
      <c r="A1081" s="1095" t="s">
        <v>199</v>
      </c>
      <c r="B1081" s="1095" t="s">
        <v>1526</v>
      </c>
      <c r="C1081" s="1095" t="s">
        <v>1527</v>
      </c>
      <c r="D1081" s="1095" t="s">
        <v>79</v>
      </c>
      <c r="E1081" s="1096">
        <v>42150</v>
      </c>
      <c r="F1081" s="1095" t="s">
        <v>199</v>
      </c>
      <c r="G1081" s="1091"/>
      <c r="H1081" s="1091"/>
      <c r="I1081" s="1091"/>
      <c r="J1081" s="1095" t="s">
        <v>199</v>
      </c>
      <c r="K1081" s="1091"/>
      <c r="L1081" s="1091"/>
      <c r="M1081" s="1092"/>
      <c r="N1081" s="1091"/>
      <c r="O1081" s="1091"/>
      <c r="P1081" s="1091"/>
      <c r="Q1081" s="1091">
        <v>1843194</v>
      </c>
      <c r="R1081" s="1092">
        <v>277777.67</v>
      </c>
    </row>
    <row r="1082" spans="1:18">
      <c r="A1082" s="1095" t="s">
        <v>199</v>
      </c>
      <c r="B1082" s="1095" t="s">
        <v>1526</v>
      </c>
      <c r="C1082" s="1095" t="s">
        <v>1527</v>
      </c>
      <c r="D1082" s="1095" t="s">
        <v>79</v>
      </c>
      <c r="E1082" s="1096">
        <v>42152</v>
      </c>
      <c r="F1082" s="1095" t="s">
        <v>199</v>
      </c>
      <c r="G1082" s="1091"/>
      <c r="H1082" s="1091"/>
      <c r="I1082" s="1091"/>
      <c r="J1082" s="1095" t="s">
        <v>199</v>
      </c>
      <c r="K1082" s="1091"/>
      <c r="L1082" s="1091"/>
      <c r="M1082" s="1092"/>
      <c r="N1082" s="1091"/>
      <c r="O1082" s="1091"/>
      <c r="P1082" s="1091"/>
      <c r="Q1082" s="1091">
        <v>3686388</v>
      </c>
      <c r="R1082" s="1092">
        <v>555555.32999999996</v>
      </c>
    </row>
    <row r="1083" spans="1:18">
      <c r="A1083" s="1095" t="s">
        <v>773</v>
      </c>
      <c r="B1083" s="1095" t="s">
        <v>1528</v>
      </c>
      <c r="C1083" s="1095" t="s">
        <v>1529</v>
      </c>
      <c r="D1083" s="1095" t="s">
        <v>32</v>
      </c>
      <c r="E1083" s="1096">
        <v>39829</v>
      </c>
      <c r="F1083" s="1095" t="s">
        <v>200</v>
      </c>
      <c r="G1083" s="1091">
        <v>50000000</v>
      </c>
      <c r="H1083" s="1091">
        <v>0</v>
      </c>
      <c r="I1083" s="1091">
        <v>57480555.560000002</v>
      </c>
      <c r="J1083" s="1095" t="s">
        <v>1020</v>
      </c>
      <c r="K1083" s="1091"/>
      <c r="L1083" s="1091"/>
      <c r="M1083" s="1092"/>
      <c r="N1083" s="1091"/>
      <c r="O1083" s="1091"/>
      <c r="P1083" s="1091"/>
      <c r="Q1083" s="1091"/>
      <c r="R1083" s="1092"/>
    </row>
    <row r="1084" spans="1:18">
      <c r="A1084" s="1095" t="s">
        <v>199</v>
      </c>
      <c r="B1084" s="1095" t="s">
        <v>1528</v>
      </c>
      <c r="C1084" s="1095" t="s">
        <v>1529</v>
      </c>
      <c r="D1084" s="1095" t="s">
        <v>32</v>
      </c>
      <c r="E1084" s="1096">
        <v>40730</v>
      </c>
      <c r="F1084" s="1095" t="s">
        <v>199</v>
      </c>
      <c r="G1084" s="1091"/>
      <c r="H1084" s="1091"/>
      <c r="I1084" s="1091"/>
      <c r="J1084" s="1095" t="s">
        <v>199</v>
      </c>
      <c r="K1084" s="1091">
        <v>50000000</v>
      </c>
      <c r="L1084" s="1091"/>
      <c r="M1084" s="1092">
        <v>50000</v>
      </c>
      <c r="N1084" s="1091">
        <v>1000</v>
      </c>
      <c r="O1084" s="1091"/>
      <c r="P1084" s="1091"/>
      <c r="Q1084" s="1091"/>
      <c r="R1084" s="1092"/>
    </row>
    <row r="1085" spans="1:18">
      <c r="A1085" s="1095" t="s">
        <v>199</v>
      </c>
      <c r="B1085" s="1095" t="s">
        <v>1528</v>
      </c>
      <c r="C1085" s="1095" t="s">
        <v>1529</v>
      </c>
      <c r="D1085" s="1095" t="s">
        <v>32</v>
      </c>
      <c r="E1085" s="1096">
        <v>40751</v>
      </c>
      <c r="F1085" s="1095" t="s">
        <v>199</v>
      </c>
      <c r="G1085" s="1091"/>
      <c r="H1085" s="1091"/>
      <c r="I1085" s="1091"/>
      <c r="J1085" s="1095" t="s">
        <v>199</v>
      </c>
      <c r="K1085" s="1091"/>
      <c r="L1085" s="1091"/>
      <c r="M1085" s="1092"/>
      <c r="N1085" s="1091"/>
      <c r="O1085" s="1091"/>
      <c r="P1085" s="1091"/>
      <c r="Q1085" s="1091">
        <v>1300000</v>
      </c>
      <c r="R1085" s="1092">
        <v>158471.5</v>
      </c>
    </row>
    <row r="1086" spans="1:18">
      <c r="A1086" s="1095" t="s">
        <v>827</v>
      </c>
      <c r="B1086" s="1095" t="s">
        <v>1530</v>
      </c>
      <c r="C1086" s="1095" t="s">
        <v>1531</v>
      </c>
      <c r="D1086" s="1095" t="s">
        <v>12</v>
      </c>
      <c r="E1086" s="1096">
        <v>39864</v>
      </c>
      <c r="F1086" s="1095" t="s">
        <v>201</v>
      </c>
      <c r="G1086" s="1091">
        <v>3250000</v>
      </c>
      <c r="H1086" s="1091">
        <v>0</v>
      </c>
      <c r="I1086" s="1091">
        <v>4214202.3099999996</v>
      </c>
      <c r="J1086" s="1095" t="s">
        <v>1020</v>
      </c>
      <c r="K1086" s="1091"/>
      <c r="L1086" s="1091"/>
      <c r="M1086" s="1092"/>
      <c r="N1086" s="1091"/>
      <c r="O1086" s="1091"/>
      <c r="P1086" s="1091"/>
      <c r="Q1086" s="1091"/>
      <c r="R1086" s="1092"/>
    </row>
    <row r="1087" spans="1:18">
      <c r="A1087" s="1095" t="s">
        <v>199</v>
      </c>
      <c r="B1087" s="1095" t="s">
        <v>1530</v>
      </c>
      <c r="C1087" s="1095" t="s">
        <v>1531</v>
      </c>
      <c r="D1087" s="1095" t="s">
        <v>12</v>
      </c>
      <c r="E1087" s="1096">
        <v>41514</v>
      </c>
      <c r="F1087" s="1095" t="s">
        <v>199</v>
      </c>
      <c r="G1087" s="1091"/>
      <c r="H1087" s="1091"/>
      <c r="I1087" s="1091"/>
      <c r="J1087" s="1095" t="s">
        <v>199</v>
      </c>
      <c r="K1087" s="1091">
        <v>3250000</v>
      </c>
      <c r="L1087" s="1091"/>
      <c r="M1087" s="1092">
        <v>3250</v>
      </c>
      <c r="N1087" s="1091">
        <v>1000</v>
      </c>
      <c r="O1087" s="1091"/>
      <c r="P1087" s="1091"/>
      <c r="Q1087" s="1091">
        <v>163000</v>
      </c>
      <c r="R1087" s="1092">
        <v>163</v>
      </c>
    </row>
    <row r="1088" spans="1:18">
      <c r="A1088" s="1095" t="s">
        <v>813</v>
      </c>
      <c r="B1088" s="1095" t="s">
        <v>1532</v>
      </c>
      <c r="C1088" s="1095" t="s">
        <v>1533</v>
      </c>
      <c r="D1088" s="1095" t="s">
        <v>1100</v>
      </c>
      <c r="E1088" s="1096">
        <v>39857</v>
      </c>
      <c r="F1088" s="1095" t="s">
        <v>201</v>
      </c>
      <c r="G1088" s="1091">
        <v>1900000</v>
      </c>
      <c r="H1088" s="1091">
        <v>0</v>
      </c>
      <c r="I1088" s="1091">
        <v>2229801.0299999998</v>
      </c>
      <c r="J1088" s="1095" t="s">
        <v>808</v>
      </c>
      <c r="K1088" s="1091"/>
      <c r="L1088" s="1091"/>
      <c r="M1088" s="1092"/>
      <c r="N1088" s="1091"/>
      <c r="O1088" s="1091"/>
      <c r="P1088" s="1091"/>
      <c r="Q1088" s="1091"/>
      <c r="R1088" s="1092"/>
    </row>
    <row r="1089" spans="1:18">
      <c r="A1089" s="1095" t="s">
        <v>199</v>
      </c>
      <c r="B1089" s="1095" t="s">
        <v>1532</v>
      </c>
      <c r="C1089" s="1095" t="s">
        <v>1533</v>
      </c>
      <c r="D1089" s="1095" t="s">
        <v>1100</v>
      </c>
      <c r="E1089" s="1096">
        <v>41241</v>
      </c>
      <c r="F1089" s="1095" t="s">
        <v>199</v>
      </c>
      <c r="G1089" s="1091"/>
      <c r="H1089" s="1091"/>
      <c r="I1089" s="1091"/>
      <c r="J1089" s="1095" t="s">
        <v>199</v>
      </c>
      <c r="K1089" s="1091">
        <v>608170.5</v>
      </c>
      <c r="L1089" s="1091"/>
      <c r="M1089" s="1092">
        <v>645</v>
      </c>
      <c r="N1089" s="1091">
        <v>942.9</v>
      </c>
      <c r="O1089" s="1091">
        <v>-36829.5</v>
      </c>
      <c r="P1089" s="1091"/>
      <c r="Q1089" s="1091"/>
      <c r="R1089" s="1092"/>
    </row>
    <row r="1090" spans="1:18">
      <c r="A1090" s="1095" t="s">
        <v>199</v>
      </c>
      <c r="B1090" s="1095" t="s">
        <v>1532</v>
      </c>
      <c r="C1090" s="1095" t="s">
        <v>1533</v>
      </c>
      <c r="D1090" s="1095" t="s">
        <v>1100</v>
      </c>
      <c r="E1090" s="1096">
        <v>41243</v>
      </c>
      <c r="F1090" s="1095" t="s">
        <v>199</v>
      </c>
      <c r="G1090" s="1091"/>
      <c r="H1090" s="1091"/>
      <c r="I1090" s="1091"/>
      <c r="J1090" s="1095" t="s">
        <v>199</v>
      </c>
      <c r="K1090" s="1091">
        <v>1183339.5</v>
      </c>
      <c r="L1090" s="1091"/>
      <c r="M1090" s="1092">
        <v>1255</v>
      </c>
      <c r="N1090" s="1091">
        <v>942.9</v>
      </c>
      <c r="O1090" s="1091">
        <v>-71660.5</v>
      </c>
      <c r="P1090" s="1091"/>
      <c r="Q1090" s="1091">
        <v>70095</v>
      </c>
      <c r="R1090" s="1092">
        <v>95</v>
      </c>
    </row>
    <row r="1091" spans="1:18">
      <c r="A1091" s="1095" t="s">
        <v>199</v>
      </c>
      <c r="B1091" s="1095" t="s">
        <v>1532</v>
      </c>
      <c r="C1091" s="1095" t="s">
        <v>1533</v>
      </c>
      <c r="D1091" s="1095" t="s">
        <v>1100</v>
      </c>
      <c r="E1091" s="1096">
        <v>41285</v>
      </c>
      <c r="F1091" s="1095" t="s">
        <v>199</v>
      </c>
      <c r="G1091" s="1091"/>
      <c r="H1091" s="1091"/>
      <c r="I1091" s="1091"/>
      <c r="J1091" s="1095" t="s">
        <v>199</v>
      </c>
      <c r="K1091" s="1091"/>
      <c r="L1091" s="1091">
        <v>-17915.11</v>
      </c>
      <c r="M1091" s="1092"/>
      <c r="N1091" s="1091"/>
      <c r="O1091" s="1091"/>
      <c r="P1091" s="1091"/>
      <c r="Q1091" s="1091"/>
      <c r="R1091" s="1092"/>
    </row>
    <row r="1092" spans="1:18">
      <c r="A1092" s="1095" t="s">
        <v>199</v>
      </c>
      <c r="B1092" s="1095" t="s">
        <v>1532</v>
      </c>
      <c r="C1092" s="1095" t="s">
        <v>1533</v>
      </c>
      <c r="D1092" s="1095" t="s">
        <v>1100</v>
      </c>
      <c r="E1092" s="1096">
        <v>41359</v>
      </c>
      <c r="F1092" s="1095" t="s">
        <v>199</v>
      </c>
      <c r="G1092" s="1091"/>
      <c r="H1092" s="1091"/>
      <c r="I1092" s="1091"/>
      <c r="J1092" s="1095" t="s">
        <v>199</v>
      </c>
      <c r="K1092" s="1091"/>
      <c r="L1092" s="1091">
        <v>-7084.89</v>
      </c>
      <c r="M1092" s="1092"/>
      <c r="N1092" s="1091"/>
      <c r="O1092" s="1091"/>
      <c r="P1092" s="1091"/>
      <c r="Q1092" s="1091"/>
      <c r="R1092" s="1092"/>
    </row>
    <row r="1093" spans="1:18">
      <c r="A1093" s="1095" t="s">
        <v>862</v>
      </c>
      <c r="B1093" s="1095" t="s">
        <v>1534</v>
      </c>
      <c r="C1093" s="1095" t="s">
        <v>1535</v>
      </c>
      <c r="D1093" s="1095" t="s">
        <v>171</v>
      </c>
      <c r="E1093" s="1096">
        <v>40074</v>
      </c>
      <c r="F1093" s="1095" t="s">
        <v>201</v>
      </c>
      <c r="G1093" s="1091">
        <v>10000000</v>
      </c>
      <c r="H1093" s="1091">
        <v>0</v>
      </c>
      <c r="I1093" s="1091">
        <v>11111011.939999999</v>
      </c>
      <c r="J1093" s="1095" t="s">
        <v>808</v>
      </c>
      <c r="K1093" s="1091"/>
      <c r="L1093" s="1091"/>
      <c r="M1093" s="1092"/>
      <c r="N1093" s="1091"/>
      <c r="O1093" s="1091"/>
      <c r="P1093" s="1091"/>
      <c r="Q1093" s="1091"/>
      <c r="R1093" s="1092"/>
    </row>
    <row r="1094" spans="1:18">
      <c r="A1094" s="1095" t="s">
        <v>199</v>
      </c>
      <c r="B1094" s="1095" t="s">
        <v>1534</v>
      </c>
      <c r="C1094" s="1095" t="s">
        <v>1535</v>
      </c>
      <c r="D1094" s="1095" t="s">
        <v>171</v>
      </c>
      <c r="E1094" s="1096">
        <v>41213</v>
      </c>
      <c r="F1094" s="1095" t="s">
        <v>199</v>
      </c>
      <c r="G1094" s="1091"/>
      <c r="H1094" s="1091"/>
      <c r="I1094" s="1091"/>
      <c r="J1094" s="1095" t="s">
        <v>199</v>
      </c>
      <c r="K1094" s="1091">
        <v>9185000</v>
      </c>
      <c r="L1094" s="1091"/>
      <c r="M1094" s="1092">
        <v>10000</v>
      </c>
      <c r="N1094" s="1091">
        <v>918.5</v>
      </c>
      <c r="O1094" s="1091">
        <v>-815000</v>
      </c>
      <c r="P1094" s="1091"/>
      <c r="Q1094" s="1091">
        <v>315461.52</v>
      </c>
      <c r="R1094" s="1092">
        <v>374</v>
      </c>
    </row>
    <row r="1095" spans="1:18">
      <c r="A1095" s="1095" t="s">
        <v>199</v>
      </c>
      <c r="B1095" s="1095" t="s">
        <v>1534</v>
      </c>
      <c r="C1095" s="1095" t="s">
        <v>1535</v>
      </c>
      <c r="D1095" s="1095" t="s">
        <v>171</v>
      </c>
      <c r="E1095" s="1096">
        <v>41285</v>
      </c>
      <c r="F1095" s="1095" t="s">
        <v>199</v>
      </c>
      <c r="G1095" s="1091"/>
      <c r="H1095" s="1091"/>
      <c r="I1095" s="1091"/>
      <c r="J1095" s="1095" t="s">
        <v>199</v>
      </c>
      <c r="K1095" s="1091"/>
      <c r="L1095" s="1091">
        <v>-91850</v>
      </c>
      <c r="M1095" s="1092"/>
      <c r="N1095" s="1091"/>
      <c r="O1095" s="1091"/>
      <c r="P1095" s="1091"/>
      <c r="Q1095" s="1091"/>
      <c r="R1095" s="1092"/>
    </row>
    <row r="1096" spans="1:18">
      <c r="A1096" s="1095" t="s">
        <v>773</v>
      </c>
      <c r="B1096" s="1095" t="s">
        <v>1536</v>
      </c>
      <c r="C1096" s="1095" t="s">
        <v>1537</v>
      </c>
      <c r="D1096" s="1095" t="s">
        <v>1100</v>
      </c>
      <c r="E1096" s="1096">
        <v>39794</v>
      </c>
      <c r="F1096" s="1095" t="s">
        <v>200</v>
      </c>
      <c r="G1096" s="1091">
        <v>18400000</v>
      </c>
      <c r="H1096" s="1091">
        <v>0</v>
      </c>
      <c r="I1096" s="1091">
        <v>22354145.890000001</v>
      </c>
      <c r="J1096" s="1095" t="s">
        <v>1020</v>
      </c>
      <c r="K1096" s="1091"/>
      <c r="L1096" s="1091"/>
      <c r="M1096" s="1092"/>
      <c r="N1096" s="1091"/>
      <c r="O1096" s="1091"/>
      <c r="P1096" s="1091"/>
      <c r="Q1096" s="1091"/>
      <c r="R1096" s="1092"/>
    </row>
    <row r="1097" spans="1:18">
      <c r="A1097" s="1095" t="s">
        <v>199</v>
      </c>
      <c r="B1097" s="1095" t="s">
        <v>1536</v>
      </c>
      <c r="C1097" s="1095" t="s">
        <v>1537</v>
      </c>
      <c r="D1097" s="1095" t="s">
        <v>1100</v>
      </c>
      <c r="E1097" s="1096">
        <v>41262</v>
      </c>
      <c r="F1097" s="1095" t="s">
        <v>199</v>
      </c>
      <c r="G1097" s="1091"/>
      <c r="H1097" s="1091"/>
      <c r="I1097" s="1091"/>
      <c r="J1097" s="1095" t="s">
        <v>199</v>
      </c>
      <c r="K1097" s="1091">
        <v>18400000</v>
      </c>
      <c r="L1097" s="1091"/>
      <c r="M1097" s="1092">
        <v>18400</v>
      </c>
      <c r="N1097" s="1091">
        <v>1000</v>
      </c>
      <c r="O1097" s="1091"/>
      <c r="P1097" s="1091"/>
      <c r="Q1097" s="1091"/>
      <c r="R1097" s="1092"/>
    </row>
    <row r="1098" spans="1:18">
      <c r="A1098" s="1095" t="s">
        <v>199</v>
      </c>
      <c r="B1098" s="1095" t="s">
        <v>1536</v>
      </c>
      <c r="C1098" s="1095" t="s">
        <v>1537</v>
      </c>
      <c r="D1098" s="1095" t="s">
        <v>1100</v>
      </c>
      <c r="E1098" s="1096">
        <v>41290</v>
      </c>
      <c r="F1098" s="1095" t="s">
        <v>199</v>
      </c>
      <c r="G1098" s="1091"/>
      <c r="H1098" s="1091"/>
      <c r="I1098" s="1091"/>
      <c r="J1098" s="1095" t="s">
        <v>199</v>
      </c>
      <c r="K1098" s="1091"/>
      <c r="L1098" s="1091"/>
      <c r="M1098" s="1092"/>
      <c r="N1098" s="1091"/>
      <c r="O1098" s="1091"/>
      <c r="P1098" s="1091"/>
      <c r="Q1098" s="1091">
        <v>256257</v>
      </c>
      <c r="R1098" s="1092">
        <v>253666.17</v>
      </c>
    </row>
    <row r="1099" spans="1:18">
      <c r="A1099" s="1095" t="s">
        <v>1538</v>
      </c>
      <c r="B1099" s="1095" t="s">
        <v>1539</v>
      </c>
      <c r="C1099" s="1095" t="s">
        <v>1540</v>
      </c>
      <c r="D1099" s="1095" t="s">
        <v>108</v>
      </c>
      <c r="E1099" s="1096">
        <v>39801</v>
      </c>
      <c r="F1099" s="1095" t="s">
        <v>200</v>
      </c>
      <c r="G1099" s="1091">
        <v>25000000</v>
      </c>
      <c r="H1099" s="1091">
        <v>0</v>
      </c>
      <c r="I1099" s="1091">
        <v>29857321.829999998</v>
      </c>
      <c r="J1099" s="1095" t="s">
        <v>1020</v>
      </c>
      <c r="K1099" s="1091"/>
      <c r="L1099" s="1091"/>
      <c r="M1099" s="1092"/>
      <c r="N1099" s="1091"/>
      <c r="O1099" s="1091"/>
      <c r="P1099" s="1091"/>
      <c r="Q1099" s="1091"/>
      <c r="R1099" s="1092"/>
    </row>
    <row r="1100" spans="1:18">
      <c r="A1100" s="1095" t="s">
        <v>199</v>
      </c>
      <c r="B1100" s="1095" t="s">
        <v>1539</v>
      </c>
      <c r="C1100" s="1095" t="s">
        <v>1540</v>
      </c>
      <c r="D1100" s="1095" t="s">
        <v>108</v>
      </c>
      <c r="E1100" s="1096">
        <v>40492</v>
      </c>
      <c r="F1100" s="1095" t="s">
        <v>199</v>
      </c>
      <c r="G1100" s="1091"/>
      <c r="H1100" s="1091"/>
      <c r="I1100" s="1091"/>
      <c r="J1100" s="1095" t="s">
        <v>199</v>
      </c>
      <c r="K1100" s="1091">
        <v>6250000</v>
      </c>
      <c r="L1100" s="1091"/>
      <c r="M1100" s="1092">
        <v>6250</v>
      </c>
      <c r="N1100" s="1091">
        <v>1000</v>
      </c>
      <c r="O1100" s="1091"/>
      <c r="P1100" s="1091"/>
      <c r="Q1100" s="1091"/>
      <c r="R1100" s="1092"/>
    </row>
    <row r="1101" spans="1:18">
      <c r="A1101" s="1095" t="s">
        <v>199</v>
      </c>
      <c r="B1101" s="1095" t="s">
        <v>1539</v>
      </c>
      <c r="C1101" s="1095" t="s">
        <v>1540</v>
      </c>
      <c r="D1101" s="1095" t="s">
        <v>108</v>
      </c>
      <c r="E1101" s="1096">
        <v>40780</v>
      </c>
      <c r="F1101" s="1095" t="s">
        <v>199</v>
      </c>
      <c r="G1101" s="1091"/>
      <c r="H1101" s="1091"/>
      <c r="I1101" s="1091"/>
      <c r="J1101" s="1095" t="s">
        <v>199</v>
      </c>
      <c r="K1101" s="1091">
        <v>18750000</v>
      </c>
      <c r="L1101" s="1091"/>
      <c r="M1101" s="1092">
        <v>18750</v>
      </c>
      <c r="N1101" s="1091">
        <v>1000</v>
      </c>
      <c r="O1101" s="1091"/>
      <c r="P1101" s="1091"/>
      <c r="Q1101" s="1091"/>
      <c r="R1101" s="1092"/>
    </row>
    <row r="1102" spans="1:18">
      <c r="A1102" s="1095" t="s">
        <v>199</v>
      </c>
      <c r="B1102" s="1095" t="s">
        <v>1539</v>
      </c>
      <c r="C1102" s="1095" t="s">
        <v>1540</v>
      </c>
      <c r="D1102" s="1095" t="s">
        <v>108</v>
      </c>
      <c r="E1102" s="1096">
        <v>40870</v>
      </c>
      <c r="F1102" s="1095" t="s">
        <v>199</v>
      </c>
      <c r="G1102" s="1091"/>
      <c r="H1102" s="1091"/>
      <c r="I1102" s="1091"/>
      <c r="J1102" s="1095" t="s">
        <v>199</v>
      </c>
      <c r="K1102" s="1091"/>
      <c r="L1102" s="1091"/>
      <c r="M1102" s="1092"/>
      <c r="N1102" s="1091"/>
      <c r="O1102" s="1091"/>
      <c r="P1102" s="1091"/>
      <c r="Q1102" s="1091">
        <v>1750551</v>
      </c>
      <c r="R1102" s="1092">
        <v>212188.01</v>
      </c>
    </row>
    <row r="1103" spans="1:18">
      <c r="A1103" s="1095" t="s">
        <v>809</v>
      </c>
      <c r="B1103" s="1095" t="s">
        <v>1541</v>
      </c>
      <c r="C1103" s="1095" t="s">
        <v>1542</v>
      </c>
      <c r="D1103" s="1095" t="s">
        <v>859</v>
      </c>
      <c r="E1103" s="1096">
        <v>39871</v>
      </c>
      <c r="F1103" s="1095" t="s">
        <v>201</v>
      </c>
      <c r="G1103" s="1091">
        <v>5983000</v>
      </c>
      <c r="H1103" s="1091">
        <v>0</v>
      </c>
      <c r="I1103" s="1091">
        <v>7119793.0499999998</v>
      </c>
      <c r="J1103" s="1095" t="s">
        <v>1020</v>
      </c>
      <c r="K1103" s="1091"/>
      <c r="L1103" s="1091"/>
      <c r="M1103" s="1092"/>
      <c r="N1103" s="1091"/>
      <c r="O1103" s="1091"/>
      <c r="P1103" s="1091"/>
      <c r="Q1103" s="1091"/>
      <c r="R1103" s="1092"/>
    </row>
    <row r="1104" spans="1:18">
      <c r="A1104" s="1095" t="s">
        <v>199</v>
      </c>
      <c r="B1104" s="1095" t="s">
        <v>1541</v>
      </c>
      <c r="C1104" s="1095" t="s">
        <v>1542</v>
      </c>
      <c r="D1104" s="1095" t="s">
        <v>859</v>
      </c>
      <c r="E1104" s="1096">
        <v>40808</v>
      </c>
      <c r="F1104" s="1095" t="s">
        <v>199</v>
      </c>
      <c r="G1104" s="1091"/>
      <c r="H1104" s="1091"/>
      <c r="I1104" s="1091"/>
      <c r="J1104" s="1095" t="s">
        <v>199</v>
      </c>
      <c r="K1104" s="1091">
        <v>5983000</v>
      </c>
      <c r="L1104" s="1091"/>
      <c r="M1104" s="1092">
        <v>5983</v>
      </c>
      <c r="N1104" s="1091">
        <v>1000</v>
      </c>
      <c r="O1104" s="1091"/>
      <c r="P1104" s="1091"/>
      <c r="Q1104" s="1091">
        <v>299000</v>
      </c>
      <c r="R1104" s="1092">
        <v>299</v>
      </c>
    </row>
    <row r="1105" spans="1:18">
      <c r="A1105" s="1095" t="s">
        <v>1543</v>
      </c>
      <c r="B1105" s="1095" t="s">
        <v>1544</v>
      </c>
      <c r="C1105" s="1095" t="s">
        <v>1084</v>
      </c>
      <c r="D1105" s="1095" t="s">
        <v>65</v>
      </c>
      <c r="E1105" s="1096">
        <v>39934</v>
      </c>
      <c r="F1105" s="1095" t="s">
        <v>201</v>
      </c>
      <c r="G1105" s="1091">
        <v>4000000</v>
      </c>
      <c r="H1105" s="1091">
        <v>0</v>
      </c>
      <c r="I1105" s="1091">
        <v>10940554.65</v>
      </c>
      <c r="J1105" s="1095" t="s">
        <v>1020</v>
      </c>
      <c r="K1105" s="1091"/>
      <c r="L1105" s="1091"/>
      <c r="M1105" s="1092"/>
      <c r="N1105" s="1091"/>
      <c r="O1105" s="1091"/>
      <c r="P1105" s="1091"/>
      <c r="Q1105" s="1091"/>
      <c r="R1105" s="1092"/>
    </row>
    <row r="1106" spans="1:18">
      <c r="A1106" s="1095" t="s">
        <v>199</v>
      </c>
      <c r="B1106" s="1095" t="s">
        <v>1544</v>
      </c>
      <c r="C1106" s="1095" t="s">
        <v>1084</v>
      </c>
      <c r="D1106" s="1095" t="s">
        <v>65</v>
      </c>
      <c r="E1106" s="1096">
        <v>40130</v>
      </c>
      <c r="F1106" s="1095" t="s">
        <v>199</v>
      </c>
      <c r="G1106" s="1091">
        <v>5000000</v>
      </c>
      <c r="H1106" s="1091"/>
      <c r="I1106" s="1091"/>
      <c r="J1106" s="1095" t="s">
        <v>199</v>
      </c>
      <c r="K1106" s="1091"/>
      <c r="L1106" s="1091"/>
      <c r="M1106" s="1092"/>
      <c r="N1106" s="1091"/>
      <c r="O1106" s="1091"/>
      <c r="P1106" s="1091"/>
      <c r="Q1106" s="1091"/>
      <c r="R1106" s="1092"/>
    </row>
    <row r="1107" spans="1:18">
      <c r="A1107" s="1095" t="s">
        <v>199</v>
      </c>
      <c r="B1107" s="1095" t="s">
        <v>1544</v>
      </c>
      <c r="C1107" s="1095" t="s">
        <v>1084</v>
      </c>
      <c r="D1107" s="1095" t="s">
        <v>65</v>
      </c>
      <c r="E1107" s="1096">
        <v>41254</v>
      </c>
      <c r="F1107" s="1095" t="s">
        <v>199</v>
      </c>
      <c r="G1107" s="1091"/>
      <c r="H1107" s="1091"/>
      <c r="I1107" s="1091"/>
      <c r="J1107" s="1095" t="s">
        <v>199</v>
      </c>
      <c r="K1107" s="1091">
        <v>9000000</v>
      </c>
      <c r="L1107" s="1091"/>
      <c r="M1107" s="1092">
        <v>9000</v>
      </c>
      <c r="N1107" s="1091">
        <v>1000</v>
      </c>
      <c r="O1107" s="1091"/>
      <c r="P1107" s="1091"/>
      <c r="Q1107" s="1091">
        <v>344000</v>
      </c>
      <c r="R1107" s="1092">
        <v>344</v>
      </c>
    </row>
    <row r="1108" spans="1:18">
      <c r="A1108" s="1095" t="s">
        <v>773</v>
      </c>
      <c r="B1108" s="1095" t="s">
        <v>1545</v>
      </c>
      <c r="C1108" s="1095" t="s">
        <v>1546</v>
      </c>
      <c r="D1108" s="1095" t="s">
        <v>1045</v>
      </c>
      <c r="E1108" s="1096">
        <v>39766</v>
      </c>
      <c r="F1108" s="1095" t="s">
        <v>200</v>
      </c>
      <c r="G1108" s="1091">
        <v>1398071000</v>
      </c>
      <c r="H1108" s="1091">
        <v>0</v>
      </c>
      <c r="I1108" s="1091">
        <v>1594356808.5599999</v>
      </c>
      <c r="J1108" s="1095" t="s">
        <v>1020</v>
      </c>
      <c r="K1108" s="1091"/>
      <c r="L1108" s="1091"/>
      <c r="M1108" s="1092"/>
      <c r="N1108" s="1091"/>
      <c r="O1108" s="1091"/>
      <c r="P1108" s="1091"/>
      <c r="Q1108" s="1091"/>
      <c r="R1108" s="1092"/>
    </row>
    <row r="1109" spans="1:18">
      <c r="A1109" s="1095" t="s">
        <v>199</v>
      </c>
      <c r="B1109" s="1095" t="s">
        <v>1545</v>
      </c>
      <c r="C1109" s="1095" t="s">
        <v>1546</v>
      </c>
      <c r="D1109" s="1095" t="s">
        <v>1045</v>
      </c>
      <c r="E1109" s="1096">
        <v>40534</v>
      </c>
      <c r="F1109" s="1095" t="s">
        <v>199</v>
      </c>
      <c r="G1109" s="1091"/>
      <c r="H1109" s="1091"/>
      <c r="I1109" s="1091"/>
      <c r="J1109" s="1095" t="s">
        <v>199</v>
      </c>
      <c r="K1109" s="1091">
        <v>1398071000</v>
      </c>
      <c r="L1109" s="1091"/>
      <c r="M1109" s="1092">
        <v>1398071</v>
      </c>
      <c r="N1109" s="1091">
        <v>1000</v>
      </c>
      <c r="O1109" s="1091"/>
      <c r="P1109" s="1091"/>
      <c r="Q1109" s="1091"/>
      <c r="R1109" s="1092"/>
    </row>
    <row r="1110" spans="1:18">
      <c r="A1110" s="1095" t="s">
        <v>199</v>
      </c>
      <c r="B1110" s="1095" t="s">
        <v>1545</v>
      </c>
      <c r="C1110" s="1095" t="s">
        <v>1546</v>
      </c>
      <c r="D1110" s="1095" t="s">
        <v>1045</v>
      </c>
      <c r="E1110" s="1096">
        <v>40562</v>
      </c>
      <c r="F1110" s="1095" t="s">
        <v>199</v>
      </c>
      <c r="G1110" s="1091"/>
      <c r="H1110" s="1091"/>
      <c r="I1110" s="1091"/>
      <c r="J1110" s="1095" t="s">
        <v>199</v>
      </c>
      <c r="K1110" s="1091"/>
      <c r="L1110" s="1091"/>
      <c r="M1110" s="1092"/>
      <c r="N1110" s="1091"/>
      <c r="O1110" s="1091"/>
      <c r="P1110" s="1091"/>
      <c r="Q1110" s="1091">
        <v>49100000</v>
      </c>
      <c r="R1110" s="1092">
        <v>23562994</v>
      </c>
    </row>
    <row r="1111" spans="1:18">
      <c r="A1111" s="1095" t="s">
        <v>813</v>
      </c>
      <c r="B1111" s="1095" t="s">
        <v>1547</v>
      </c>
      <c r="C1111" s="1095" t="s">
        <v>1548</v>
      </c>
      <c r="D1111" s="1095" t="s">
        <v>166</v>
      </c>
      <c r="E1111" s="1096">
        <v>39850</v>
      </c>
      <c r="F1111" s="1095" t="s">
        <v>201</v>
      </c>
      <c r="G1111" s="1091">
        <v>1552000</v>
      </c>
      <c r="H1111" s="1091">
        <v>0</v>
      </c>
      <c r="I1111" s="1091">
        <v>1337166.22</v>
      </c>
      <c r="J1111" s="1095" t="s">
        <v>808</v>
      </c>
      <c r="K1111" s="1091"/>
      <c r="L1111" s="1091"/>
      <c r="M1111" s="1092"/>
      <c r="N1111" s="1091"/>
      <c r="O1111" s="1091"/>
      <c r="P1111" s="1091"/>
      <c r="Q1111" s="1091"/>
      <c r="R1111" s="1092"/>
    </row>
    <row r="1112" spans="1:18">
      <c r="A1112" s="1095" t="s">
        <v>199</v>
      </c>
      <c r="B1112" s="1095" t="s">
        <v>1547</v>
      </c>
      <c r="C1112" s="1095" t="s">
        <v>1548</v>
      </c>
      <c r="D1112" s="1095" t="s">
        <v>166</v>
      </c>
      <c r="E1112" s="1096">
        <v>41263</v>
      </c>
      <c r="F1112" s="1095" t="s">
        <v>199</v>
      </c>
      <c r="G1112" s="1091"/>
      <c r="H1112" s="1091"/>
      <c r="I1112" s="1091"/>
      <c r="J1112" s="1095" t="s">
        <v>199</v>
      </c>
      <c r="K1112" s="1091">
        <v>1008800</v>
      </c>
      <c r="L1112" s="1091"/>
      <c r="M1112" s="1092">
        <v>1552</v>
      </c>
      <c r="N1112" s="1091">
        <v>650</v>
      </c>
      <c r="O1112" s="1091">
        <v>-543200</v>
      </c>
      <c r="P1112" s="1091"/>
      <c r="Q1112" s="1091">
        <v>25700</v>
      </c>
      <c r="R1112" s="1092">
        <v>78</v>
      </c>
    </row>
    <row r="1113" spans="1:18">
      <c r="A1113" s="1095" t="s">
        <v>199</v>
      </c>
      <c r="B1113" s="1095" t="s">
        <v>1547</v>
      </c>
      <c r="C1113" s="1095" t="s">
        <v>1548</v>
      </c>
      <c r="D1113" s="1095" t="s">
        <v>166</v>
      </c>
      <c r="E1113" s="1096">
        <v>41285</v>
      </c>
      <c r="F1113" s="1095" t="s">
        <v>199</v>
      </c>
      <c r="G1113" s="1091"/>
      <c r="H1113" s="1091"/>
      <c r="I1113" s="1091"/>
      <c r="J1113" s="1095" t="s">
        <v>199</v>
      </c>
      <c r="K1113" s="1091"/>
      <c r="L1113" s="1091">
        <v>-10088</v>
      </c>
      <c r="M1113" s="1092"/>
      <c r="N1113" s="1091"/>
      <c r="O1113" s="1091"/>
      <c r="P1113" s="1091"/>
      <c r="Q1113" s="1091"/>
      <c r="R1113" s="1092"/>
    </row>
    <row r="1114" spans="1:18">
      <c r="A1114" s="1095" t="s">
        <v>199</v>
      </c>
      <c r="B1114" s="1095" t="s">
        <v>1547</v>
      </c>
      <c r="C1114" s="1095" t="s">
        <v>1548</v>
      </c>
      <c r="D1114" s="1095" t="s">
        <v>166</v>
      </c>
      <c r="E1114" s="1096">
        <v>41359</v>
      </c>
      <c r="F1114" s="1095" t="s">
        <v>199</v>
      </c>
      <c r="G1114" s="1091"/>
      <c r="H1114" s="1091"/>
      <c r="I1114" s="1091"/>
      <c r="J1114" s="1095" t="s">
        <v>199</v>
      </c>
      <c r="K1114" s="1091"/>
      <c r="L1114" s="1091">
        <v>-14912</v>
      </c>
      <c r="M1114" s="1092"/>
      <c r="N1114" s="1091"/>
      <c r="O1114" s="1091"/>
      <c r="P1114" s="1091"/>
      <c r="Q1114" s="1091"/>
      <c r="R1114" s="1092"/>
    </row>
    <row r="1115" spans="1:18">
      <c r="A1115" s="1095" t="s">
        <v>862</v>
      </c>
      <c r="B1115" s="1095" t="s">
        <v>1549</v>
      </c>
      <c r="C1115" s="1095" t="s">
        <v>1550</v>
      </c>
      <c r="D1115" s="1095" t="s">
        <v>61</v>
      </c>
      <c r="E1115" s="1096">
        <v>40074</v>
      </c>
      <c r="F1115" s="1095" t="s">
        <v>201</v>
      </c>
      <c r="G1115" s="1091">
        <v>5976000</v>
      </c>
      <c r="H1115" s="1091">
        <v>0</v>
      </c>
      <c r="I1115" s="1091">
        <v>6907223.2199999997</v>
      </c>
      <c r="J1115" s="1095" t="s">
        <v>808</v>
      </c>
      <c r="K1115" s="1091"/>
      <c r="L1115" s="1091"/>
      <c r="M1115" s="1092"/>
      <c r="N1115" s="1091"/>
      <c r="O1115" s="1091"/>
      <c r="P1115" s="1091"/>
      <c r="Q1115" s="1091"/>
      <c r="R1115" s="1092"/>
    </row>
    <row r="1116" spans="1:18">
      <c r="A1116" s="1095" t="s">
        <v>199</v>
      </c>
      <c r="B1116" s="1095" t="s">
        <v>1549</v>
      </c>
      <c r="C1116" s="1095" t="s">
        <v>1550</v>
      </c>
      <c r="D1116" s="1095" t="s">
        <v>61</v>
      </c>
      <c r="E1116" s="1096">
        <v>41712</v>
      </c>
      <c r="F1116" s="1095" t="s">
        <v>199</v>
      </c>
      <c r="G1116" s="1091"/>
      <c r="H1116" s="1091"/>
      <c r="I1116" s="1091"/>
      <c r="J1116" s="1095" t="s">
        <v>199</v>
      </c>
      <c r="K1116" s="1091">
        <v>2717674.7</v>
      </c>
      <c r="L1116" s="1091"/>
      <c r="M1116" s="1092">
        <v>2770</v>
      </c>
      <c r="N1116" s="1091">
        <v>981.11</v>
      </c>
      <c r="O1116" s="1091">
        <v>-52325.3</v>
      </c>
      <c r="P1116" s="1091"/>
      <c r="Q1116" s="1091"/>
      <c r="R1116" s="1092"/>
    </row>
    <row r="1117" spans="1:18">
      <c r="A1117" s="1095" t="s">
        <v>199</v>
      </c>
      <c r="B1117" s="1095" t="s">
        <v>1549</v>
      </c>
      <c r="C1117" s="1095" t="s">
        <v>1550</v>
      </c>
      <c r="D1117" s="1095" t="s">
        <v>61</v>
      </c>
      <c r="E1117" s="1096">
        <v>41715</v>
      </c>
      <c r="F1117" s="1095" t="s">
        <v>199</v>
      </c>
      <c r="G1117" s="1091"/>
      <c r="H1117" s="1091"/>
      <c r="I1117" s="1091"/>
      <c r="J1117" s="1095" t="s">
        <v>199</v>
      </c>
      <c r="K1117" s="1091">
        <v>3145438.66</v>
      </c>
      <c r="L1117" s="1091"/>
      <c r="M1117" s="1092">
        <v>3206</v>
      </c>
      <c r="N1117" s="1091">
        <v>981.11</v>
      </c>
      <c r="O1117" s="1091">
        <v>-60561.34</v>
      </c>
      <c r="P1117" s="1091"/>
      <c r="Q1117" s="1091">
        <v>186513.52</v>
      </c>
      <c r="R1117" s="1092">
        <v>179</v>
      </c>
    </row>
    <row r="1118" spans="1:18">
      <c r="A1118" s="1095" t="s">
        <v>199</v>
      </c>
      <c r="B1118" s="1095" t="s">
        <v>1549</v>
      </c>
      <c r="C1118" s="1095" t="s">
        <v>1550</v>
      </c>
      <c r="D1118" s="1095" t="s">
        <v>61</v>
      </c>
      <c r="E1118" s="1096">
        <v>41754</v>
      </c>
      <c r="F1118" s="1095" t="s">
        <v>199</v>
      </c>
      <c r="G1118" s="1091"/>
      <c r="H1118" s="1091"/>
      <c r="I1118" s="1091"/>
      <c r="J1118" s="1095" t="s">
        <v>199</v>
      </c>
      <c r="K1118" s="1091"/>
      <c r="L1118" s="1091">
        <v>-58631.13</v>
      </c>
      <c r="M1118" s="1092"/>
      <c r="N1118" s="1091"/>
      <c r="O1118" s="1091"/>
      <c r="P1118" s="1091"/>
      <c r="Q1118" s="1091"/>
      <c r="R1118" s="1092"/>
    </row>
    <row r="1119" spans="1:18">
      <c r="A1119" s="1095" t="s">
        <v>1485</v>
      </c>
      <c r="B1119" s="1095" t="s">
        <v>1551</v>
      </c>
      <c r="C1119" s="1095" t="s">
        <v>1084</v>
      </c>
      <c r="D1119" s="1095" t="s">
        <v>65</v>
      </c>
      <c r="E1119" s="1096">
        <v>39948</v>
      </c>
      <c r="F1119" s="1095" t="s">
        <v>50</v>
      </c>
      <c r="G1119" s="1091">
        <v>4205000</v>
      </c>
      <c r="H1119" s="1091">
        <v>0</v>
      </c>
      <c r="I1119" s="1091">
        <v>4632216.32</v>
      </c>
      <c r="J1119" s="1095" t="s">
        <v>1020</v>
      </c>
      <c r="K1119" s="1091"/>
      <c r="L1119" s="1091"/>
      <c r="M1119" s="1092"/>
      <c r="N1119" s="1091"/>
      <c r="O1119" s="1091"/>
      <c r="P1119" s="1091"/>
      <c r="Q1119" s="1091"/>
      <c r="R1119" s="1092"/>
    </row>
    <row r="1120" spans="1:18">
      <c r="A1120" s="1095" t="s">
        <v>199</v>
      </c>
      <c r="B1120" s="1095" t="s">
        <v>1551</v>
      </c>
      <c r="C1120" s="1095" t="s">
        <v>1084</v>
      </c>
      <c r="D1120" s="1095" t="s">
        <v>65</v>
      </c>
      <c r="E1120" s="1096">
        <v>40431</v>
      </c>
      <c r="F1120" s="1095" t="s">
        <v>199</v>
      </c>
      <c r="G1120" s="1091"/>
      <c r="H1120" s="1091"/>
      <c r="I1120" s="1091"/>
      <c r="J1120" s="1095" t="s">
        <v>199</v>
      </c>
      <c r="K1120" s="1091">
        <v>4205000</v>
      </c>
      <c r="L1120" s="1091"/>
      <c r="M1120" s="1092">
        <v>4205000</v>
      </c>
      <c r="N1120" s="1091">
        <v>1</v>
      </c>
      <c r="O1120" s="1091"/>
      <c r="P1120" s="1091"/>
      <c r="Q1120" s="1091"/>
      <c r="R1120" s="1092"/>
    </row>
    <row r="1121" spans="1:18">
      <c r="A1121" s="1095" t="s">
        <v>917</v>
      </c>
      <c r="B1121" s="1095" t="s">
        <v>1552</v>
      </c>
      <c r="C1121" s="1095" t="s">
        <v>991</v>
      </c>
      <c r="D1121" s="1095" t="s">
        <v>39</v>
      </c>
      <c r="E1121" s="1096">
        <v>39787</v>
      </c>
      <c r="F1121" s="1095" t="s">
        <v>200</v>
      </c>
      <c r="G1121" s="1091">
        <v>90000000</v>
      </c>
      <c r="H1121" s="1091">
        <v>0</v>
      </c>
      <c r="I1121" s="1091">
        <v>92650000</v>
      </c>
      <c r="J1121" s="1095" t="s">
        <v>1020</v>
      </c>
      <c r="K1121" s="1091"/>
      <c r="L1121" s="1091"/>
      <c r="M1121" s="1092"/>
      <c r="N1121" s="1091"/>
      <c r="O1121" s="1091"/>
      <c r="P1121" s="1091"/>
      <c r="Q1121" s="1091"/>
      <c r="R1121" s="1092"/>
    </row>
    <row r="1122" spans="1:18">
      <c r="A1122" s="1095" t="s">
        <v>199</v>
      </c>
      <c r="B1122" s="1095" t="s">
        <v>1552</v>
      </c>
      <c r="C1122" s="1095" t="s">
        <v>991</v>
      </c>
      <c r="D1122" s="1095" t="s">
        <v>39</v>
      </c>
      <c r="E1122" s="1096">
        <v>39903</v>
      </c>
      <c r="F1122" s="1095" t="s">
        <v>199</v>
      </c>
      <c r="G1122" s="1091"/>
      <c r="H1122" s="1091"/>
      <c r="I1122" s="1091"/>
      <c r="J1122" s="1095" t="s">
        <v>199</v>
      </c>
      <c r="K1122" s="1091">
        <v>90000000</v>
      </c>
      <c r="L1122" s="1091"/>
      <c r="M1122" s="1092">
        <v>90000</v>
      </c>
      <c r="N1122" s="1091">
        <v>1000</v>
      </c>
      <c r="O1122" s="1091"/>
      <c r="P1122" s="1091"/>
      <c r="Q1122" s="1091"/>
      <c r="R1122" s="1092"/>
    </row>
    <row r="1123" spans="1:18">
      <c r="A1123" s="1095" t="s">
        <v>199</v>
      </c>
      <c r="B1123" s="1095" t="s">
        <v>1552</v>
      </c>
      <c r="C1123" s="1095" t="s">
        <v>991</v>
      </c>
      <c r="D1123" s="1095" t="s">
        <v>39</v>
      </c>
      <c r="E1123" s="1096">
        <v>39953</v>
      </c>
      <c r="F1123" s="1095" t="s">
        <v>199</v>
      </c>
      <c r="G1123" s="1091"/>
      <c r="H1123" s="1091"/>
      <c r="I1123" s="1091"/>
      <c r="J1123" s="1095" t="s">
        <v>199</v>
      </c>
      <c r="K1123" s="1091"/>
      <c r="L1123" s="1091"/>
      <c r="M1123" s="1092"/>
      <c r="N1123" s="1091"/>
      <c r="O1123" s="1091"/>
      <c r="P1123" s="1091"/>
      <c r="Q1123" s="1091">
        <v>1200000</v>
      </c>
      <c r="R1123" s="1092">
        <v>138490</v>
      </c>
    </row>
    <row r="1124" spans="1:18">
      <c r="A1124" s="1095" t="s">
        <v>813</v>
      </c>
      <c r="B1124" s="1095" t="s">
        <v>1553</v>
      </c>
      <c r="C1124" s="1095" t="s">
        <v>1554</v>
      </c>
      <c r="D1124" s="1095" t="s">
        <v>117</v>
      </c>
      <c r="E1124" s="1096">
        <v>39899</v>
      </c>
      <c r="F1124" s="1095" t="s">
        <v>201</v>
      </c>
      <c r="G1124" s="1091">
        <v>2295000</v>
      </c>
      <c r="H1124" s="1091">
        <v>0</v>
      </c>
      <c r="I1124" s="1091">
        <v>2936462.5</v>
      </c>
      <c r="J1124" s="1095" t="s">
        <v>1020</v>
      </c>
      <c r="K1124" s="1091"/>
      <c r="L1124" s="1091"/>
      <c r="M1124" s="1092"/>
      <c r="N1124" s="1091"/>
      <c r="O1124" s="1091"/>
      <c r="P1124" s="1091"/>
      <c r="Q1124" s="1091"/>
      <c r="R1124" s="1092"/>
    </row>
    <row r="1125" spans="1:18">
      <c r="A1125" s="1095" t="s">
        <v>199</v>
      </c>
      <c r="B1125" s="1095" t="s">
        <v>1553</v>
      </c>
      <c r="C1125" s="1095" t="s">
        <v>1554</v>
      </c>
      <c r="D1125" s="1095" t="s">
        <v>117</v>
      </c>
      <c r="E1125" s="1096">
        <v>41437</v>
      </c>
      <c r="F1125" s="1095" t="s">
        <v>199</v>
      </c>
      <c r="G1125" s="1091"/>
      <c r="H1125" s="1091"/>
      <c r="I1125" s="1091"/>
      <c r="J1125" s="1095" t="s">
        <v>199</v>
      </c>
      <c r="K1125" s="1091">
        <v>2295000</v>
      </c>
      <c r="L1125" s="1091"/>
      <c r="M1125" s="1092">
        <v>2295</v>
      </c>
      <c r="N1125" s="1091">
        <v>1000</v>
      </c>
      <c r="O1125" s="1091"/>
      <c r="P1125" s="1091"/>
      <c r="Q1125" s="1091">
        <v>115000</v>
      </c>
      <c r="R1125" s="1092">
        <v>115</v>
      </c>
    </row>
    <row r="1126" spans="1:18">
      <c r="A1126" s="1095" t="s">
        <v>1555</v>
      </c>
      <c r="B1126" s="1095" t="s">
        <v>1556</v>
      </c>
      <c r="C1126" s="1095" t="s">
        <v>1012</v>
      </c>
      <c r="D1126" s="1095" t="s">
        <v>57</v>
      </c>
      <c r="E1126" s="1096">
        <v>39885</v>
      </c>
      <c r="F1126" s="1095" t="s">
        <v>200</v>
      </c>
      <c r="G1126" s="1091">
        <v>6000000</v>
      </c>
      <c r="H1126" s="1091">
        <v>0</v>
      </c>
      <c r="I1126" s="1091">
        <v>6453067</v>
      </c>
      <c r="J1126" s="1095" t="s">
        <v>1020</v>
      </c>
      <c r="K1126" s="1091"/>
      <c r="L1126" s="1091"/>
      <c r="M1126" s="1092"/>
      <c r="N1126" s="1091"/>
      <c r="O1126" s="1091"/>
      <c r="P1126" s="1091"/>
      <c r="Q1126" s="1091"/>
      <c r="R1126" s="1092"/>
    </row>
    <row r="1127" spans="1:18">
      <c r="A1127" s="1095" t="s">
        <v>199</v>
      </c>
      <c r="B1127" s="1095" t="s">
        <v>1556</v>
      </c>
      <c r="C1127" s="1095" t="s">
        <v>1012</v>
      </c>
      <c r="D1127" s="1095" t="s">
        <v>57</v>
      </c>
      <c r="E1127" s="1096">
        <v>40424</v>
      </c>
      <c r="F1127" s="1095" t="s">
        <v>199</v>
      </c>
      <c r="G1127" s="1091"/>
      <c r="H1127" s="1091"/>
      <c r="I1127" s="1091"/>
      <c r="J1127" s="1095" t="s">
        <v>199</v>
      </c>
      <c r="K1127" s="1091">
        <v>6000000</v>
      </c>
      <c r="L1127" s="1091"/>
      <c r="M1127" s="1092">
        <v>6000</v>
      </c>
      <c r="N1127" s="1091">
        <v>1000</v>
      </c>
      <c r="O1127" s="1091"/>
      <c r="P1127" s="1091"/>
      <c r="Q1127" s="1091"/>
      <c r="R1127" s="1092"/>
    </row>
    <row r="1128" spans="1:18">
      <c r="A1128" s="1095" t="s">
        <v>809</v>
      </c>
      <c r="B1128" s="1095" t="s">
        <v>1557</v>
      </c>
      <c r="C1128" s="1095" t="s">
        <v>1202</v>
      </c>
      <c r="D1128" s="1095" t="s">
        <v>5</v>
      </c>
      <c r="E1128" s="1096">
        <v>39878</v>
      </c>
      <c r="F1128" s="1095" t="s">
        <v>201</v>
      </c>
      <c r="G1128" s="1091">
        <v>6000000</v>
      </c>
      <c r="H1128" s="1091">
        <v>0</v>
      </c>
      <c r="I1128" s="1091">
        <v>7494458.3300000001</v>
      </c>
      <c r="J1128" s="1095" t="s">
        <v>1020</v>
      </c>
      <c r="K1128" s="1091"/>
      <c r="L1128" s="1091"/>
      <c r="M1128" s="1092"/>
      <c r="N1128" s="1091"/>
      <c r="O1128" s="1091"/>
      <c r="P1128" s="1091"/>
      <c r="Q1128" s="1091"/>
      <c r="R1128" s="1092"/>
    </row>
    <row r="1129" spans="1:18">
      <c r="A1129" s="1095" t="s">
        <v>199</v>
      </c>
      <c r="B1129" s="1095" t="s">
        <v>1557</v>
      </c>
      <c r="C1129" s="1095" t="s">
        <v>1202</v>
      </c>
      <c r="D1129" s="1095" t="s">
        <v>5</v>
      </c>
      <c r="E1129" s="1096">
        <v>41214</v>
      </c>
      <c r="F1129" s="1095" t="s">
        <v>199</v>
      </c>
      <c r="G1129" s="1091"/>
      <c r="H1129" s="1091"/>
      <c r="I1129" s="1091"/>
      <c r="J1129" s="1095" t="s">
        <v>199</v>
      </c>
      <c r="K1129" s="1091">
        <v>6000000</v>
      </c>
      <c r="L1129" s="1091"/>
      <c r="M1129" s="1092">
        <v>6000</v>
      </c>
      <c r="N1129" s="1091">
        <v>1000</v>
      </c>
      <c r="O1129" s="1091"/>
      <c r="P1129" s="1091"/>
      <c r="Q1129" s="1091">
        <v>300000</v>
      </c>
      <c r="R1129" s="1092">
        <v>300</v>
      </c>
    </row>
    <row r="1130" spans="1:18">
      <c r="A1130" s="1095" t="s">
        <v>1558</v>
      </c>
      <c r="B1130" s="1095" t="s">
        <v>1559</v>
      </c>
      <c r="C1130" s="1095" t="s">
        <v>1560</v>
      </c>
      <c r="D1130" s="1095" t="s">
        <v>1205</v>
      </c>
      <c r="E1130" s="1096">
        <v>39829</v>
      </c>
      <c r="F1130" s="1095" t="s">
        <v>201</v>
      </c>
      <c r="G1130" s="1091">
        <v>6900000</v>
      </c>
      <c r="H1130" s="1091">
        <v>0</v>
      </c>
      <c r="I1130" s="1091">
        <v>555673.07999999996</v>
      </c>
      <c r="J1130" s="1095" t="s">
        <v>2170</v>
      </c>
      <c r="K1130" s="1091"/>
      <c r="L1130" s="1091"/>
      <c r="M1130" s="1092"/>
      <c r="N1130" s="1091"/>
      <c r="O1130" s="1091"/>
      <c r="P1130" s="1091"/>
      <c r="Q1130" s="1091"/>
      <c r="R1130" s="1092"/>
    </row>
    <row r="1131" spans="1:18">
      <c r="A1131" s="1095" t="s">
        <v>199</v>
      </c>
      <c r="B1131" s="1095" t="s">
        <v>1559</v>
      </c>
      <c r="C1131" s="1095" t="s">
        <v>1560</v>
      </c>
      <c r="D1131" s="1095" t="s">
        <v>1205</v>
      </c>
      <c r="E1131" s="1096">
        <v>41753</v>
      </c>
      <c r="F1131" s="1095" t="s">
        <v>199</v>
      </c>
      <c r="G1131" s="1091"/>
      <c r="H1131" s="1091"/>
      <c r="I1131" s="1091"/>
      <c r="J1131" s="1095" t="s">
        <v>199</v>
      </c>
      <c r="K1131" s="1091"/>
      <c r="L1131" s="1091"/>
      <c r="M1131" s="1092"/>
      <c r="N1131" s="1091"/>
      <c r="O1131" s="1091">
        <v>-6900000</v>
      </c>
      <c r="P1131" s="1091"/>
      <c r="Q1131" s="1091"/>
      <c r="R1131" s="1092"/>
    </row>
    <row r="1132" spans="1:18">
      <c r="A1132" s="1095" t="s">
        <v>793</v>
      </c>
      <c r="B1132" s="1095" t="s">
        <v>1561</v>
      </c>
      <c r="C1132" s="1095" t="s">
        <v>1084</v>
      </c>
      <c r="D1132" s="1095" t="s">
        <v>65</v>
      </c>
      <c r="E1132" s="1096">
        <v>39955</v>
      </c>
      <c r="F1132" s="1095" t="s">
        <v>201</v>
      </c>
      <c r="G1132" s="1091">
        <v>6272000</v>
      </c>
      <c r="H1132" s="1091">
        <v>0</v>
      </c>
      <c r="I1132" s="1091">
        <v>11836113.4</v>
      </c>
      <c r="J1132" s="1095" t="s">
        <v>1020</v>
      </c>
      <c r="K1132" s="1091"/>
      <c r="L1132" s="1091"/>
      <c r="M1132" s="1092"/>
      <c r="N1132" s="1091"/>
      <c r="O1132" s="1091"/>
      <c r="P1132" s="1091"/>
      <c r="Q1132" s="1091"/>
      <c r="R1132" s="1092"/>
    </row>
    <row r="1133" spans="1:18">
      <c r="A1133" s="1095" t="s">
        <v>199</v>
      </c>
      <c r="B1133" s="1095" t="s">
        <v>1561</v>
      </c>
      <c r="C1133" s="1095" t="s">
        <v>1084</v>
      </c>
      <c r="D1133" s="1095" t="s">
        <v>65</v>
      </c>
      <c r="E1133" s="1096">
        <v>40176</v>
      </c>
      <c r="F1133" s="1095" t="s">
        <v>199</v>
      </c>
      <c r="G1133" s="1091">
        <v>4000000</v>
      </c>
      <c r="H1133" s="1091"/>
      <c r="I1133" s="1091"/>
      <c r="J1133" s="1095" t="s">
        <v>199</v>
      </c>
      <c r="K1133" s="1091"/>
      <c r="L1133" s="1091"/>
      <c r="M1133" s="1092"/>
      <c r="N1133" s="1091"/>
      <c r="O1133" s="1091"/>
      <c r="P1133" s="1091"/>
      <c r="Q1133" s="1091"/>
      <c r="R1133" s="1092"/>
    </row>
    <row r="1134" spans="1:18">
      <c r="A1134" s="1095" t="s">
        <v>199</v>
      </c>
      <c r="B1134" s="1095" t="s">
        <v>1561</v>
      </c>
      <c r="C1134" s="1095" t="s">
        <v>1084</v>
      </c>
      <c r="D1134" s="1095" t="s">
        <v>65</v>
      </c>
      <c r="E1134" s="1096">
        <v>40808</v>
      </c>
      <c r="F1134" s="1095" t="s">
        <v>199</v>
      </c>
      <c r="G1134" s="1091"/>
      <c r="H1134" s="1091"/>
      <c r="I1134" s="1091"/>
      <c r="J1134" s="1095" t="s">
        <v>199</v>
      </c>
      <c r="K1134" s="1091">
        <v>10272000</v>
      </c>
      <c r="L1134" s="1091"/>
      <c r="M1134" s="1092">
        <v>10272</v>
      </c>
      <c r="N1134" s="1091">
        <v>1000</v>
      </c>
      <c r="O1134" s="1091"/>
      <c r="P1134" s="1091"/>
      <c r="Q1134" s="1091">
        <v>406000</v>
      </c>
      <c r="R1134" s="1092">
        <v>406</v>
      </c>
    </row>
    <row r="1135" spans="1:18">
      <c r="A1135" s="1095" t="s">
        <v>827</v>
      </c>
      <c r="B1135" s="1095" t="s">
        <v>1562</v>
      </c>
      <c r="C1135" s="1095" t="s">
        <v>1563</v>
      </c>
      <c r="D1135" s="1095" t="s">
        <v>877</v>
      </c>
      <c r="E1135" s="1096">
        <v>39822</v>
      </c>
      <c r="F1135" s="1095" t="s">
        <v>201</v>
      </c>
      <c r="G1135" s="1091">
        <v>1065000</v>
      </c>
      <c r="H1135" s="1091">
        <v>0</v>
      </c>
      <c r="I1135" s="1091">
        <v>1394723.17</v>
      </c>
      <c r="J1135" s="1095" t="s">
        <v>1020</v>
      </c>
      <c r="K1135" s="1091"/>
      <c r="L1135" s="1091"/>
      <c r="M1135" s="1092"/>
      <c r="N1135" s="1091"/>
      <c r="O1135" s="1091"/>
      <c r="P1135" s="1091"/>
      <c r="Q1135" s="1091"/>
      <c r="R1135" s="1092"/>
    </row>
    <row r="1136" spans="1:18">
      <c r="A1136" s="1095" t="s">
        <v>199</v>
      </c>
      <c r="B1136" s="1095" t="s">
        <v>1562</v>
      </c>
      <c r="C1136" s="1095" t="s">
        <v>1563</v>
      </c>
      <c r="D1136" s="1095" t="s">
        <v>877</v>
      </c>
      <c r="E1136" s="1096">
        <v>41563</v>
      </c>
      <c r="F1136" s="1095" t="s">
        <v>199</v>
      </c>
      <c r="G1136" s="1091"/>
      <c r="H1136" s="1091"/>
      <c r="I1136" s="1091"/>
      <c r="J1136" s="1095" t="s">
        <v>199</v>
      </c>
      <c r="K1136" s="1091">
        <v>1065000</v>
      </c>
      <c r="L1136" s="1091"/>
      <c r="M1136" s="1092">
        <v>1065</v>
      </c>
      <c r="N1136" s="1091">
        <v>1000</v>
      </c>
      <c r="O1136" s="1091"/>
      <c r="P1136" s="1091"/>
      <c r="Q1136" s="1091">
        <v>53000</v>
      </c>
      <c r="R1136" s="1092">
        <v>53</v>
      </c>
    </row>
    <row r="1137" spans="1:18">
      <c r="A1137" s="1095" t="s">
        <v>773</v>
      </c>
      <c r="B1137" s="1095" t="s">
        <v>1564</v>
      </c>
      <c r="C1137" s="1095" t="s">
        <v>1565</v>
      </c>
      <c r="D1137" s="1095" t="s">
        <v>934</v>
      </c>
      <c r="E1137" s="1096">
        <v>39822</v>
      </c>
      <c r="F1137" s="1095" t="s">
        <v>200</v>
      </c>
      <c r="G1137" s="1091">
        <v>78158000</v>
      </c>
      <c r="H1137" s="1091">
        <v>0</v>
      </c>
      <c r="I1137" s="1091">
        <v>81476093.609999999</v>
      </c>
      <c r="J1137" s="1095" t="s">
        <v>1020</v>
      </c>
      <c r="K1137" s="1091"/>
      <c r="L1137" s="1091"/>
      <c r="M1137" s="1092"/>
      <c r="N1137" s="1091"/>
      <c r="O1137" s="1091"/>
      <c r="P1137" s="1091"/>
      <c r="Q1137" s="1091"/>
      <c r="R1137" s="1092"/>
    </row>
    <row r="1138" spans="1:18">
      <c r="A1138" s="1095" t="s">
        <v>199</v>
      </c>
      <c r="B1138" s="1095" t="s">
        <v>1564</v>
      </c>
      <c r="C1138" s="1095" t="s">
        <v>1565</v>
      </c>
      <c r="D1138" s="1095" t="s">
        <v>934</v>
      </c>
      <c r="E1138" s="1096">
        <v>39925</v>
      </c>
      <c r="F1138" s="1095" t="s">
        <v>199</v>
      </c>
      <c r="G1138" s="1091"/>
      <c r="H1138" s="1091"/>
      <c r="I1138" s="1091"/>
      <c r="J1138" s="1095" t="s">
        <v>199</v>
      </c>
      <c r="K1138" s="1091">
        <v>78158000</v>
      </c>
      <c r="L1138" s="1091"/>
      <c r="M1138" s="1092">
        <v>78158</v>
      </c>
      <c r="N1138" s="1091">
        <v>1000</v>
      </c>
      <c r="O1138" s="1091"/>
      <c r="P1138" s="1091"/>
      <c r="Q1138" s="1091"/>
      <c r="R1138" s="1092"/>
    </row>
    <row r="1139" spans="1:18">
      <c r="A1139" s="1095" t="s">
        <v>199</v>
      </c>
      <c r="B1139" s="1095" t="s">
        <v>1564</v>
      </c>
      <c r="C1139" s="1095" t="s">
        <v>1565</v>
      </c>
      <c r="D1139" s="1095" t="s">
        <v>934</v>
      </c>
      <c r="E1139" s="1096">
        <v>39960</v>
      </c>
      <c r="F1139" s="1095" t="s">
        <v>199</v>
      </c>
      <c r="G1139" s="1091"/>
      <c r="H1139" s="1091"/>
      <c r="I1139" s="1091"/>
      <c r="J1139" s="1095" t="s">
        <v>199</v>
      </c>
      <c r="K1139" s="1091"/>
      <c r="L1139" s="1091"/>
      <c r="M1139" s="1092"/>
      <c r="N1139" s="1091"/>
      <c r="O1139" s="1091"/>
      <c r="P1139" s="1091"/>
      <c r="Q1139" s="1091">
        <v>2200000</v>
      </c>
      <c r="R1139" s="1092">
        <v>481664</v>
      </c>
    </row>
    <row r="1140" spans="1:18">
      <c r="A1140" s="1095" t="s">
        <v>1566</v>
      </c>
      <c r="B1140" s="1095" t="s">
        <v>1567</v>
      </c>
      <c r="C1140" s="1095" t="s">
        <v>1568</v>
      </c>
      <c r="D1140" s="1095" t="s">
        <v>940</v>
      </c>
      <c r="E1140" s="1096">
        <v>39794</v>
      </c>
      <c r="F1140" s="1095" t="s">
        <v>200</v>
      </c>
      <c r="G1140" s="1091">
        <v>72000000</v>
      </c>
      <c r="H1140" s="1091">
        <v>0</v>
      </c>
      <c r="I1140" s="1091">
        <v>83430000</v>
      </c>
      <c r="J1140" s="1095" t="s">
        <v>1020</v>
      </c>
      <c r="K1140" s="1091"/>
      <c r="L1140" s="1091"/>
      <c r="M1140" s="1092"/>
      <c r="N1140" s="1091"/>
      <c r="O1140" s="1091"/>
      <c r="P1140" s="1091"/>
      <c r="Q1140" s="1091"/>
      <c r="R1140" s="1092"/>
    </row>
    <row r="1141" spans="1:18">
      <c r="A1141" s="1095" t="s">
        <v>199</v>
      </c>
      <c r="B1141" s="1095" t="s">
        <v>1567</v>
      </c>
      <c r="C1141" s="1095" t="s">
        <v>1568</v>
      </c>
      <c r="D1141" s="1095" t="s">
        <v>940</v>
      </c>
      <c r="E1141" s="1096">
        <v>41516</v>
      </c>
      <c r="F1141" s="1095" t="s">
        <v>199</v>
      </c>
      <c r="G1141" s="1091"/>
      <c r="H1141" s="1091"/>
      <c r="I1141" s="1091"/>
      <c r="J1141" s="1095" t="s">
        <v>199</v>
      </c>
      <c r="K1141" s="1091">
        <v>72000000</v>
      </c>
      <c r="L1141" s="1091"/>
      <c r="M1141" s="1092">
        <v>72000</v>
      </c>
      <c r="N1141" s="1091">
        <v>1000</v>
      </c>
      <c r="O1141" s="1091"/>
      <c r="P1141" s="1091">
        <v>2426000</v>
      </c>
      <c r="Q1141" s="1091"/>
      <c r="R1141" s="1092"/>
    </row>
    <row r="1142" spans="1:18">
      <c r="A1142" s="1095" t="s">
        <v>1569</v>
      </c>
      <c r="B1142" s="1095" t="s">
        <v>1570</v>
      </c>
      <c r="C1142" s="1095" t="s">
        <v>1571</v>
      </c>
      <c r="D1142" s="1095" t="s">
        <v>108</v>
      </c>
      <c r="E1142" s="1096">
        <v>39927</v>
      </c>
      <c r="F1142" s="1095" t="s">
        <v>201</v>
      </c>
      <c r="G1142" s="1091">
        <v>1312000</v>
      </c>
      <c r="H1142" s="1091">
        <v>0</v>
      </c>
      <c r="I1142" s="1091">
        <v>165139</v>
      </c>
      <c r="J1142" s="1095" t="s">
        <v>2170</v>
      </c>
      <c r="K1142" s="1091"/>
      <c r="L1142" s="1091"/>
      <c r="M1142" s="1092"/>
      <c r="N1142" s="1091"/>
      <c r="O1142" s="1091"/>
      <c r="P1142" s="1091"/>
      <c r="Q1142" s="1091"/>
      <c r="R1142" s="1092"/>
    </row>
    <row r="1143" spans="1:18">
      <c r="A1143" s="1095" t="s">
        <v>199</v>
      </c>
      <c r="B1143" s="1095" t="s">
        <v>1570</v>
      </c>
      <c r="C1143" s="1095" t="s">
        <v>1571</v>
      </c>
      <c r="D1143" s="1095" t="s">
        <v>108</v>
      </c>
      <c r="E1143" s="1096">
        <v>41373</v>
      </c>
      <c r="F1143" s="1095" t="s">
        <v>199</v>
      </c>
      <c r="G1143" s="1091"/>
      <c r="H1143" s="1091"/>
      <c r="I1143" s="1091"/>
      <c r="J1143" s="1095" t="s">
        <v>199</v>
      </c>
      <c r="K1143" s="1091"/>
      <c r="L1143" s="1091"/>
      <c r="M1143" s="1092"/>
      <c r="N1143" s="1091"/>
      <c r="O1143" s="1091">
        <v>-1312000</v>
      </c>
      <c r="P1143" s="1091"/>
      <c r="Q1143" s="1091"/>
      <c r="R1143" s="1092"/>
    </row>
    <row r="1144" spans="1:18">
      <c r="A1144" s="1095" t="s">
        <v>773</v>
      </c>
      <c r="B1144" s="1095" t="s">
        <v>1572</v>
      </c>
      <c r="C1144" s="1095" t="s">
        <v>1546</v>
      </c>
      <c r="D1144" s="1095" t="s">
        <v>108</v>
      </c>
      <c r="E1144" s="1096">
        <v>39794</v>
      </c>
      <c r="F1144" s="1095" t="s">
        <v>200</v>
      </c>
      <c r="G1144" s="1091">
        <v>21500000</v>
      </c>
      <c r="H1144" s="1091">
        <v>0</v>
      </c>
      <c r="I1144" s="1091">
        <v>27331250</v>
      </c>
      <c r="J1144" s="1095" t="s">
        <v>1020</v>
      </c>
      <c r="K1144" s="1091"/>
      <c r="L1144" s="1091"/>
      <c r="M1144" s="1092"/>
      <c r="N1144" s="1091"/>
      <c r="O1144" s="1091"/>
      <c r="P1144" s="1091"/>
      <c r="Q1144" s="1091"/>
      <c r="R1144" s="1092"/>
    </row>
    <row r="1145" spans="1:18">
      <c r="A1145" s="1095" t="s">
        <v>199</v>
      </c>
      <c r="B1145" s="1095" t="s">
        <v>1572</v>
      </c>
      <c r="C1145" s="1095" t="s">
        <v>1546</v>
      </c>
      <c r="D1145" s="1095" t="s">
        <v>108</v>
      </c>
      <c r="E1145" s="1096">
        <v>41164</v>
      </c>
      <c r="F1145" s="1095" t="s">
        <v>199</v>
      </c>
      <c r="G1145" s="1091"/>
      <c r="H1145" s="1091"/>
      <c r="I1145" s="1091"/>
      <c r="J1145" s="1095" t="s">
        <v>199</v>
      </c>
      <c r="K1145" s="1091">
        <v>21500000</v>
      </c>
      <c r="L1145" s="1091"/>
      <c r="M1145" s="1092">
        <v>21500</v>
      </c>
      <c r="N1145" s="1091">
        <v>1000</v>
      </c>
      <c r="O1145" s="1091"/>
      <c r="P1145" s="1091"/>
      <c r="Q1145" s="1091">
        <v>1800000</v>
      </c>
      <c r="R1145" s="1092">
        <v>188707</v>
      </c>
    </row>
    <row r="1146" spans="1:18">
      <c r="A1146" s="1095" t="s">
        <v>1573</v>
      </c>
      <c r="B1146" s="1095" t="s">
        <v>1574</v>
      </c>
      <c r="C1146" s="1095" t="s">
        <v>1275</v>
      </c>
      <c r="D1146" s="1095" t="s">
        <v>108</v>
      </c>
      <c r="E1146" s="1096">
        <v>39871</v>
      </c>
      <c r="F1146" s="1095" t="s">
        <v>200</v>
      </c>
      <c r="G1146" s="1091">
        <v>83586000</v>
      </c>
      <c r="H1146" s="1091">
        <v>0</v>
      </c>
      <c r="I1146" s="1091">
        <v>1950340</v>
      </c>
      <c r="J1146" s="1095" t="s">
        <v>954</v>
      </c>
      <c r="K1146" s="1091"/>
      <c r="L1146" s="1091"/>
      <c r="M1146" s="1092"/>
      <c r="N1146" s="1091"/>
      <c r="O1146" s="1091"/>
      <c r="P1146" s="1091"/>
      <c r="Q1146" s="1091"/>
      <c r="R1146" s="1092"/>
    </row>
    <row r="1147" spans="1:18">
      <c r="A1147" s="1095" t="s">
        <v>199</v>
      </c>
      <c r="B1147" s="1095" t="s">
        <v>1574</v>
      </c>
      <c r="C1147" s="1095" t="s">
        <v>1275</v>
      </c>
      <c r="D1147" s="1095" t="s">
        <v>108</v>
      </c>
      <c r="E1147" s="1096">
        <v>40753</v>
      </c>
      <c r="F1147" s="1095" t="s">
        <v>199</v>
      </c>
      <c r="G1147" s="1091"/>
      <c r="H1147" s="1091"/>
      <c r="I1147" s="1091"/>
      <c r="J1147" s="1095" t="s">
        <v>199</v>
      </c>
      <c r="K1147" s="1091"/>
      <c r="L1147" s="1091"/>
      <c r="M1147" s="1092"/>
      <c r="N1147" s="1091"/>
      <c r="O1147" s="1091">
        <v>-83586000</v>
      </c>
      <c r="P1147" s="1091"/>
      <c r="Q1147" s="1091"/>
      <c r="R1147" s="1092"/>
    </row>
    <row r="1148" spans="1:18">
      <c r="A1148" s="1095" t="s">
        <v>1575</v>
      </c>
      <c r="B1148" s="1095" t="s">
        <v>1576</v>
      </c>
      <c r="C1148" s="1095" t="s">
        <v>1577</v>
      </c>
      <c r="D1148" s="1095" t="s">
        <v>1205</v>
      </c>
      <c r="E1148" s="1096">
        <v>39801</v>
      </c>
      <c r="F1148" s="1095" t="s">
        <v>200</v>
      </c>
      <c r="G1148" s="1091">
        <v>27000000</v>
      </c>
      <c r="H1148" s="1091">
        <v>0</v>
      </c>
      <c r="I1148" s="1091">
        <v>33955519.229999997</v>
      </c>
      <c r="J1148" s="1095" t="s">
        <v>1020</v>
      </c>
      <c r="K1148" s="1091"/>
      <c r="L1148" s="1091"/>
      <c r="M1148" s="1092"/>
      <c r="N1148" s="1091"/>
      <c r="O1148" s="1091"/>
      <c r="P1148" s="1091"/>
      <c r="Q1148" s="1091"/>
      <c r="R1148" s="1092"/>
    </row>
    <row r="1149" spans="1:18">
      <c r="A1149" s="1095" t="s">
        <v>199</v>
      </c>
      <c r="B1149" s="1095" t="s">
        <v>1576</v>
      </c>
      <c r="C1149" s="1095" t="s">
        <v>1577</v>
      </c>
      <c r="D1149" s="1095" t="s">
        <v>1205</v>
      </c>
      <c r="E1149" s="1096">
        <v>41598</v>
      </c>
      <c r="F1149" s="1095" t="s">
        <v>199</v>
      </c>
      <c r="G1149" s="1091"/>
      <c r="H1149" s="1091"/>
      <c r="I1149" s="1091"/>
      <c r="J1149" s="1095" t="s">
        <v>199</v>
      </c>
      <c r="K1149" s="1091">
        <v>27000000</v>
      </c>
      <c r="L1149" s="1091"/>
      <c r="M1149" s="1092">
        <v>27000</v>
      </c>
      <c r="N1149" s="1091">
        <v>1000</v>
      </c>
      <c r="O1149" s="1091"/>
      <c r="P1149" s="1091"/>
      <c r="Q1149" s="1091"/>
      <c r="R1149" s="1092"/>
    </row>
    <row r="1150" spans="1:18">
      <c r="A1150" s="1095" t="s">
        <v>199</v>
      </c>
      <c r="B1150" s="1095" t="s">
        <v>1576</v>
      </c>
      <c r="C1150" s="1095" t="s">
        <v>1577</v>
      </c>
      <c r="D1150" s="1095" t="s">
        <v>1205</v>
      </c>
      <c r="E1150" s="1096">
        <v>41943</v>
      </c>
      <c r="F1150" s="1095" t="s">
        <v>199</v>
      </c>
      <c r="G1150" s="1091"/>
      <c r="H1150" s="1091"/>
      <c r="I1150" s="1091"/>
      <c r="J1150" s="1095" t="s">
        <v>199</v>
      </c>
      <c r="K1150" s="1091"/>
      <c r="L1150" s="1091"/>
      <c r="M1150" s="1092"/>
      <c r="N1150" s="1091"/>
      <c r="O1150" s="1091"/>
      <c r="P1150" s="1091"/>
      <c r="Q1150" s="1091">
        <v>10635</v>
      </c>
      <c r="R1150" s="1092">
        <v>65322.6</v>
      </c>
    </row>
    <row r="1151" spans="1:18">
      <c r="A1151" s="1095" t="s">
        <v>773</v>
      </c>
      <c r="B1151" s="1095" t="s">
        <v>1578</v>
      </c>
      <c r="C1151" s="1095" t="s">
        <v>1579</v>
      </c>
      <c r="D1151" s="1095" t="s">
        <v>117</v>
      </c>
      <c r="E1151" s="1096">
        <v>39805</v>
      </c>
      <c r="F1151" s="1095" t="s">
        <v>200</v>
      </c>
      <c r="G1151" s="1091">
        <v>216000000</v>
      </c>
      <c r="H1151" s="1091">
        <v>0</v>
      </c>
      <c r="I1151" s="1091">
        <v>261538649.88999999</v>
      </c>
      <c r="J1151" s="1095" t="s">
        <v>1020</v>
      </c>
      <c r="K1151" s="1091"/>
      <c r="L1151" s="1091"/>
      <c r="M1151" s="1092"/>
      <c r="N1151" s="1091"/>
      <c r="O1151" s="1091"/>
      <c r="P1151" s="1091"/>
      <c r="Q1151" s="1091"/>
      <c r="R1151" s="1092"/>
    </row>
    <row r="1152" spans="1:18">
      <c r="A1152" s="1095" t="s">
        <v>199</v>
      </c>
      <c r="B1152" s="1095" t="s">
        <v>1578</v>
      </c>
      <c r="C1152" s="1095" t="s">
        <v>1579</v>
      </c>
      <c r="D1152" s="1095" t="s">
        <v>117</v>
      </c>
      <c r="E1152" s="1096">
        <v>41101</v>
      </c>
      <c r="F1152" s="1095" t="s">
        <v>199</v>
      </c>
      <c r="G1152" s="1091"/>
      <c r="H1152" s="1091"/>
      <c r="I1152" s="1091"/>
      <c r="J1152" s="1095" t="s">
        <v>199</v>
      </c>
      <c r="K1152" s="1091">
        <v>40000000</v>
      </c>
      <c r="L1152" s="1091"/>
      <c r="M1152" s="1092">
        <v>40000</v>
      </c>
      <c r="N1152" s="1091">
        <v>1000</v>
      </c>
      <c r="O1152" s="1091"/>
      <c r="P1152" s="1091"/>
      <c r="Q1152" s="1091"/>
      <c r="R1152" s="1092"/>
    </row>
    <row r="1153" spans="1:18">
      <c r="A1153" s="1095" t="s">
        <v>199</v>
      </c>
      <c r="B1153" s="1095" t="s">
        <v>1578</v>
      </c>
      <c r="C1153" s="1095" t="s">
        <v>1579</v>
      </c>
      <c r="D1153" s="1095" t="s">
        <v>117</v>
      </c>
      <c r="E1153" s="1096">
        <v>41214</v>
      </c>
      <c r="F1153" s="1095" t="s">
        <v>199</v>
      </c>
      <c r="G1153" s="1091"/>
      <c r="H1153" s="1091"/>
      <c r="I1153" s="1091"/>
      <c r="J1153" s="1095" t="s">
        <v>199</v>
      </c>
      <c r="K1153" s="1091">
        <v>45000000</v>
      </c>
      <c r="L1153" s="1091"/>
      <c r="M1153" s="1092">
        <v>45000</v>
      </c>
      <c r="N1153" s="1091">
        <v>1000</v>
      </c>
      <c r="O1153" s="1091"/>
      <c r="P1153" s="1091"/>
      <c r="Q1153" s="1091"/>
      <c r="R1153" s="1092"/>
    </row>
    <row r="1154" spans="1:18">
      <c r="A1154" s="1095" t="s">
        <v>199</v>
      </c>
      <c r="B1154" s="1095" t="s">
        <v>1578</v>
      </c>
      <c r="C1154" s="1095" t="s">
        <v>1579</v>
      </c>
      <c r="D1154" s="1095" t="s">
        <v>117</v>
      </c>
      <c r="E1154" s="1096">
        <v>41241</v>
      </c>
      <c r="F1154" s="1095" t="s">
        <v>199</v>
      </c>
      <c r="G1154" s="1091"/>
      <c r="H1154" s="1091"/>
      <c r="I1154" s="1091"/>
      <c r="J1154" s="1095" t="s">
        <v>199</v>
      </c>
      <c r="K1154" s="1091">
        <v>131000000</v>
      </c>
      <c r="L1154" s="1091"/>
      <c r="M1154" s="1092">
        <v>131000</v>
      </c>
      <c r="N1154" s="1091">
        <v>1000</v>
      </c>
      <c r="O1154" s="1091"/>
      <c r="P1154" s="1091"/>
      <c r="Q1154" s="1091"/>
      <c r="R1154" s="1092"/>
    </row>
    <row r="1155" spans="1:18">
      <c r="A1155" s="1095" t="s">
        <v>199</v>
      </c>
      <c r="B1155" s="1095" t="s">
        <v>1578</v>
      </c>
      <c r="C1155" s="1095" t="s">
        <v>1579</v>
      </c>
      <c r="D1155" s="1095" t="s">
        <v>117</v>
      </c>
      <c r="E1155" s="1096">
        <v>41436</v>
      </c>
      <c r="F1155" s="1095" t="s">
        <v>199</v>
      </c>
      <c r="G1155" s="1091"/>
      <c r="H1155" s="1091"/>
      <c r="I1155" s="1091"/>
      <c r="J1155" s="1095" t="s">
        <v>199</v>
      </c>
      <c r="K1155" s="1091"/>
      <c r="L1155" s="1091"/>
      <c r="M1155" s="1092"/>
      <c r="N1155" s="1091"/>
      <c r="O1155" s="1091"/>
      <c r="P1155" s="1091"/>
      <c r="Q1155" s="1091">
        <v>4018511</v>
      </c>
      <c r="R1155" s="1092">
        <v>1326238</v>
      </c>
    </row>
    <row r="1156" spans="1:18">
      <c r="A1156" s="1095"/>
      <c r="B1156" s="1095" t="s">
        <v>1580</v>
      </c>
      <c r="C1156" s="1095" t="s">
        <v>202</v>
      </c>
      <c r="D1156" s="1095" t="s">
        <v>42</v>
      </c>
      <c r="E1156" s="1096">
        <v>39805</v>
      </c>
      <c r="F1156" s="1095" t="s">
        <v>200</v>
      </c>
      <c r="G1156" s="1091">
        <v>25000000</v>
      </c>
      <c r="H1156" s="1091">
        <v>0</v>
      </c>
      <c r="I1156" s="1091">
        <v>32927621.559999999</v>
      </c>
      <c r="J1156" s="1095" t="s">
        <v>808</v>
      </c>
      <c r="K1156" s="1091"/>
      <c r="L1156" s="1091"/>
      <c r="M1156" s="1092"/>
      <c r="N1156" s="1091"/>
      <c r="O1156" s="1091"/>
      <c r="P1156" s="1091"/>
      <c r="Q1156" s="1091"/>
      <c r="R1156" s="1092"/>
    </row>
    <row r="1157" spans="1:18">
      <c r="A1157" s="1095" t="s">
        <v>199</v>
      </c>
      <c r="B1157" s="1095" t="s">
        <v>1580</v>
      </c>
      <c r="C1157" s="1095" t="s">
        <v>202</v>
      </c>
      <c r="D1157" s="1095" t="s">
        <v>42</v>
      </c>
      <c r="E1157" s="1096">
        <v>41449</v>
      </c>
      <c r="F1157" s="1095" t="s">
        <v>199</v>
      </c>
      <c r="G1157" s="1091"/>
      <c r="H1157" s="1091"/>
      <c r="I1157" s="1091"/>
      <c r="J1157" s="1095" t="s">
        <v>199</v>
      </c>
      <c r="K1157" s="1091">
        <v>24250000</v>
      </c>
      <c r="L1157" s="1091"/>
      <c r="M1157" s="1092">
        <v>25000</v>
      </c>
      <c r="N1157" s="1091">
        <v>970</v>
      </c>
      <c r="O1157" s="1091">
        <v>-750000</v>
      </c>
      <c r="P1157" s="1091"/>
      <c r="Q1157" s="1091"/>
      <c r="R1157" s="1092"/>
    </row>
    <row r="1158" spans="1:18">
      <c r="A1158" s="1095" t="s">
        <v>199</v>
      </c>
      <c r="B1158" s="1095" t="s">
        <v>1580</v>
      </c>
      <c r="C1158" s="1095" t="s">
        <v>202</v>
      </c>
      <c r="D1158" s="1095" t="s">
        <v>42</v>
      </c>
      <c r="E1158" s="1096">
        <v>41481</v>
      </c>
      <c r="F1158" s="1095" t="s">
        <v>199</v>
      </c>
      <c r="G1158" s="1091"/>
      <c r="H1158" s="1091"/>
      <c r="I1158" s="1091"/>
      <c r="J1158" s="1095" t="s">
        <v>199</v>
      </c>
      <c r="K1158" s="1091"/>
      <c r="L1158" s="1091">
        <v>-242500</v>
      </c>
      <c r="M1158" s="1092"/>
      <c r="N1158" s="1091"/>
      <c r="O1158" s="1091"/>
      <c r="P1158" s="1091"/>
      <c r="Q1158" s="1091"/>
      <c r="R1158" s="1092"/>
    </row>
    <row r="1159" spans="1:18">
      <c r="A1159" s="1095" t="s">
        <v>199</v>
      </c>
      <c r="B1159" s="1095" t="s">
        <v>1580</v>
      </c>
      <c r="C1159" s="1095" t="s">
        <v>202</v>
      </c>
      <c r="D1159" s="1095" t="s">
        <v>42</v>
      </c>
      <c r="E1159" s="1096">
        <v>41885</v>
      </c>
      <c r="F1159" s="1095" t="s">
        <v>199</v>
      </c>
      <c r="G1159" s="1091"/>
      <c r="H1159" s="1091"/>
      <c r="I1159" s="1091"/>
      <c r="J1159" s="1095" t="s">
        <v>199</v>
      </c>
      <c r="K1159" s="1091"/>
      <c r="L1159" s="1091"/>
      <c r="M1159" s="1092"/>
      <c r="N1159" s="1091"/>
      <c r="O1159" s="1091"/>
      <c r="P1159" s="1091"/>
      <c r="Q1159" s="1091">
        <v>2892066</v>
      </c>
      <c r="R1159" s="1092">
        <v>691882</v>
      </c>
    </row>
    <row r="1160" spans="1:18">
      <c r="A1160" s="1095" t="s">
        <v>1581</v>
      </c>
      <c r="B1160" s="1095" t="s">
        <v>1582</v>
      </c>
      <c r="C1160" s="1095" t="s">
        <v>1583</v>
      </c>
      <c r="D1160" s="1095" t="s">
        <v>882</v>
      </c>
      <c r="E1160" s="1096">
        <v>39941</v>
      </c>
      <c r="F1160" s="1095" t="s">
        <v>826</v>
      </c>
      <c r="G1160" s="1091">
        <v>4000000</v>
      </c>
      <c r="H1160" s="1091">
        <v>0</v>
      </c>
      <c r="I1160" s="1091">
        <v>174324.6</v>
      </c>
      <c r="J1160" s="1095" t="s">
        <v>954</v>
      </c>
      <c r="K1160" s="1091"/>
      <c r="L1160" s="1091"/>
      <c r="M1160" s="1092"/>
      <c r="N1160" s="1091"/>
      <c r="O1160" s="1091"/>
      <c r="P1160" s="1091"/>
      <c r="Q1160" s="1091"/>
      <c r="R1160" s="1092"/>
    </row>
    <row r="1161" spans="1:18">
      <c r="A1161" s="1095" t="s">
        <v>199</v>
      </c>
      <c r="B1161" s="1095" t="s">
        <v>1582</v>
      </c>
      <c r="C1161" s="1095" t="s">
        <v>1583</v>
      </c>
      <c r="D1161" s="1095" t="s">
        <v>882</v>
      </c>
      <c r="E1161" s="1096">
        <v>41201</v>
      </c>
      <c r="F1161" s="1095" t="s">
        <v>199</v>
      </c>
      <c r="G1161" s="1091"/>
      <c r="H1161" s="1091"/>
      <c r="I1161" s="1091"/>
      <c r="J1161" s="1095" t="s">
        <v>199</v>
      </c>
      <c r="K1161" s="1091"/>
      <c r="L1161" s="1091"/>
      <c r="M1161" s="1092"/>
      <c r="N1161" s="1091"/>
      <c r="O1161" s="1091">
        <v>-4000000</v>
      </c>
      <c r="P1161" s="1091"/>
      <c r="Q1161" s="1091"/>
      <c r="R1161" s="1092"/>
    </row>
    <row r="1162" spans="1:18">
      <c r="A1162" s="1095" t="s">
        <v>773</v>
      </c>
      <c r="B1162" s="1095" t="s">
        <v>1584</v>
      </c>
      <c r="C1162" s="1095" t="s">
        <v>202</v>
      </c>
      <c r="D1162" s="1095" t="s">
        <v>42</v>
      </c>
      <c r="E1162" s="1096">
        <v>39749</v>
      </c>
      <c r="F1162" s="1095" t="s">
        <v>200</v>
      </c>
      <c r="G1162" s="1091">
        <v>25000000000</v>
      </c>
      <c r="H1162" s="1091">
        <v>0</v>
      </c>
      <c r="I1162" s="1091">
        <v>26731202358</v>
      </c>
      <c r="J1162" s="1095" t="s">
        <v>1020</v>
      </c>
      <c r="K1162" s="1091"/>
      <c r="L1162" s="1091"/>
      <c r="M1162" s="1092"/>
      <c r="N1162" s="1091"/>
      <c r="O1162" s="1091"/>
      <c r="P1162" s="1091"/>
      <c r="Q1162" s="1091"/>
      <c r="R1162" s="1092"/>
    </row>
    <row r="1163" spans="1:18">
      <c r="A1163" s="1095" t="s">
        <v>199</v>
      </c>
      <c r="B1163" s="1095" t="s">
        <v>1584</v>
      </c>
      <c r="C1163" s="1095" t="s">
        <v>202</v>
      </c>
      <c r="D1163" s="1095" t="s">
        <v>42</v>
      </c>
      <c r="E1163" s="1096">
        <v>39981</v>
      </c>
      <c r="F1163" s="1095" t="s">
        <v>199</v>
      </c>
      <c r="G1163" s="1091"/>
      <c r="H1163" s="1091"/>
      <c r="I1163" s="1091"/>
      <c r="J1163" s="1095" t="s">
        <v>199</v>
      </c>
      <c r="K1163" s="1091">
        <v>25000000000</v>
      </c>
      <c r="L1163" s="1091"/>
      <c r="M1163" s="1092">
        <v>2500000</v>
      </c>
      <c r="N1163" s="1091">
        <v>10000</v>
      </c>
      <c r="O1163" s="1091"/>
      <c r="P1163" s="1091"/>
      <c r="Q1163" s="1091"/>
      <c r="R1163" s="1092"/>
    </row>
    <row r="1164" spans="1:18">
      <c r="A1164" s="1095" t="s">
        <v>199</v>
      </c>
      <c r="B1164" s="1095" t="s">
        <v>1584</v>
      </c>
      <c r="C1164" s="1095" t="s">
        <v>202</v>
      </c>
      <c r="D1164" s="1095" t="s">
        <v>42</v>
      </c>
      <c r="E1164" s="1096">
        <v>40163</v>
      </c>
      <c r="F1164" s="1095" t="s">
        <v>199</v>
      </c>
      <c r="G1164" s="1091"/>
      <c r="H1164" s="1091"/>
      <c r="I1164" s="1091"/>
      <c r="J1164" s="1095" t="s">
        <v>199</v>
      </c>
      <c r="K1164" s="1091"/>
      <c r="L1164" s="1091"/>
      <c r="M1164" s="1092"/>
      <c r="N1164" s="1091"/>
      <c r="O1164" s="1091"/>
      <c r="P1164" s="1091"/>
      <c r="Q1164" s="1091">
        <v>936063469.11000001</v>
      </c>
      <c r="R1164" s="1092">
        <v>88401697</v>
      </c>
    </row>
    <row r="1165" spans="1:18">
      <c r="A1165" s="1095" t="s">
        <v>809</v>
      </c>
      <c r="B1165" s="1095" t="s">
        <v>1585</v>
      </c>
      <c r="C1165" s="1095" t="s">
        <v>1586</v>
      </c>
      <c r="D1165" s="1095" t="s">
        <v>920</v>
      </c>
      <c r="E1165" s="1096">
        <v>39843</v>
      </c>
      <c r="F1165" s="1095" t="s">
        <v>201</v>
      </c>
      <c r="G1165" s="1091">
        <v>10449000</v>
      </c>
      <c r="H1165" s="1091">
        <v>0</v>
      </c>
      <c r="I1165" s="1091">
        <v>12423046.75</v>
      </c>
      <c r="J1165" s="1095" t="s">
        <v>1020</v>
      </c>
      <c r="K1165" s="1091"/>
      <c r="L1165" s="1091"/>
      <c r="M1165" s="1092"/>
      <c r="N1165" s="1091"/>
      <c r="O1165" s="1091"/>
      <c r="P1165" s="1091"/>
      <c r="Q1165" s="1091"/>
      <c r="R1165" s="1092"/>
    </row>
    <row r="1166" spans="1:18">
      <c r="A1166" s="1095" t="s">
        <v>199</v>
      </c>
      <c r="B1166" s="1095" t="s">
        <v>1585</v>
      </c>
      <c r="C1166" s="1095" t="s">
        <v>1586</v>
      </c>
      <c r="D1166" s="1095" t="s">
        <v>920</v>
      </c>
      <c r="E1166" s="1096">
        <v>40773</v>
      </c>
      <c r="F1166" s="1095" t="s">
        <v>199</v>
      </c>
      <c r="G1166" s="1091"/>
      <c r="H1166" s="1091"/>
      <c r="I1166" s="1091"/>
      <c r="J1166" s="1095" t="s">
        <v>199</v>
      </c>
      <c r="K1166" s="1091">
        <v>10449000</v>
      </c>
      <c r="L1166" s="1091"/>
      <c r="M1166" s="1092">
        <v>10449</v>
      </c>
      <c r="N1166" s="1091">
        <v>1000</v>
      </c>
      <c r="O1166" s="1091"/>
      <c r="P1166" s="1091"/>
      <c r="Q1166" s="1091">
        <v>522000</v>
      </c>
      <c r="R1166" s="1092">
        <v>522</v>
      </c>
    </row>
    <row r="1167" spans="1:18">
      <c r="A1167" s="1095" t="s">
        <v>773</v>
      </c>
      <c r="B1167" s="1095" t="s">
        <v>1587</v>
      </c>
      <c r="C1167" s="1095" t="s">
        <v>1588</v>
      </c>
      <c r="D1167" s="1095" t="s">
        <v>1045</v>
      </c>
      <c r="E1167" s="1096">
        <v>39766</v>
      </c>
      <c r="F1167" s="1095" t="s">
        <v>200</v>
      </c>
      <c r="G1167" s="1091">
        <v>2500000000</v>
      </c>
      <c r="H1167" s="1091">
        <v>0</v>
      </c>
      <c r="I1167" s="1091">
        <v>2867222222.2199998</v>
      </c>
      <c r="J1167" s="1095" t="s">
        <v>1020</v>
      </c>
      <c r="K1167" s="1091"/>
      <c r="L1167" s="1091"/>
      <c r="M1167" s="1092"/>
      <c r="N1167" s="1091"/>
      <c r="O1167" s="1091"/>
      <c r="P1167" s="1091"/>
      <c r="Q1167" s="1091"/>
      <c r="R1167" s="1092"/>
    </row>
    <row r="1168" spans="1:18">
      <c r="A1168" s="1095" t="s">
        <v>199</v>
      </c>
      <c r="B1168" s="1095" t="s">
        <v>1587</v>
      </c>
      <c r="C1168" s="1095" t="s">
        <v>1588</v>
      </c>
      <c r="D1168" s="1095" t="s">
        <v>1045</v>
      </c>
      <c r="E1168" s="1096">
        <v>40632</v>
      </c>
      <c r="F1168" s="1095" t="s">
        <v>199</v>
      </c>
      <c r="G1168" s="1091"/>
      <c r="H1168" s="1091"/>
      <c r="I1168" s="1091"/>
      <c r="J1168" s="1095" t="s">
        <v>199</v>
      </c>
      <c r="K1168" s="1091">
        <v>2500000000</v>
      </c>
      <c r="L1168" s="1091"/>
      <c r="M1168" s="1092">
        <v>25000</v>
      </c>
      <c r="N1168" s="1091">
        <v>100000</v>
      </c>
      <c r="O1168" s="1091"/>
      <c r="P1168" s="1091"/>
      <c r="Q1168" s="1091"/>
      <c r="R1168" s="1092"/>
    </row>
    <row r="1169" spans="1:18">
      <c r="A1169" s="1095" t="s">
        <v>199</v>
      </c>
      <c r="B1169" s="1095" t="s">
        <v>1587</v>
      </c>
      <c r="C1169" s="1095" t="s">
        <v>1588</v>
      </c>
      <c r="D1169" s="1095" t="s">
        <v>1045</v>
      </c>
      <c r="E1169" s="1096">
        <v>40653</v>
      </c>
      <c r="F1169" s="1095" t="s">
        <v>199</v>
      </c>
      <c r="G1169" s="1091"/>
      <c r="H1169" s="1091"/>
      <c r="I1169" s="1091"/>
      <c r="J1169" s="1095" t="s">
        <v>199</v>
      </c>
      <c r="K1169" s="1091"/>
      <c r="L1169" s="1091"/>
      <c r="M1169" s="1092"/>
      <c r="N1169" s="1091"/>
      <c r="O1169" s="1091"/>
      <c r="P1169" s="1091"/>
      <c r="Q1169" s="1091">
        <v>70000000</v>
      </c>
      <c r="R1169" s="1092">
        <v>35244361</v>
      </c>
    </row>
    <row r="1170" spans="1:18">
      <c r="A1170" s="1095" t="s">
        <v>827</v>
      </c>
      <c r="B1170" s="1095" t="s">
        <v>1589</v>
      </c>
      <c r="C1170" s="1095" t="s">
        <v>1590</v>
      </c>
      <c r="D1170" s="1095" t="s">
        <v>882</v>
      </c>
      <c r="E1170" s="1096">
        <v>39892</v>
      </c>
      <c r="F1170" s="1095" t="s">
        <v>201</v>
      </c>
      <c r="G1170" s="1091">
        <v>470000</v>
      </c>
      <c r="H1170" s="1091">
        <v>0</v>
      </c>
      <c r="I1170" s="1091">
        <v>622228.43999999994</v>
      </c>
      <c r="J1170" s="1095" t="s">
        <v>1020</v>
      </c>
      <c r="K1170" s="1091"/>
      <c r="L1170" s="1091"/>
      <c r="M1170" s="1092"/>
      <c r="N1170" s="1091"/>
      <c r="O1170" s="1091"/>
      <c r="P1170" s="1091"/>
      <c r="Q1170" s="1091"/>
      <c r="R1170" s="1092"/>
    </row>
    <row r="1171" spans="1:18">
      <c r="A1171" s="1095" t="s">
        <v>199</v>
      </c>
      <c r="B1171" s="1095" t="s">
        <v>1589</v>
      </c>
      <c r="C1171" s="1095" t="s">
        <v>1590</v>
      </c>
      <c r="D1171" s="1095" t="s">
        <v>882</v>
      </c>
      <c r="E1171" s="1096">
        <v>41717</v>
      </c>
      <c r="F1171" s="1095" t="s">
        <v>199</v>
      </c>
      <c r="G1171" s="1091"/>
      <c r="H1171" s="1091"/>
      <c r="I1171" s="1091"/>
      <c r="J1171" s="1095" t="s">
        <v>199</v>
      </c>
      <c r="K1171" s="1091">
        <v>470000</v>
      </c>
      <c r="L1171" s="1091"/>
      <c r="M1171" s="1092">
        <v>470</v>
      </c>
      <c r="N1171" s="1091">
        <v>1000</v>
      </c>
      <c r="O1171" s="1091"/>
      <c r="P1171" s="1091"/>
      <c r="Q1171" s="1091">
        <v>24000</v>
      </c>
      <c r="R1171" s="1092">
        <v>24</v>
      </c>
    </row>
    <row r="1172" spans="1:18">
      <c r="A1172" s="1095" t="s">
        <v>813</v>
      </c>
      <c r="B1172" s="1095" t="s">
        <v>1591</v>
      </c>
      <c r="C1172" s="1095" t="s">
        <v>1592</v>
      </c>
      <c r="D1172" s="1095" t="s">
        <v>76</v>
      </c>
      <c r="E1172" s="1096">
        <v>40046</v>
      </c>
      <c r="F1172" s="1095" t="s">
        <v>201</v>
      </c>
      <c r="G1172" s="1091">
        <v>4000000</v>
      </c>
      <c r="H1172" s="1091">
        <v>0</v>
      </c>
      <c r="I1172" s="1091">
        <v>4137336.64</v>
      </c>
      <c r="J1172" s="1095" t="s">
        <v>808</v>
      </c>
      <c r="K1172" s="1091"/>
      <c r="L1172" s="1091"/>
      <c r="M1172" s="1092"/>
      <c r="N1172" s="1091"/>
      <c r="O1172" s="1091"/>
      <c r="P1172" s="1091"/>
      <c r="Q1172" s="1091"/>
      <c r="R1172" s="1092"/>
    </row>
    <row r="1173" spans="1:18">
      <c r="A1173" s="1095" t="s">
        <v>199</v>
      </c>
      <c r="B1173" s="1095" t="s">
        <v>1591</v>
      </c>
      <c r="C1173" s="1095" t="s">
        <v>1592</v>
      </c>
      <c r="D1173" s="1095" t="s">
        <v>76</v>
      </c>
      <c r="E1173" s="1096">
        <v>41243</v>
      </c>
      <c r="F1173" s="1095" t="s">
        <v>199</v>
      </c>
      <c r="G1173" s="1091"/>
      <c r="H1173" s="1091"/>
      <c r="I1173" s="1091"/>
      <c r="J1173" s="1095" t="s">
        <v>199</v>
      </c>
      <c r="K1173" s="1091">
        <v>3308000</v>
      </c>
      <c r="L1173" s="1091"/>
      <c r="M1173" s="1092">
        <v>4000</v>
      </c>
      <c r="N1173" s="1091">
        <v>827</v>
      </c>
      <c r="O1173" s="1091">
        <v>-692000</v>
      </c>
      <c r="P1173" s="1091"/>
      <c r="Q1173" s="1091">
        <v>140400</v>
      </c>
      <c r="R1173" s="1092">
        <v>200</v>
      </c>
    </row>
    <row r="1174" spans="1:18">
      <c r="A1174" s="1095" t="s">
        <v>199</v>
      </c>
      <c r="B1174" s="1095" t="s">
        <v>1591</v>
      </c>
      <c r="C1174" s="1095" t="s">
        <v>1592</v>
      </c>
      <c r="D1174" s="1095" t="s">
        <v>76</v>
      </c>
      <c r="E1174" s="1096">
        <v>41285</v>
      </c>
      <c r="F1174" s="1095" t="s">
        <v>199</v>
      </c>
      <c r="G1174" s="1091"/>
      <c r="H1174" s="1091"/>
      <c r="I1174" s="1091"/>
      <c r="J1174" s="1095" t="s">
        <v>199</v>
      </c>
      <c r="K1174" s="1091"/>
      <c r="L1174" s="1091">
        <v>-25000</v>
      </c>
      <c r="M1174" s="1092"/>
      <c r="N1174" s="1091"/>
      <c r="O1174" s="1091"/>
      <c r="P1174" s="1091"/>
      <c r="Q1174" s="1091"/>
      <c r="R1174" s="1092"/>
    </row>
    <row r="1175" spans="1:18">
      <c r="A1175" s="1095" t="s">
        <v>1315</v>
      </c>
      <c r="B1175" s="1095" t="s">
        <v>1593</v>
      </c>
      <c r="C1175" s="1095" t="s">
        <v>1594</v>
      </c>
      <c r="D1175" s="1095" t="s">
        <v>18</v>
      </c>
      <c r="E1175" s="1096">
        <v>39864</v>
      </c>
      <c r="F1175" s="1095" t="s">
        <v>201</v>
      </c>
      <c r="G1175" s="1091">
        <v>1998000</v>
      </c>
      <c r="H1175" s="1091">
        <v>0</v>
      </c>
      <c r="I1175" s="1091">
        <v>4818134.5</v>
      </c>
      <c r="J1175" s="1095" t="s">
        <v>1020</v>
      </c>
      <c r="K1175" s="1091"/>
      <c r="L1175" s="1091"/>
      <c r="M1175" s="1092"/>
      <c r="N1175" s="1091"/>
      <c r="O1175" s="1091"/>
      <c r="P1175" s="1091"/>
      <c r="Q1175" s="1091"/>
      <c r="R1175" s="1092"/>
    </row>
    <row r="1176" spans="1:18">
      <c r="A1176" s="1095" t="s">
        <v>199</v>
      </c>
      <c r="B1176" s="1095" t="s">
        <v>1593</v>
      </c>
      <c r="C1176" s="1095" t="s">
        <v>1594</v>
      </c>
      <c r="D1176" s="1095" t="s">
        <v>18</v>
      </c>
      <c r="E1176" s="1096">
        <v>40176</v>
      </c>
      <c r="F1176" s="1095" t="s">
        <v>199</v>
      </c>
      <c r="G1176" s="1091">
        <v>2453000</v>
      </c>
      <c r="H1176" s="1091"/>
      <c r="I1176" s="1091"/>
      <c r="J1176" s="1095" t="s">
        <v>199</v>
      </c>
      <c r="K1176" s="1091"/>
      <c r="L1176" s="1091"/>
      <c r="M1176" s="1092"/>
      <c r="N1176" s="1091"/>
      <c r="O1176" s="1091"/>
      <c r="P1176" s="1091"/>
      <c r="Q1176" s="1091"/>
      <c r="R1176" s="1092"/>
    </row>
    <row r="1177" spans="1:18">
      <c r="A1177" s="1095" t="s">
        <v>199</v>
      </c>
      <c r="B1177" s="1095" t="s">
        <v>1593</v>
      </c>
      <c r="C1177" s="1095" t="s">
        <v>1594</v>
      </c>
      <c r="D1177" s="1095" t="s">
        <v>18</v>
      </c>
      <c r="E1177" s="1096">
        <v>40450</v>
      </c>
      <c r="F1177" s="1095" t="s">
        <v>199</v>
      </c>
      <c r="G1177" s="1091"/>
      <c r="H1177" s="1091"/>
      <c r="I1177" s="1091"/>
      <c r="J1177" s="1095" t="s">
        <v>199</v>
      </c>
      <c r="K1177" s="1091">
        <v>4451000</v>
      </c>
      <c r="L1177" s="1091"/>
      <c r="M1177" s="1092">
        <v>4451</v>
      </c>
      <c r="N1177" s="1091">
        <v>1000</v>
      </c>
      <c r="O1177" s="1091"/>
      <c r="P1177" s="1091"/>
      <c r="Q1177" s="1091">
        <v>100000</v>
      </c>
      <c r="R1177" s="1092">
        <v>100</v>
      </c>
    </row>
    <row r="1178" spans="1:18">
      <c r="A1178" s="1095" t="s">
        <v>773</v>
      </c>
      <c r="B1178" s="1095" t="s">
        <v>1595</v>
      </c>
      <c r="C1178" s="1095" t="s">
        <v>1596</v>
      </c>
      <c r="D1178" s="1095" t="s">
        <v>61</v>
      </c>
      <c r="E1178" s="1096">
        <v>39850</v>
      </c>
      <c r="F1178" s="1095" t="s">
        <v>200</v>
      </c>
      <c r="G1178" s="1091">
        <v>59000000</v>
      </c>
      <c r="H1178" s="1091">
        <v>0</v>
      </c>
      <c r="I1178" s="1091">
        <v>68260833.329999998</v>
      </c>
      <c r="J1178" s="1095" t="s">
        <v>1020</v>
      </c>
      <c r="K1178" s="1091"/>
      <c r="L1178" s="1091"/>
      <c r="M1178" s="1092"/>
      <c r="N1178" s="1091"/>
      <c r="O1178" s="1091"/>
      <c r="P1178" s="1091"/>
      <c r="Q1178" s="1091"/>
      <c r="R1178" s="1092"/>
    </row>
    <row r="1179" spans="1:18">
      <c r="A1179" s="1095" t="s">
        <v>199</v>
      </c>
      <c r="B1179" s="1095" t="s">
        <v>1595</v>
      </c>
      <c r="C1179" s="1095" t="s">
        <v>1596</v>
      </c>
      <c r="D1179" s="1095" t="s">
        <v>61</v>
      </c>
      <c r="E1179" s="1096">
        <v>40394</v>
      </c>
      <c r="F1179" s="1095" t="s">
        <v>199</v>
      </c>
      <c r="G1179" s="1091"/>
      <c r="H1179" s="1091"/>
      <c r="I1179" s="1091"/>
      <c r="J1179" s="1095" t="s">
        <v>199</v>
      </c>
      <c r="K1179" s="1091">
        <v>20000000</v>
      </c>
      <c r="L1179" s="1091"/>
      <c r="M1179" s="1092">
        <v>20000</v>
      </c>
      <c r="N1179" s="1091">
        <v>1000</v>
      </c>
      <c r="O1179" s="1091"/>
      <c r="P1179" s="1091"/>
      <c r="Q1179" s="1091"/>
      <c r="R1179" s="1092"/>
    </row>
    <row r="1180" spans="1:18">
      <c r="A1180" s="1095" t="s">
        <v>199</v>
      </c>
      <c r="B1180" s="1095" t="s">
        <v>1595</v>
      </c>
      <c r="C1180" s="1095" t="s">
        <v>1596</v>
      </c>
      <c r="D1180" s="1095" t="s">
        <v>61</v>
      </c>
      <c r="E1180" s="1096">
        <v>40618</v>
      </c>
      <c r="F1180" s="1095" t="s">
        <v>199</v>
      </c>
      <c r="G1180" s="1091"/>
      <c r="H1180" s="1091"/>
      <c r="I1180" s="1091"/>
      <c r="J1180" s="1095" t="s">
        <v>199</v>
      </c>
      <c r="K1180" s="1091">
        <v>20000000</v>
      </c>
      <c r="L1180" s="1091"/>
      <c r="M1180" s="1092">
        <v>20000</v>
      </c>
      <c r="N1180" s="1091">
        <v>1000</v>
      </c>
      <c r="O1180" s="1091"/>
      <c r="P1180" s="1091"/>
      <c r="Q1180" s="1091"/>
      <c r="R1180" s="1092"/>
    </row>
    <row r="1181" spans="1:18">
      <c r="A1181" s="1095" t="s">
        <v>199</v>
      </c>
      <c r="B1181" s="1095" t="s">
        <v>1595</v>
      </c>
      <c r="C1181" s="1095" t="s">
        <v>1596</v>
      </c>
      <c r="D1181" s="1095" t="s">
        <v>61</v>
      </c>
      <c r="E1181" s="1096">
        <v>40947</v>
      </c>
      <c r="F1181" s="1095" t="s">
        <v>199</v>
      </c>
      <c r="G1181" s="1091"/>
      <c r="H1181" s="1091"/>
      <c r="I1181" s="1091"/>
      <c r="J1181" s="1095" t="s">
        <v>199</v>
      </c>
      <c r="K1181" s="1091">
        <v>19000000</v>
      </c>
      <c r="L1181" s="1091"/>
      <c r="M1181" s="1092">
        <v>19000</v>
      </c>
      <c r="N1181" s="1091">
        <v>1000</v>
      </c>
      <c r="O1181" s="1091"/>
      <c r="P1181" s="1091"/>
      <c r="Q1181" s="1091"/>
      <c r="R1181" s="1092"/>
    </row>
    <row r="1182" spans="1:18">
      <c r="A1182" s="1095" t="s">
        <v>199</v>
      </c>
      <c r="B1182" s="1095" t="s">
        <v>1595</v>
      </c>
      <c r="C1182" s="1095" t="s">
        <v>1596</v>
      </c>
      <c r="D1182" s="1095" t="s">
        <v>61</v>
      </c>
      <c r="E1182" s="1096">
        <v>40968</v>
      </c>
      <c r="F1182" s="1095" t="s">
        <v>199</v>
      </c>
      <c r="G1182" s="1091"/>
      <c r="H1182" s="1091"/>
      <c r="I1182" s="1091"/>
      <c r="J1182" s="1095" t="s">
        <v>199</v>
      </c>
      <c r="K1182" s="1091"/>
      <c r="L1182" s="1091"/>
      <c r="M1182" s="1092"/>
      <c r="N1182" s="1091"/>
      <c r="O1182" s="1091"/>
      <c r="P1182" s="1091"/>
      <c r="Q1182" s="1091">
        <v>2800000</v>
      </c>
      <c r="R1182" s="1092">
        <v>997049.55</v>
      </c>
    </row>
    <row r="1183" spans="1:18">
      <c r="A1183" s="1095" t="s">
        <v>1322</v>
      </c>
      <c r="B1183" s="1095" t="s">
        <v>1597</v>
      </c>
      <c r="C1183" s="1095" t="s">
        <v>1281</v>
      </c>
      <c r="D1183" s="1095" t="s">
        <v>108</v>
      </c>
      <c r="E1183" s="1096">
        <v>39871</v>
      </c>
      <c r="F1183" s="1095" t="s">
        <v>200</v>
      </c>
      <c r="G1183" s="1091">
        <v>56044000</v>
      </c>
      <c r="H1183" s="1091">
        <v>0</v>
      </c>
      <c r="I1183" s="1091">
        <v>60517713.329999998</v>
      </c>
      <c r="J1183" s="1095" t="s">
        <v>1020</v>
      </c>
      <c r="K1183" s="1091"/>
      <c r="L1183" s="1091"/>
      <c r="M1183" s="1092"/>
      <c r="N1183" s="1091"/>
      <c r="O1183" s="1091"/>
      <c r="P1183" s="1091"/>
      <c r="Q1183" s="1091"/>
      <c r="R1183" s="1092"/>
    </row>
    <row r="1184" spans="1:18">
      <c r="A1184" s="1095" t="s">
        <v>199</v>
      </c>
      <c r="B1184" s="1095" t="s">
        <v>1597</v>
      </c>
      <c r="C1184" s="1095" t="s">
        <v>1281</v>
      </c>
      <c r="D1184" s="1095" t="s">
        <v>108</v>
      </c>
      <c r="E1184" s="1096">
        <v>40338</v>
      </c>
      <c r="F1184" s="1095" t="s">
        <v>199</v>
      </c>
      <c r="G1184" s="1091"/>
      <c r="H1184" s="1091"/>
      <c r="I1184" s="1091"/>
      <c r="J1184" s="1095" t="s">
        <v>199</v>
      </c>
      <c r="K1184" s="1091">
        <v>56044000</v>
      </c>
      <c r="L1184" s="1091"/>
      <c r="M1184" s="1092">
        <v>56044</v>
      </c>
      <c r="N1184" s="1091">
        <v>1000</v>
      </c>
      <c r="O1184" s="1091"/>
      <c r="P1184" s="1091"/>
      <c r="Q1184" s="1091"/>
      <c r="R1184" s="1092"/>
    </row>
    <row r="1185" spans="1:18">
      <c r="A1185" s="1095" t="s">
        <v>199</v>
      </c>
      <c r="B1185" s="1095" t="s">
        <v>1597</v>
      </c>
      <c r="C1185" s="1095" t="s">
        <v>1281</v>
      </c>
      <c r="D1185" s="1095" t="s">
        <v>108</v>
      </c>
      <c r="E1185" s="1096">
        <v>40869</v>
      </c>
      <c r="F1185" s="1095" t="s">
        <v>199</v>
      </c>
      <c r="G1185" s="1091"/>
      <c r="H1185" s="1091"/>
      <c r="I1185" s="1091"/>
      <c r="J1185" s="1095" t="s">
        <v>199</v>
      </c>
      <c r="K1185" s="1091"/>
      <c r="L1185" s="1091"/>
      <c r="M1185" s="1092"/>
      <c r="N1185" s="1091"/>
      <c r="O1185" s="1091"/>
      <c r="P1185" s="1091"/>
      <c r="Q1185" s="1091">
        <v>877557</v>
      </c>
      <c r="R1185" s="1092">
        <v>198269</v>
      </c>
    </row>
    <row r="1186" spans="1:18">
      <c r="A1186" s="1095" t="s">
        <v>813</v>
      </c>
      <c r="B1186" s="1095" t="s">
        <v>1598</v>
      </c>
      <c r="C1186" s="1095" t="s">
        <v>1004</v>
      </c>
      <c r="D1186" s="1095" t="s">
        <v>151</v>
      </c>
      <c r="E1186" s="1096">
        <v>40165</v>
      </c>
      <c r="F1186" s="1095" t="s">
        <v>201</v>
      </c>
      <c r="G1186" s="1091">
        <v>3000000</v>
      </c>
      <c r="H1186" s="1091">
        <v>0</v>
      </c>
      <c r="I1186" s="1091">
        <v>2932162.5</v>
      </c>
      <c r="J1186" s="1095" t="s">
        <v>808</v>
      </c>
      <c r="K1186" s="1091"/>
      <c r="L1186" s="1091"/>
      <c r="M1186" s="1092"/>
      <c r="N1186" s="1091"/>
      <c r="O1186" s="1091"/>
      <c r="P1186" s="1091"/>
      <c r="Q1186" s="1091"/>
      <c r="R1186" s="1092"/>
    </row>
    <row r="1187" spans="1:18">
      <c r="A1187" s="1095" t="s">
        <v>199</v>
      </c>
      <c r="B1187" s="1095" t="s">
        <v>1598</v>
      </c>
      <c r="C1187" s="1095" t="s">
        <v>1004</v>
      </c>
      <c r="D1187" s="1095" t="s">
        <v>151</v>
      </c>
      <c r="E1187" s="1096">
        <v>41242</v>
      </c>
      <c r="F1187" s="1095" t="s">
        <v>199</v>
      </c>
      <c r="G1187" s="1091"/>
      <c r="H1187" s="1091"/>
      <c r="I1187" s="1091"/>
      <c r="J1187" s="1095" t="s">
        <v>199</v>
      </c>
      <c r="K1187" s="1091">
        <v>2370930</v>
      </c>
      <c r="L1187" s="1091"/>
      <c r="M1187" s="1092">
        <v>3000</v>
      </c>
      <c r="N1187" s="1091">
        <v>790.31</v>
      </c>
      <c r="O1187" s="1091">
        <v>-629070</v>
      </c>
      <c r="P1187" s="1091"/>
      <c r="Q1187" s="1091">
        <v>104375</v>
      </c>
      <c r="R1187" s="1092">
        <v>150</v>
      </c>
    </row>
    <row r="1188" spans="1:18">
      <c r="A1188" s="1095" t="s">
        <v>199</v>
      </c>
      <c r="B1188" s="1095" t="s">
        <v>1598</v>
      </c>
      <c r="C1188" s="1095" t="s">
        <v>1004</v>
      </c>
      <c r="D1188" s="1095" t="s">
        <v>151</v>
      </c>
      <c r="E1188" s="1096">
        <v>41285</v>
      </c>
      <c r="F1188" s="1095" t="s">
        <v>199</v>
      </c>
      <c r="G1188" s="1091"/>
      <c r="H1188" s="1091"/>
      <c r="I1188" s="1091"/>
      <c r="J1188" s="1095" t="s">
        <v>199</v>
      </c>
      <c r="K1188" s="1091"/>
      <c r="L1188" s="1091">
        <v>-23709.29</v>
      </c>
      <c r="M1188" s="1092"/>
      <c r="N1188" s="1091"/>
      <c r="O1188" s="1091"/>
      <c r="P1188" s="1091"/>
      <c r="Q1188" s="1091"/>
      <c r="R1188" s="1092"/>
    </row>
    <row r="1189" spans="1:18">
      <c r="A1189" s="1095" t="s">
        <v>199</v>
      </c>
      <c r="B1189" s="1095" t="s">
        <v>1598</v>
      </c>
      <c r="C1189" s="1095" t="s">
        <v>1004</v>
      </c>
      <c r="D1189" s="1095" t="s">
        <v>151</v>
      </c>
      <c r="E1189" s="1096">
        <v>41359</v>
      </c>
      <c r="F1189" s="1095" t="s">
        <v>199</v>
      </c>
      <c r="G1189" s="1091"/>
      <c r="H1189" s="1091"/>
      <c r="I1189" s="1091"/>
      <c r="J1189" s="1095" t="s">
        <v>199</v>
      </c>
      <c r="K1189" s="1091"/>
      <c r="L1189" s="1091">
        <v>-1290.71</v>
      </c>
      <c r="M1189" s="1092"/>
      <c r="N1189" s="1091"/>
      <c r="O1189" s="1091"/>
      <c r="P1189" s="1091"/>
      <c r="Q1189" s="1091"/>
      <c r="R1189" s="1092"/>
    </row>
    <row r="1190" spans="1:18">
      <c r="A1190" s="1095" t="s">
        <v>773</v>
      </c>
      <c r="B1190" s="1095" t="s">
        <v>1599</v>
      </c>
      <c r="C1190" s="1095" t="s">
        <v>1038</v>
      </c>
      <c r="D1190" s="1095" t="s">
        <v>1045</v>
      </c>
      <c r="E1190" s="1096">
        <v>39822</v>
      </c>
      <c r="F1190" s="1095" t="s">
        <v>200</v>
      </c>
      <c r="G1190" s="1091">
        <v>13400000</v>
      </c>
      <c r="H1190" s="1091">
        <v>0</v>
      </c>
      <c r="I1190" s="1091">
        <v>14527390.33</v>
      </c>
      <c r="J1190" s="1095" t="s">
        <v>1020</v>
      </c>
      <c r="K1190" s="1091"/>
      <c r="L1190" s="1091"/>
      <c r="M1190" s="1092"/>
      <c r="N1190" s="1091"/>
      <c r="O1190" s="1091"/>
      <c r="P1190" s="1091"/>
      <c r="Q1190" s="1091"/>
      <c r="R1190" s="1092"/>
    </row>
    <row r="1191" spans="1:18">
      <c r="A1191" s="1095" t="s">
        <v>199</v>
      </c>
      <c r="B1191" s="1095" t="s">
        <v>1599</v>
      </c>
      <c r="C1191" s="1095" t="s">
        <v>1038</v>
      </c>
      <c r="D1191" s="1095" t="s">
        <v>1045</v>
      </c>
      <c r="E1191" s="1096">
        <v>40107</v>
      </c>
      <c r="F1191" s="1095" t="s">
        <v>199</v>
      </c>
      <c r="G1191" s="1091"/>
      <c r="H1191" s="1091"/>
      <c r="I1191" s="1091"/>
      <c r="J1191" s="1095" t="s">
        <v>199</v>
      </c>
      <c r="K1191" s="1091">
        <v>13400000</v>
      </c>
      <c r="L1191" s="1091"/>
      <c r="M1191" s="1092">
        <v>13400</v>
      </c>
      <c r="N1191" s="1091">
        <v>1000</v>
      </c>
      <c r="O1191" s="1091"/>
      <c r="P1191" s="1091"/>
      <c r="Q1191" s="1091"/>
      <c r="R1191" s="1092"/>
    </row>
    <row r="1192" spans="1:18">
      <c r="A1192" s="1095" t="s">
        <v>199</v>
      </c>
      <c r="B1192" s="1095" t="s">
        <v>1599</v>
      </c>
      <c r="C1192" s="1095" t="s">
        <v>1038</v>
      </c>
      <c r="D1192" s="1095" t="s">
        <v>1045</v>
      </c>
      <c r="E1192" s="1096">
        <v>40869</v>
      </c>
      <c r="F1192" s="1095" t="s">
        <v>199</v>
      </c>
      <c r="G1192" s="1091"/>
      <c r="H1192" s="1091"/>
      <c r="I1192" s="1091"/>
      <c r="J1192" s="1095" t="s">
        <v>199</v>
      </c>
      <c r="K1192" s="1091"/>
      <c r="L1192" s="1091"/>
      <c r="M1192" s="1092"/>
      <c r="N1192" s="1091"/>
      <c r="O1192" s="1091"/>
      <c r="P1192" s="1091"/>
      <c r="Q1192" s="1091">
        <v>602557</v>
      </c>
      <c r="R1192" s="1092">
        <v>217063</v>
      </c>
    </row>
    <row r="1193" spans="1:18">
      <c r="A1193" s="1095" t="s">
        <v>802</v>
      </c>
      <c r="B1193" s="1095" t="s">
        <v>1600</v>
      </c>
      <c r="C1193" s="1095" t="s">
        <v>1601</v>
      </c>
      <c r="D1193" s="1095" t="s">
        <v>934</v>
      </c>
      <c r="E1193" s="1096">
        <v>39805</v>
      </c>
      <c r="F1193" s="1095" t="s">
        <v>201</v>
      </c>
      <c r="G1193" s="1091">
        <v>5830000</v>
      </c>
      <c r="H1193" s="1091">
        <v>0</v>
      </c>
      <c r="I1193" s="1091">
        <v>6731961.0599999996</v>
      </c>
      <c r="J1193" s="1095" t="s">
        <v>1020</v>
      </c>
      <c r="K1193" s="1091"/>
      <c r="L1193" s="1091"/>
      <c r="M1193" s="1092"/>
      <c r="N1193" s="1091"/>
      <c r="O1193" s="1091"/>
      <c r="P1193" s="1091"/>
      <c r="Q1193" s="1091"/>
      <c r="R1193" s="1092"/>
    </row>
    <row r="1194" spans="1:18">
      <c r="A1194" s="1095" t="s">
        <v>199</v>
      </c>
      <c r="B1194" s="1095" t="s">
        <v>1600</v>
      </c>
      <c r="C1194" s="1095" t="s">
        <v>1601</v>
      </c>
      <c r="D1194" s="1095" t="s">
        <v>934</v>
      </c>
      <c r="E1194" s="1096">
        <v>40506</v>
      </c>
      <c r="F1194" s="1095" t="s">
        <v>199</v>
      </c>
      <c r="G1194" s="1091"/>
      <c r="H1194" s="1091"/>
      <c r="I1194" s="1091"/>
      <c r="J1194" s="1095" t="s">
        <v>199</v>
      </c>
      <c r="K1194" s="1091">
        <v>5830000</v>
      </c>
      <c r="L1194" s="1091"/>
      <c r="M1194" s="1092">
        <v>5830</v>
      </c>
      <c r="N1194" s="1091">
        <v>1000</v>
      </c>
      <c r="O1194" s="1091"/>
      <c r="P1194" s="1091"/>
      <c r="Q1194" s="1091">
        <v>292000</v>
      </c>
      <c r="R1194" s="1092">
        <v>292</v>
      </c>
    </row>
    <row r="1195" spans="1:18">
      <c r="A1195" s="1095" t="s">
        <v>1602</v>
      </c>
      <c r="B1195" s="1095" t="s">
        <v>1603</v>
      </c>
      <c r="C1195" s="1095" t="s">
        <v>1004</v>
      </c>
      <c r="D1195" s="1095" t="s">
        <v>151</v>
      </c>
      <c r="E1195" s="1096">
        <v>39843</v>
      </c>
      <c r="F1195" s="1095" t="s">
        <v>6</v>
      </c>
      <c r="G1195" s="1091">
        <v>5498000</v>
      </c>
      <c r="H1195" s="1091">
        <v>0</v>
      </c>
      <c r="I1195" s="1091">
        <v>355079</v>
      </c>
      <c r="J1195" s="1095" t="s">
        <v>954</v>
      </c>
      <c r="K1195" s="1091"/>
      <c r="L1195" s="1091"/>
      <c r="M1195" s="1092"/>
      <c r="N1195" s="1091"/>
      <c r="O1195" s="1091"/>
      <c r="P1195" s="1091"/>
      <c r="Q1195" s="1091"/>
      <c r="R1195" s="1092"/>
    </row>
    <row r="1196" spans="1:18">
      <c r="A1196" s="1095" t="s">
        <v>199</v>
      </c>
      <c r="B1196" s="1095" t="s">
        <v>1603</v>
      </c>
      <c r="C1196" s="1095" t="s">
        <v>1004</v>
      </c>
      <c r="D1196" s="1095" t="s">
        <v>151</v>
      </c>
      <c r="E1196" s="1096">
        <v>40613</v>
      </c>
      <c r="F1196" s="1095" t="s">
        <v>199</v>
      </c>
      <c r="G1196" s="1091"/>
      <c r="H1196" s="1091"/>
      <c r="I1196" s="1091"/>
      <c r="J1196" s="1095" t="s">
        <v>199</v>
      </c>
      <c r="K1196" s="1091"/>
      <c r="L1196" s="1091"/>
      <c r="M1196" s="1092"/>
      <c r="N1196" s="1091"/>
      <c r="O1196" s="1091">
        <v>-5498000</v>
      </c>
      <c r="P1196" s="1091"/>
      <c r="Q1196" s="1091"/>
      <c r="R1196" s="1092"/>
    </row>
    <row r="1197" spans="1:18">
      <c r="A1197" s="1095" t="s">
        <v>834</v>
      </c>
      <c r="B1197" s="1095" t="s">
        <v>1604</v>
      </c>
      <c r="C1197" s="1095" t="s">
        <v>1605</v>
      </c>
      <c r="D1197" s="1095" t="s">
        <v>32</v>
      </c>
      <c r="E1197" s="1096">
        <v>39836</v>
      </c>
      <c r="F1197" s="1095" t="s">
        <v>201</v>
      </c>
      <c r="G1197" s="1091">
        <v>57500000</v>
      </c>
      <c r="H1197" s="1091">
        <v>0</v>
      </c>
      <c r="I1197" s="1091">
        <v>68191965.769999996</v>
      </c>
      <c r="J1197" s="1095" t="s">
        <v>1020</v>
      </c>
      <c r="K1197" s="1091"/>
      <c r="L1197" s="1091"/>
      <c r="M1197" s="1092"/>
      <c r="N1197" s="1091"/>
      <c r="O1197" s="1091"/>
      <c r="P1197" s="1091"/>
      <c r="Q1197" s="1091"/>
      <c r="R1197" s="1092"/>
    </row>
    <row r="1198" spans="1:18">
      <c r="A1198" s="1095" t="s">
        <v>199</v>
      </c>
      <c r="B1198" s="1095" t="s">
        <v>1604</v>
      </c>
      <c r="C1198" s="1095" t="s">
        <v>1605</v>
      </c>
      <c r="D1198" s="1095" t="s">
        <v>32</v>
      </c>
      <c r="E1198" s="1096">
        <v>40745</v>
      </c>
      <c r="F1198" s="1095" t="s">
        <v>199</v>
      </c>
      <c r="G1198" s="1091"/>
      <c r="H1198" s="1091"/>
      <c r="I1198" s="1091"/>
      <c r="J1198" s="1095" t="s">
        <v>199</v>
      </c>
      <c r="K1198" s="1091">
        <v>57500000</v>
      </c>
      <c r="L1198" s="1091"/>
      <c r="M1198" s="1092">
        <v>57500</v>
      </c>
      <c r="N1198" s="1091">
        <v>1000</v>
      </c>
      <c r="O1198" s="1091"/>
      <c r="P1198" s="1091"/>
      <c r="Q1198" s="1091">
        <v>2875000</v>
      </c>
      <c r="R1198" s="1092">
        <v>2875</v>
      </c>
    </row>
    <row r="1199" spans="1:18">
      <c r="A1199" s="1095" t="s">
        <v>834</v>
      </c>
      <c r="B1199" s="1095" t="s">
        <v>1606</v>
      </c>
      <c r="C1199" s="1095" t="s">
        <v>1470</v>
      </c>
      <c r="D1199" s="1095" t="s">
        <v>882</v>
      </c>
      <c r="E1199" s="1096">
        <v>39857</v>
      </c>
      <c r="F1199" s="1095" t="s">
        <v>201</v>
      </c>
      <c r="G1199" s="1091">
        <v>21900000</v>
      </c>
      <c r="H1199" s="1091">
        <v>0</v>
      </c>
      <c r="I1199" s="1091">
        <v>25995452.079999998</v>
      </c>
      <c r="J1199" s="1095" t="s">
        <v>1020</v>
      </c>
      <c r="K1199" s="1091"/>
      <c r="L1199" s="1091"/>
      <c r="M1199" s="1092"/>
      <c r="N1199" s="1091"/>
      <c r="O1199" s="1091"/>
      <c r="P1199" s="1091"/>
      <c r="Q1199" s="1091"/>
      <c r="R1199" s="1092"/>
    </row>
    <row r="1200" spans="1:18">
      <c r="A1200" s="1095" t="s">
        <v>199</v>
      </c>
      <c r="B1200" s="1095" t="s">
        <v>1606</v>
      </c>
      <c r="C1200" s="1095" t="s">
        <v>1470</v>
      </c>
      <c r="D1200" s="1095" t="s">
        <v>882</v>
      </c>
      <c r="E1200" s="1096">
        <v>40773</v>
      </c>
      <c r="F1200" s="1095" t="s">
        <v>199</v>
      </c>
      <c r="G1200" s="1091"/>
      <c r="H1200" s="1091"/>
      <c r="I1200" s="1091"/>
      <c r="J1200" s="1095" t="s">
        <v>199</v>
      </c>
      <c r="K1200" s="1091">
        <v>21900000</v>
      </c>
      <c r="L1200" s="1091"/>
      <c r="M1200" s="1092">
        <v>21900</v>
      </c>
      <c r="N1200" s="1091">
        <v>1000</v>
      </c>
      <c r="O1200" s="1091"/>
      <c r="P1200" s="1091"/>
      <c r="Q1200" s="1091">
        <v>1095000</v>
      </c>
      <c r="R1200" s="1092">
        <v>1095</v>
      </c>
    </row>
    <row r="1201" spans="1:18">
      <c r="A1201" s="1095" t="s">
        <v>862</v>
      </c>
      <c r="B1201" s="1095" t="s">
        <v>1607</v>
      </c>
      <c r="C1201" s="1095" t="s">
        <v>1406</v>
      </c>
      <c r="D1201" s="1095" t="s">
        <v>117</v>
      </c>
      <c r="E1201" s="1096">
        <v>40151</v>
      </c>
      <c r="F1201" s="1095" t="s">
        <v>201</v>
      </c>
      <c r="G1201" s="1091">
        <v>6500000</v>
      </c>
      <c r="H1201" s="1091">
        <v>0</v>
      </c>
      <c r="I1201" s="1091">
        <v>8447271.1099999994</v>
      </c>
      <c r="J1201" s="1095" t="s">
        <v>1020</v>
      </c>
      <c r="K1201" s="1091"/>
      <c r="L1201" s="1091"/>
      <c r="M1201" s="1092"/>
      <c r="N1201" s="1091"/>
      <c r="O1201" s="1091"/>
      <c r="P1201" s="1091"/>
      <c r="Q1201" s="1091"/>
      <c r="R1201" s="1092"/>
    </row>
    <row r="1202" spans="1:18">
      <c r="A1202" s="1095" t="s">
        <v>199</v>
      </c>
      <c r="B1202" s="1095" t="s">
        <v>1607</v>
      </c>
      <c r="C1202" s="1095" t="s">
        <v>1406</v>
      </c>
      <c r="D1202" s="1095" t="s">
        <v>117</v>
      </c>
      <c r="E1202" s="1096">
        <v>42018</v>
      </c>
      <c r="F1202" s="1095" t="s">
        <v>199</v>
      </c>
      <c r="G1202" s="1091"/>
      <c r="H1202" s="1091"/>
      <c r="I1202" s="1091"/>
      <c r="J1202" s="1095" t="s">
        <v>199</v>
      </c>
      <c r="K1202" s="1091">
        <v>6500000</v>
      </c>
      <c r="L1202" s="1091"/>
      <c r="M1202" s="1092">
        <v>6500</v>
      </c>
      <c r="N1202" s="1091">
        <v>1000</v>
      </c>
      <c r="O1202" s="1091"/>
      <c r="P1202" s="1091"/>
      <c r="Q1202" s="1091">
        <v>196000</v>
      </c>
      <c r="R1202" s="1092">
        <v>196</v>
      </c>
    </row>
    <row r="1203" spans="1:18">
      <c r="A1203" s="1095" t="s">
        <v>1018</v>
      </c>
      <c r="B1203" s="1095" t="s">
        <v>1608</v>
      </c>
      <c r="C1203" s="1095" t="s">
        <v>1378</v>
      </c>
      <c r="D1203" s="1095" t="s">
        <v>39</v>
      </c>
      <c r="E1203" s="1096">
        <v>39850</v>
      </c>
      <c r="F1203" s="1095" t="s">
        <v>6</v>
      </c>
      <c r="G1203" s="1091">
        <v>5645000</v>
      </c>
      <c r="H1203" s="1091">
        <v>0</v>
      </c>
      <c r="I1203" s="1091">
        <v>6106008.5800000001</v>
      </c>
      <c r="J1203" s="1095" t="s">
        <v>1020</v>
      </c>
      <c r="K1203" s="1091"/>
      <c r="L1203" s="1091"/>
      <c r="M1203" s="1092"/>
      <c r="N1203" s="1091"/>
      <c r="O1203" s="1091"/>
      <c r="P1203" s="1091"/>
      <c r="Q1203" s="1091"/>
      <c r="R1203" s="1092"/>
    </row>
    <row r="1204" spans="1:18">
      <c r="A1204" s="1095" t="s">
        <v>199</v>
      </c>
      <c r="B1204" s="1095" t="s">
        <v>1608</v>
      </c>
      <c r="C1204" s="1095" t="s">
        <v>1378</v>
      </c>
      <c r="D1204" s="1095" t="s">
        <v>39</v>
      </c>
      <c r="E1204" s="1096">
        <v>40445</v>
      </c>
      <c r="F1204" s="1095" t="s">
        <v>199</v>
      </c>
      <c r="G1204" s="1091"/>
      <c r="H1204" s="1091"/>
      <c r="I1204" s="1091"/>
      <c r="J1204" s="1095" t="s">
        <v>199</v>
      </c>
      <c r="K1204" s="1091">
        <v>5645000</v>
      </c>
      <c r="L1204" s="1091"/>
      <c r="M1204" s="1092">
        <v>5645</v>
      </c>
      <c r="N1204" s="1091">
        <v>1000</v>
      </c>
      <c r="O1204" s="1091"/>
      <c r="P1204" s="1091"/>
      <c r="Q1204" s="1091"/>
      <c r="R1204" s="1092"/>
    </row>
    <row r="1205" spans="1:18">
      <c r="A1205" s="1095" t="s">
        <v>2227</v>
      </c>
      <c r="B1205" s="1095" t="s">
        <v>1609</v>
      </c>
      <c r="C1205" s="1095" t="s">
        <v>1610</v>
      </c>
      <c r="D1205" s="1095" t="s">
        <v>15</v>
      </c>
      <c r="E1205" s="1096">
        <v>39864</v>
      </c>
      <c r="F1205" s="1095" t="s">
        <v>201</v>
      </c>
      <c r="G1205" s="1091">
        <v>17280000</v>
      </c>
      <c r="H1205" s="1091">
        <v>0</v>
      </c>
      <c r="I1205" s="1091">
        <v>4999560</v>
      </c>
      <c r="J1205" s="1095" t="s">
        <v>808</v>
      </c>
      <c r="K1205" s="1091"/>
      <c r="L1205" s="1091"/>
      <c r="M1205" s="1092"/>
      <c r="N1205" s="1091"/>
      <c r="O1205" s="1091"/>
      <c r="P1205" s="1091"/>
      <c r="Q1205" s="1091"/>
      <c r="R1205" s="1092"/>
    </row>
    <row r="1206" spans="1:18">
      <c r="A1206" s="1095" t="s">
        <v>199</v>
      </c>
      <c r="B1206" s="1095" t="s">
        <v>1609</v>
      </c>
      <c r="C1206" s="1095" t="s">
        <v>1610</v>
      </c>
      <c r="D1206" s="1095" t="s">
        <v>15</v>
      </c>
      <c r="E1206" s="1096">
        <v>42551</v>
      </c>
      <c r="F1206" s="1095" t="s">
        <v>199</v>
      </c>
      <c r="G1206" s="1091"/>
      <c r="H1206" s="1091"/>
      <c r="I1206" s="1091"/>
      <c r="J1206" s="1095" t="s">
        <v>199</v>
      </c>
      <c r="K1206" s="1091">
        <v>3600000</v>
      </c>
      <c r="L1206" s="1091"/>
      <c r="M1206" s="1092">
        <v>480000</v>
      </c>
      <c r="N1206" s="1091">
        <v>7.5</v>
      </c>
      <c r="O1206" s="1091">
        <v>-13680000</v>
      </c>
      <c r="P1206" s="1091"/>
      <c r="Q1206" s="1091"/>
      <c r="R1206" s="1092"/>
    </row>
    <row r="1207" spans="1:18">
      <c r="A1207" s="1095" t="s">
        <v>773</v>
      </c>
      <c r="B1207" s="1095" t="s">
        <v>1611</v>
      </c>
      <c r="C1207" s="1095" t="s">
        <v>1612</v>
      </c>
      <c r="D1207" s="1095" t="s">
        <v>166</v>
      </c>
      <c r="E1207" s="1096">
        <v>40004</v>
      </c>
      <c r="F1207" s="1095" t="s">
        <v>200</v>
      </c>
      <c r="G1207" s="1091">
        <v>950000000</v>
      </c>
      <c r="H1207" s="1091">
        <v>0</v>
      </c>
      <c r="I1207" s="1091">
        <v>1209851873.7</v>
      </c>
      <c r="J1207" s="1095" t="s">
        <v>1020</v>
      </c>
      <c r="K1207" s="1091"/>
      <c r="L1207" s="1091"/>
      <c r="M1207" s="1092"/>
      <c r="N1207" s="1091"/>
      <c r="O1207" s="1091"/>
      <c r="P1207" s="1091"/>
      <c r="Q1207" s="1091"/>
      <c r="R1207" s="1092"/>
    </row>
    <row r="1208" spans="1:18">
      <c r="A1208" s="1095" t="s">
        <v>199</v>
      </c>
      <c r="B1208" s="1095" t="s">
        <v>1611</v>
      </c>
      <c r="C1208" s="1095" t="s">
        <v>1612</v>
      </c>
      <c r="D1208" s="1095" t="s">
        <v>166</v>
      </c>
      <c r="E1208" s="1096">
        <v>40359</v>
      </c>
      <c r="F1208" s="1095" t="s">
        <v>199</v>
      </c>
      <c r="G1208" s="1091"/>
      <c r="H1208" s="1091"/>
      <c r="I1208" s="1091"/>
      <c r="J1208" s="1095" t="s">
        <v>199</v>
      </c>
      <c r="K1208" s="1091">
        <v>950000000</v>
      </c>
      <c r="L1208" s="1091"/>
      <c r="M1208" s="1092">
        <v>950000</v>
      </c>
      <c r="N1208" s="1091">
        <v>1000</v>
      </c>
      <c r="O1208" s="1091"/>
      <c r="P1208" s="1091"/>
      <c r="Q1208" s="1091"/>
      <c r="R1208" s="1092"/>
    </row>
    <row r="1209" spans="1:18">
      <c r="A1209" s="1095" t="s">
        <v>199</v>
      </c>
      <c r="B1209" s="1095" t="s">
        <v>1611</v>
      </c>
      <c r="C1209" s="1095" t="s">
        <v>1612</v>
      </c>
      <c r="D1209" s="1095" t="s">
        <v>166</v>
      </c>
      <c r="E1209" s="1096">
        <v>40443</v>
      </c>
      <c r="F1209" s="1095" t="s">
        <v>199</v>
      </c>
      <c r="G1209" s="1091"/>
      <c r="H1209" s="1091"/>
      <c r="I1209" s="1091"/>
      <c r="J1209" s="1095" t="s">
        <v>199</v>
      </c>
      <c r="K1209" s="1091"/>
      <c r="L1209" s="1091"/>
      <c r="M1209" s="1092"/>
      <c r="N1209" s="1091"/>
      <c r="O1209" s="1091"/>
      <c r="P1209" s="1091"/>
      <c r="Q1209" s="1091">
        <v>213671319.19999999</v>
      </c>
      <c r="R1209" s="1092">
        <v>13049451</v>
      </c>
    </row>
    <row r="1210" spans="1:18">
      <c r="A1210" s="1095"/>
      <c r="B1210" s="1095" t="s">
        <v>1613</v>
      </c>
      <c r="C1210" s="1095" t="s">
        <v>1614</v>
      </c>
      <c r="D1210" s="1095" t="s">
        <v>1045</v>
      </c>
      <c r="E1210" s="1096">
        <v>39794</v>
      </c>
      <c r="F1210" s="1095" t="s">
        <v>200</v>
      </c>
      <c r="G1210" s="1091">
        <v>25223000</v>
      </c>
      <c r="H1210" s="1091">
        <v>0</v>
      </c>
      <c r="I1210" s="1091">
        <v>26893046.600000001</v>
      </c>
      <c r="J1210" s="1095" t="s">
        <v>808</v>
      </c>
      <c r="K1210" s="1091"/>
      <c r="L1210" s="1091"/>
      <c r="M1210" s="1092"/>
      <c r="N1210" s="1091"/>
      <c r="O1210" s="1091"/>
      <c r="P1210" s="1091"/>
      <c r="Q1210" s="1091"/>
      <c r="R1210" s="1092"/>
    </row>
    <row r="1211" spans="1:18">
      <c r="A1211" s="1095" t="s">
        <v>199</v>
      </c>
      <c r="B1211" s="1095" t="s">
        <v>1613</v>
      </c>
      <c r="C1211" s="1095" t="s">
        <v>1614</v>
      </c>
      <c r="D1211" s="1095" t="s">
        <v>1045</v>
      </c>
      <c r="E1211" s="1096">
        <v>41079</v>
      </c>
      <c r="F1211" s="1095" t="s">
        <v>199</v>
      </c>
      <c r="G1211" s="1091"/>
      <c r="H1211" s="1091"/>
      <c r="I1211" s="1091"/>
      <c r="J1211" s="1095" t="s">
        <v>199</v>
      </c>
      <c r="K1211" s="1091">
        <v>21923074.91</v>
      </c>
      <c r="L1211" s="1091">
        <v>-328846.12</v>
      </c>
      <c r="M1211" s="1092">
        <v>25223</v>
      </c>
      <c r="N1211" s="1091">
        <v>869.17</v>
      </c>
      <c r="O1211" s="1091">
        <v>-3299925.09</v>
      </c>
      <c r="P1211" s="1091"/>
      <c r="Q1211" s="1091"/>
      <c r="R1211" s="1092"/>
    </row>
    <row r="1212" spans="1:18">
      <c r="A1212" s="1095" t="s">
        <v>199</v>
      </c>
      <c r="B1212" s="1095" t="s">
        <v>1613</v>
      </c>
      <c r="C1212" s="1095" t="s">
        <v>1614</v>
      </c>
      <c r="D1212" s="1095" t="s">
        <v>1045</v>
      </c>
      <c r="E1212" s="1096">
        <v>41108</v>
      </c>
      <c r="F1212" s="1095" t="s">
        <v>199</v>
      </c>
      <c r="G1212" s="1091"/>
      <c r="H1212" s="1091"/>
      <c r="I1212" s="1091"/>
      <c r="J1212" s="1095" t="s">
        <v>199</v>
      </c>
      <c r="K1212" s="1091"/>
      <c r="L1212" s="1091"/>
      <c r="M1212" s="1092"/>
      <c r="N1212" s="1091"/>
      <c r="O1212" s="1091"/>
      <c r="P1212" s="1091"/>
      <c r="Q1212" s="1091">
        <v>860326</v>
      </c>
      <c r="R1212" s="1092">
        <v>561343</v>
      </c>
    </row>
    <row r="1213" spans="1:18">
      <c r="A1213" s="1095" t="s">
        <v>827</v>
      </c>
      <c r="B1213" s="1095" t="s">
        <v>1615</v>
      </c>
      <c r="C1213" s="1095" t="s">
        <v>965</v>
      </c>
      <c r="D1213" s="1095" t="s">
        <v>117</v>
      </c>
      <c r="E1213" s="1096">
        <v>39850</v>
      </c>
      <c r="F1213" s="1095" t="s">
        <v>201</v>
      </c>
      <c r="G1213" s="1091">
        <v>3072000</v>
      </c>
      <c r="H1213" s="1091">
        <v>0</v>
      </c>
      <c r="I1213" s="1091">
        <v>1950881.54</v>
      </c>
      <c r="J1213" s="1095" t="s">
        <v>808</v>
      </c>
      <c r="K1213" s="1091"/>
      <c r="L1213" s="1091"/>
      <c r="M1213" s="1092"/>
      <c r="N1213" s="1091"/>
      <c r="O1213" s="1091"/>
      <c r="P1213" s="1091"/>
      <c r="Q1213" s="1091"/>
      <c r="R1213" s="1092"/>
    </row>
    <row r="1214" spans="1:18">
      <c r="A1214" s="1095" t="s">
        <v>199</v>
      </c>
      <c r="B1214" s="1095" t="s">
        <v>1615</v>
      </c>
      <c r="C1214" s="1095" t="s">
        <v>965</v>
      </c>
      <c r="D1214" s="1095" t="s">
        <v>117</v>
      </c>
      <c r="E1214" s="1096">
        <v>41976</v>
      </c>
      <c r="F1214" s="1095" t="s">
        <v>199</v>
      </c>
      <c r="G1214" s="1091"/>
      <c r="H1214" s="1091"/>
      <c r="I1214" s="1091"/>
      <c r="J1214" s="1095" t="s">
        <v>199</v>
      </c>
      <c r="K1214" s="1091">
        <v>1195906.25</v>
      </c>
      <c r="L1214" s="1091"/>
      <c r="M1214" s="1092">
        <v>1925</v>
      </c>
      <c r="N1214" s="1091">
        <v>621.25</v>
      </c>
      <c r="O1214" s="1091">
        <v>-729093.75</v>
      </c>
      <c r="P1214" s="1091"/>
      <c r="Q1214" s="1091"/>
      <c r="R1214" s="1092"/>
    </row>
    <row r="1215" spans="1:18">
      <c r="A1215" s="1095" t="s">
        <v>199</v>
      </c>
      <c r="B1215" s="1095" t="s">
        <v>1615</v>
      </c>
      <c r="C1215" s="1095" t="s">
        <v>965</v>
      </c>
      <c r="D1215" s="1095" t="s">
        <v>117</v>
      </c>
      <c r="E1215" s="1096">
        <v>41977</v>
      </c>
      <c r="F1215" s="1095" t="s">
        <v>199</v>
      </c>
      <c r="G1215" s="1091"/>
      <c r="H1215" s="1091"/>
      <c r="I1215" s="1091"/>
      <c r="J1215" s="1095" t="s">
        <v>199</v>
      </c>
      <c r="K1215" s="1091">
        <v>712573.75</v>
      </c>
      <c r="L1215" s="1091"/>
      <c r="M1215" s="1092">
        <v>1147</v>
      </c>
      <c r="N1215" s="1091">
        <v>621.25</v>
      </c>
      <c r="O1215" s="1091">
        <v>-434426.25</v>
      </c>
      <c r="P1215" s="1091"/>
      <c r="Q1215" s="1091">
        <v>67401.539999999994</v>
      </c>
      <c r="R1215" s="1092">
        <v>154</v>
      </c>
    </row>
    <row r="1216" spans="1:18">
      <c r="A1216" s="1095" t="s">
        <v>199</v>
      </c>
      <c r="B1216" s="1095" t="s">
        <v>1615</v>
      </c>
      <c r="C1216" s="1095" t="s">
        <v>965</v>
      </c>
      <c r="D1216" s="1095" t="s">
        <v>117</v>
      </c>
      <c r="E1216" s="1096">
        <v>42013</v>
      </c>
      <c r="F1216" s="1095" t="s">
        <v>199</v>
      </c>
      <c r="G1216" s="1091"/>
      <c r="H1216" s="1091"/>
      <c r="I1216" s="1091"/>
      <c r="J1216" s="1095" t="s">
        <v>199</v>
      </c>
      <c r="K1216" s="1091"/>
      <c r="L1216" s="1091">
        <v>-25000</v>
      </c>
      <c r="M1216" s="1092"/>
      <c r="N1216" s="1091"/>
      <c r="O1216" s="1091"/>
      <c r="P1216" s="1091"/>
      <c r="Q1216" s="1091"/>
      <c r="R1216" s="1092"/>
    </row>
    <row r="1217" spans="1:18">
      <c r="A1217" s="1095" t="s">
        <v>773</v>
      </c>
      <c r="B1217" s="1095" t="s">
        <v>1616</v>
      </c>
      <c r="C1217" s="1095" t="s">
        <v>1617</v>
      </c>
      <c r="D1217" s="1095" t="s">
        <v>934</v>
      </c>
      <c r="E1217" s="1096">
        <v>39794</v>
      </c>
      <c r="F1217" s="1095" t="s">
        <v>200</v>
      </c>
      <c r="G1217" s="1091">
        <v>15000000</v>
      </c>
      <c r="H1217" s="1091">
        <v>0</v>
      </c>
      <c r="I1217" s="1091">
        <v>16260000</v>
      </c>
      <c r="J1217" s="1095" t="s">
        <v>1020</v>
      </c>
      <c r="K1217" s="1091"/>
      <c r="L1217" s="1091"/>
      <c r="M1217" s="1092"/>
      <c r="N1217" s="1091"/>
      <c r="O1217" s="1091"/>
      <c r="P1217" s="1091"/>
      <c r="Q1217" s="1091"/>
      <c r="R1217" s="1092"/>
    </row>
    <row r="1218" spans="1:18">
      <c r="A1218" s="1095" t="s">
        <v>199</v>
      </c>
      <c r="B1218" s="1095" t="s">
        <v>1616</v>
      </c>
      <c r="C1218" s="1095" t="s">
        <v>1617</v>
      </c>
      <c r="D1218" s="1095" t="s">
        <v>934</v>
      </c>
      <c r="E1218" s="1096">
        <v>40135</v>
      </c>
      <c r="F1218" s="1095" t="s">
        <v>199</v>
      </c>
      <c r="G1218" s="1091"/>
      <c r="H1218" s="1091"/>
      <c r="I1218" s="1091"/>
      <c r="J1218" s="1095" t="s">
        <v>199</v>
      </c>
      <c r="K1218" s="1091">
        <v>15000000</v>
      </c>
      <c r="L1218" s="1091"/>
      <c r="M1218" s="1092">
        <v>15000</v>
      </c>
      <c r="N1218" s="1091">
        <v>1000</v>
      </c>
      <c r="O1218" s="1091"/>
      <c r="P1218" s="1091"/>
      <c r="Q1218" s="1091"/>
      <c r="R1218" s="1092"/>
    </row>
    <row r="1219" spans="1:18">
      <c r="A1219" s="1095" t="s">
        <v>199</v>
      </c>
      <c r="B1219" s="1095" t="s">
        <v>1616</v>
      </c>
      <c r="C1219" s="1095" t="s">
        <v>1617</v>
      </c>
      <c r="D1219" s="1095" t="s">
        <v>934</v>
      </c>
      <c r="E1219" s="1096">
        <v>40163</v>
      </c>
      <c r="F1219" s="1095" t="s">
        <v>199</v>
      </c>
      <c r="G1219" s="1091"/>
      <c r="H1219" s="1091"/>
      <c r="I1219" s="1091"/>
      <c r="J1219" s="1095" t="s">
        <v>199</v>
      </c>
      <c r="K1219" s="1091"/>
      <c r="L1219" s="1091"/>
      <c r="M1219" s="1092"/>
      <c r="N1219" s="1091"/>
      <c r="O1219" s="1091"/>
      <c r="P1219" s="1091"/>
      <c r="Q1219" s="1091">
        <v>560000</v>
      </c>
      <c r="R1219" s="1092">
        <v>209497</v>
      </c>
    </row>
    <row r="1220" spans="1:18">
      <c r="A1220" s="1095" t="s">
        <v>1618</v>
      </c>
      <c r="B1220" s="1095" t="s">
        <v>1619</v>
      </c>
      <c r="C1220" s="1095" t="s">
        <v>1620</v>
      </c>
      <c r="D1220" s="1095" t="s">
        <v>76</v>
      </c>
      <c r="E1220" s="1096">
        <v>39990</v>
      </c>
      <c r="F1220" s="1095" t="s">
        <v>6</v>
      </c>
      <c r="G1220" s="1091">
        <v>11735000</v>
      </c>
      <c r="H1220" s="1091">
        <v>0</v>
      </c>
      <c r="I1220" s="1091">
        <v>12409762.5</v>
      </c>
      <c r="J1220" s="1095" t="s">
        <v>1020</v>
      </c>
      <c r="K1220" s="1091"/>
      <c r="L1220" s="1091"/>
      <c r="M1220" s="1092"/>
      <c r="N1220" s="1091"/>
      <c r="O1220" s="1091"/>
      <c r="P1220" s="1091"/>
      <c r="Q1220" s="1091"/>
      <c r="R1220" s="1092"/>
    </row>
    <row r="1221" spans="1:18">
      <c r="A1221" s="1095" t="s">
        <v>199</v>
      </c>
      <c r="B1221" s="1095" t="s">
        <v>1619</v>
      </c>
      <c r="C1221" s="1095" t="s">
        <v>1620</v>
      </c>
      <c r="D1221" s="1095" t="s">
        <v>76</v>
      </c>
      <c r="E1221" s="1096">
        <v>40410</v>
      </c>
      <c r="F1221" s="1095" t="s">
        <v>199</v>
      </c>
      <c r="G1221" s="1091"/>
      <c r="H1221" s="1091"/>
      <c r="I1221" s="1091"/>
      <c r="J1221" s="1095" t="s">
        <v>199</v>
      </c>
      <c r="K1221" s="1091">
        <v>11735000</v>
      </c>
      <c r="L1221" s="1091"/>
      <c r="M1221" s="1092">
        <v>11735</v>
      </c>
      <c r="N1221" s="1091">
        <v>1000</v>
      </c>
      <c r="O1221" s="1091"/>
      <c r="P1221" s="1091"/>
      <c r="Q1221" s="1091"/>
      <c r="R1221" s="1092"/>
    </row>
    <row r="1222" spans="1:18">
      <c r="A1222" s="1095" t="s">
        <v>773</v>
      </c>
      <c r="B1222" s="1095" t="s">
        <v>1621</v>
      </c>
      <c r="C1222" s="1095" t="s">
        <v>1194</v>
      </c>
      <c r="D1222" s="1095" t="s">
        <v>42</v>
      </c>
      <c r="E1222" s="1096">
        <v>39805</v>
      </c>
      <c r="F1222" s="1095" t="s">
        <v>200</v>
      </c>
      <c r="G1222" s="1091">
        <v>600000000</v>
      </c>
      <c r="H1222" s="1091">
        <v>0</v>
      </c>
      <c r="I1222" s="1091">
        <v>718392161.34000003</v>
      </c>
      <c r="J1222" s="1095" t="s">
        <v>1020</v>
      </c>
      <c r="K1222" s="1091"/>
      <c r="L1222" s="1091"/>
      <c r="M1222" s="1092"/>
      <c r="N1222" s="1091"/>
      <c r="O1222" s="1091"/>
      <c r="P1222" s="1091"/>
      <c r="Q1222" s="1091"/>
      <c r="R1222" s="1092"/>
    </row>
    <row r="1223" spans="1:18">
      <c r="A1223" s="1095" t="s">
        <v>199</v>
      </c>
      <c r="B1223" s="1095" t="s">
        <v>1621</v>
      </c>
      <c r="C1223" s="1095" t="s">
        <v>1194</v>
      </c>
      <c r="D1223" s="1095" t="s">
        <v>42</v>
      </c>
      <c r="E1223" s="1096">
        <v>40681</v>
      </c>
      <c r="F1223" s="1095" t="s">
        <v>199</v>
      </c>
      <c r="G1223" s="1091"/>
      <c r="H1223" s="1091"/>
      <c r="I1223" s="1091"/>
      <c r="J1223" s="1095" t="s">
        <v>199</v>
      </c>
      <c r="K1223" s="1091">
        <v>370000000</v>
      </c>
      <c r="L1223" s="1091"/>
      <c r="M1223" s="1092">
        <v>370000</v>
      </c>
      <c r="N1223" s="1091">
        <v>1000</v>
      </c>
      <c r="O1223" s="1091"/>
      <c r="P1223" s="1091"/>
      <c r="Q1223" s="1091"/>
      <c r="R1223" s="1092"/>
    </row>
    <row r="1224" spans="1:18">
      <c r="A1224" s="1095" t="s">
        <v>199</v>
      </c>
      <c r="B1224" s="1095" t="s">
        <v>1621</v>
      </c>
      <c r="C1224" s="1095" t="s">
        <v>1194</v>
      </c>
      <c r="D1224" s="1095" t="s">
        <v>42</v>
      </c>
      <c r="E1224" s="1096">
        <v>41142</v>
      </c>
      <c r="F1224" s="1095" t="s">
        <v>199</v>
      </c>
      <c r="G1224" s="1091"/>
      <c r="H1224" s="1091"/>
      <c r="I1224" s="1091"/>
      <c r="J1224" s="1095" t="s">
        <v>199</v>
      </c>
      <c r="K1224" s="1091">
        <v>230000000</v>
      </c>
      <c r="L1224" s="1091"/>
      <c r="M1224" s="1092">
        <v>230000</v>
      </c>
      <c r="N1224" s="1091">
        <v>1000</v>
      </c>
      <c r="O1224" s="1091"/>
      <c r="P1224" s="1091"/>
      <c r="Q1224" s="1091"/>
      <c r="R1224" s="1092"/>
    </row>
    <row r="1225" spans="1:18">
      <c r="A1225" s="1095" t="s">
        <v>199</v>
      </c>
      <c r="B1225" s="1095" t="s">
        <v>1621</v>
      </c>
      <c r="C1225" s="1095" t="s">
        <v>1194</v>
      </c>
      <c r="D1225" s="1095" t="s">
        <v>42</v>
      </c>
      <c r="E1225" s="1096">
        <v>41260</v>
      </c>
      <c r="F1225" s="1095" t="s">
        <v>199</v>
      </c>
      <c r="G1225" s="1091"/>
      <c r="H1225" s="1091"/>
      <c r="I1225" s="1091"/>
      <c r="J1225" s="1095" t="s">
        <v>199</v>
      </c>
      <c r="K1225" s="1091"/>
      <c r="L1225" s="1091"/>
      <c r="M1225" s="1092"/>
      <c r="N1225" s="1091"/>
      <c r="O1225" s="1091"/>
      <c r="P1225" s="1091"/>
      <c r="Q1225" s="1091">
        <v>31838761.34</v>
      </c>
      <c r="R1225" s="1092">
        <v>1218522</v>
      </c>
    </row>
    <row r="1226" spans="1:18">
      <c r="A1226" s="1095"/>
      <c r="B1226" s="1095" t="s">
        <v>1622</v>
      </c>
      <c r="C1226" s="1095" t="s">
        <v>1623</v>
      </c>
      <c r="D1226" s="1095" t="s">
        <v>940</v>
      </c>
      <c r="E1226" s="1096">
        <v>39927</v>
      </c>
      <c r="F1226" s="1095" t="s">
        <v>200</v>
      </c>
      <c r="G1226" s="1091">
        <v>11000000</v>
      </c>
      <c r="H1226" s="1091">
        <v>0</v>
      </c>
      <c r="I1226" s="1091">
        <v>13521828.15</v>
      </c>
      <c r="J1226" s="1095" t="s">
        <v>808</v>
      </c>
      <c r="K1226" s="1091"/>
      <c r="L1226" s="1091"/>
      <c r="M1226" s="1092"/>
      <c r="N1226" s="1091"/>
      <c r="O1226" s="1091"/>
      <c r="P1226" s="1091"/>
      <c r="Q1226" s="1091"/>
      <c r="R1226" s="1092"/>
    </row>
    <row r="1227" spans="1:18">
      <c r="A1227" s="1095" t="s">
        <v>199</v>
      </c>
      <c r="B1227" s="1095" t="s">
        <v>1622</v>
      </c>
      <c r="C1227" s="1095" t="s">
        <v>1623</v>
      </c>
      <c r="D1227" s="1095" t="s">
        <v>940</v>
      </c>
      <c r="E1227" s="1096">
        <v>41150</v>
      </c>
      <c r="F1227" s="1095" t="s">
        <v>199</v>
      </c>
      <c r="G1227" s="1091"/>
      <c r="H1227" s="1091"/>
      <c r="I1227" s="1091"/>
      <c r="J1227" s="1095" t="s">
        <v>199</v>
      </c>
      <c r="K1227" s="1091">
        <v>10538990</v>
      </c>
      <c r="L1227" s="1091">
        <v>-158084.85</v>
      </c>
      <c r="M1227" s="1092">
        <v>11000</v>
      </c>
      <c r="N1227" s="1091">
        <v>958.09</v>
      </c>
      <c r="O1227" s="1091">
        <v>-461010</v>
      </c>
      <c r="P1227" s="1091"/>
      <c r="Q1227" s="1091"/>
      <c r="R1227" s="1092"/>
    </row>
    <row r="1228" spans="1:18">
      <c r="A1228" s="1095" t="s">
        <v>199</v>
      </c>
      <c r="B1228" s="1095" t="s">
        <v>1622</v>
      </c>
      <c r="C1228" s="1095" t="s">
        <v>1623</v>
      </c>
      <c r="D1228" s="1095" t="s">
        <v>940</v>
      </c>
      <c r="E1228" s="1096">
        <v>41262</v>
      </c>
      <c r="F1228" s="1095" t="s">
        <v>199</v>
      </c>
      <c r="G1228" s="1091"/>
      <c r="H1228" s="1091"/>
      <c r="I1228" s="1091"/>
      <c r="J1228" s="1095" t="s">
        <v>199</v>
      </c>
      <c r="K1228" s="1091"/>
      <c r="L1228" s="1091"/>
      <c r="M1228" s="1092"/>
      <c r="N1228" s="1091"/>
      <c r="O1228" s="1091"/>
      <c r="P1228" s="1091"/>
      <c r="Q1228" s="1091">
        <v>1300000</v>
      </c>
      <c r="R1228" s="1092">
        <v>398734</v>
      </c>
    </row>
    <row r="1229" spans="1:18">
      <c r="A1229" s="1095" t="s">
        <v>827</v>
      </c>
      <c r="B1229" s="1095" t="s">
        <v>1624</v>
      </c>
      <c r="C1229" s="1095" t="s">
        <v>1367</v>
      </c>
      <c r="D1229" s="1095" t="s">
        <v>1100</v>
      </c>
      <c r="E1229" s="1096">
        <v>39885</v>
      </c>
      <c r="F1229" s="1095" t="s">
        <v>201</v>
      </c>
      <c r="G1229" s="1091">
        <v>3370000</v>
      </c>
      <c r="H1229" s="1091">
        <v>0</v>
      </c>
      <c r="I1229" s="1091">
        <v>3773495.65</v>
      </c>
      <c r="J1229" s="1095" t="s">
        <v>808</v>
      </c>
      <c r="K1229" s="1091"/>
      <c r="L1229" s="1091"/>
      <c r="M1229" s="1092"/>
      <c r="N1229" s="1091"/>
      <c r="O1229" s="1091"/>
      <c r="P1229" s="1091"/>
      <c r="Q1229" s="1091"/>
      <c r="R1229" s="1092"/>
    </row>
    <row r="1230" spans="1:18">
      <c r="A1230" s="1095" t="s">
        <v>199</v>
      </c>
      <c r="B1230" s="1095" t="s">
        <v>1624</v>
      </c>
      <c r="C1230" s="1095" t="s">
        <v>1367</v>
      </c>
      <c r="D1230" s="1095" t="s">
        <v>1100</v>
      </c>
      <c r="E1230" s="1096">
        <v>41597</v>
      </c>
      <c r="F1230" s="1095" t="s">
        <v>199</v>
      </c>
      <c r="G1230" s="1091"/>
      <c r="H1230" s="1091"/>
      <c r="I1230" s="1091"/>
      <c r="J1230" s="1095" t="s">
        <v>199</v>
      </c>
      <c r="K1230" s="1091">
        <v>3370000</v>
      </c>
      <c r="L1230" s="1091"/>
      <c r="M1230" s="1092">
        <v>3370</v>
      </c>
      <c r="N1230" s="1091">
        <v>1022.61</v>
      </c>
      <c r="O1230" s="1091"/>
      <c r="P1230" s="1091">
        <v>76195.7</v>
      </c>
      <c r="Q1230" s="1091">
        <v>182878.45</v>
      </c>
      <c r="R1230" s="1092">
        <v>169</v>
      </c>
    </row>
    <row r="1231" spans="1:18">
      <c r="A1231" s="1095" t="s">
        <v>199</v>
      </c>
      <c r="B1231" s="1095" t="s">
        <v>1624</v>
      </c>
      <c r="C1231" s="1095" t="s">
        <v>1367</v>
      </c>
      <c r="D1231" s="1095" t="s">
        <v>1100</v>
      </c>
      <c r="E1231" s="1096">
        <v>41645</v>
      </c>
      <c r="F1231" s="1095" t="s">
        <v>199</v>
      </c>
      <c r="G1231" s="1091"/>
      <c r="H1231" s="1091"/>
      <c r="I1231" s="1091"/>
      <c r="J1231" s="1095" t="s">
        <v>199</v>
      </c>
      <c r="K1231" s="1091"/>
      <c r="L1231" s="1091">
        <v>-25000</v>
      </c>
      <c r="M1231" s="1092"/>
      <c r="N1231" s="1091"/>
      <c r="O1231" s="1091"/>
      <c r="P1231" s="1091"/>
      <c r="Q1231" s="1091"/>
      <c r="R1231" s="1092"/>
    </row>
    <row r="1232" spans="1:18">
      <c r="A1232" s="1095" t="s">
        <v>1625</v>
      </c>
      <c r="B1232" s="1095" t="s">
        <v>1626</v>
      </c>
      <c r="C1232" s="1095" t="s">
        <v>1353</v>
      </c>
      <c r="D1232" s="1095" t="s">
        <v>45</v>
      </c>
      <c r="E1232" s="1096">
        <v>39805</v>
      </c>
      <c r="F1232" s="1095" t="s">
        <v>201</v>
      </c>
      <c r="G1232" s="1091">
        <v>13795000</v>
      </c>
      <c r="H1232" s="1091">
        <v>0</v>
      </c>
      <c r="I1232" s="1091">
        <v>16146467.869999999</v>
      </c>
      <c r="J1232" s="1095" t="s">
        <v>1020</v>
      </c>
      <c r="K1232" s="1091"/>
      <c r="L1232" s="1091"/>
      <c r="M1232" s="1092"/>
      <c r="N1232" s="1091"/>
      <c r="O1232" s="1091"/>
      <c r="P1232" s="1091"/>
      <c r="Q1232" s="1091"/>
      <c r="R1232" s="1092"/>
    </row>
    <row r="1233" spans="1:18">
      <c r="A1233" s="1095" t="s">
        <v>199</v>
      </c>
      <c r="B1233" s="1095" t="s">
        <v>1626</v>
      </c>
      <c r="C1233" s="1095" t="s">
        <v>1353</v>
      </c>
      <c r="D1233" s="1095" t="s">
        <v>45</v>
      </c>
      <c r="E1233" s="1096">
        <v>40141</v>
      </c>
      <c r="F1233" s="1095" t="s">
        <v>199</v>
      </c>
      <c r="G1233" s="1091"/>
      <c r="H1233" s="1091"/>
      <c r="I1233" s="1091"/>
      <c r="J1233" s="1095" t="s">
        <v>199</v>
      </c>
      <c r="K1233" s="1091">
        <v>3455000</v>
      </c>
      <c r="L1233" s="1091"/>
      <c r="M1233" s="1092">
        <v>3455</v>
      </c>
      <c r="N1233" s="1091">
        <v>1000</v>
      </c>
      <c r="O1233" s="1091"/>
      <c r="P1233" s="1091"/>
      <c r="Q1233" s="1091"/>
      <c r="R1233" s="1092"/>
    </row>
    <row r="1234" spans="1:18">
      <c r="A1234" s="1095" t="s">
        <v>199</v>
      </c>
      <c r="B1234" s="1095" t="s">
        <v>1626</v>
      </c>
      <c r="C1234" s="1095" t="s">
        <v>1353</v>
      </c>
      <c r="D1234" s="1095" t="s">
        <v>45</v>
      </c>
      <c r="E1234" s="1096">
        <v>40702</v>
      </c>
      <c r="F1234" s="1095" t="s">
        <v>199</v>
      </c>
      <c r="G1234" s="1091"/>
      <c r="H1234" s="1091"/>
      <c r="I1234" s="1091"/>
      <c r="J1234" s="1095" t="s">
        <v>199</v>
      </c>
      <c r="K1234" s="1091">
        <v>3455000</v>
      </c>
      <c r="L1234" s="1091"/>
      <c r="M1234" s="1092">
        <v>3455</v>
      </c>
      <c r="N1234" s="1091">
        <v>1000</v>
      </c>
      <c r="O1234" s="1091"/>
      <c r="P1234" s="1091"/>
      <c r="Q1234" s="1091"/>
      <c r="R1234" s="1092"/>
    </row>
    <row r="1235" spans="1:18">
      <c r="A1235" s="1095" t="s">
        <v>199</v>
      </c>
      <c r="B1235" s="1095" t="s">
        <v>1626</v>
      </c>
      <c r="C1235" s="1095" t="s">
        <v>1353</v>
      </c>
      <c r="D1235" s="1095" t="s">
        <v>45</v>
      </c>
      <c r="E1235" s="1096">
        <v>40773</v>
      </c>
      <c r="F1235" s="1095" t="s">
        <v>199</v>
      </c>
      <c r="G1235" s="1091"/>
      <c r="H1235" s="1091"/>
      <c r="I1235" s="1091"/>
      <c r="J1235" s="1095" t="s">
        <v>199</v>
      </c>
      <c r="K1235" s="1091">
        <v>6885000</v>
      </c>
      <c r="L1235" s="1091"/>
      <c r="M1235" s="1092">
        <v>6885</v>
      </c>
      <c r="N1235" s="1091">
        <v>1000</v>
      </c>
      <c r="O1235" s="1091"/>
      <c r="P1235" s="1091"/>
      <c r="Q1235" s="1091">
        <v>690000</v>
      </c>
      <c r="R1235" s="1092">
        <v>690</v>
      </c>
    </row>
    <row r="1236" spans="1:18">
      <c r="A1236" s="1095" t="s">
        <v>813</v>
      </c>
      <c r="B1236" s="1095" t="s">
        <v>1627</v>
      </c>
      <c r="C1236" s="1095" t="s">
        <v>1628</v>
      </c>
      <c r="D1236" s="1095" t="s">
        <v>166</v>
      </c>
      <c r="E1236" s="1096">
        <v>40176</v>
      </c>
      <c r="F1236" s="1095" t="s">
        <v>201</v>
      </c>
      <c r="G1236" s="1091">
        <v>4500000</v>
      </c>
      <c r="H1236" s="1091">
        <v>0</v>
      </c>
      <c r="I1236" s="1091">
        <v>5263187.5</v>
      </c>
      <c r="J1236" s="1095" t="s">
        <v>1020</v>
      </c>
      <c r="K1236" s="1091"/>
      <c r="L1236" s="1091"/>
      <c r="M1236" s="1092"/>
      <c r="N1236" s="1091"/>
      <c r="O1236" s="1091"/>
      <c r="P1236" s="1091"/>
      <c r="Q1236" s="1091"/>
      <c r="R1236" s="1092"/>
    </row>
    <row r="1237" spans="1:18">
      <c r="A1237" s="1095" t="s">
        <v>199</v>
      </c>
      <c r="B1237" s="1095" t="s">
        <v>1627</v>
      </c>
      <c r="C1237" s="1095" t="s">
        <v>1628</v>
      </c>
      <c r="D1237" s="1095" t="s">
        <v>166</v>
      </c>
      <c r="E1237" s="1096">
        <v>40977</v>
      </c>
      <c r="F1237" s="1095" t="s">
        <v>199</v>
      </c>
      <c r="G1237" s="1091"/>
      <c r="H1237" s="1091"/>
      <c r="I1237" s="1091"/>
      <c r="J1237" s="1095" t="s">
        <v>199</v>
      </c>
      <c r="K1237" s="1091">
        <v>4500000</v>
      </c>
      <c r="L1237" s="1091"/>
      <c r="M1237" s="1092">
        <v>4500</v>
      </c>
      <c r="N1237" s="1091">
        <v>1000</v>
      </c>
      <c r="O1237" s="1091"/>
      <c r="P1237" s="1091"/>
      <c r="Q1237" s="1091">
        <v>225000</v>
      </c>
      <c r="R1237" s="1092">
        <v>225</v>
      </c>
    </row>
    <row r="1238" spans="1:18">
      <c r="A1238" s="1095"/>
      <c r="B1238" s="1095" t="s">
        <v>1629</v>
      </c>
      <c r="C1238" s="1095" t="s">
        <v>1630</v>
      </c>
      <c r="D1238" s="1095" t="s">
        <v>108</v>
      </c>
      <c r="E1238" s="1096">
        <v>39829</v>
      </c>
      <c r="F1238" s="1095" t="s">
        <v>200</v>
      </c>
      <c r="G1238" s="1091">
        <v>57000000</v>
      </c>
      <c r="H1238" s="1091">
        <v>0</v>
      </c>
      <c r="I1238" s="1091">
        <v>62949121.280000001</v>
      </c>
      <c r="J1238" s="1095" t="s">
        <v>808</v>
      </c>
      <c r="K1238" s="1091"/>
      <c r="L1238" s="1091"/>
      <c r="M1238" s="1092"/>
      <c r="N1238" s="1091"/>
      <c r="O1238" s="1091"/>
      <c r="P1238" s="1091"/>
      <c r="Q1238" s="1091"/>
      <c r="R1238" s="1092"/>
    </row>
    <row r="1239" spans="1:18">
      <c r="A1239" s="1095" t="s">
        <v>199</v>
      </c>
      <c r="B1239" s="1095" t="s">
        <v>1629</v>
      </c>
      <c r="C1239" s="1095" t="s">
        <v>1630</v>
      </c>
      <c r="D1239" s="1095" t="s">
        <v>108</v>
      </c>
      <c r="E1239" s="1096">
        <v>41002</v>
      </c>
      <c r="F1239" s="1095" t="s">
        <v>199</v>
      </c>
      <c r="G1239" s="1091"/>
      <c r="H1239" s="1091"/>
      <c r="I1239" s="1091"/>
      <c r="J1239" s="1095" t="s">
        <v>199</v>
      </c>
      <c r="K1239" s="1091">
        <v>53073270</v>
      </c>
      <c r="L1239" s="1091">
        <v>-796099.05</v>
      </c>
      <c r="M1239" s="1092">
        <v>57000</v>
      </c>
      <c r="N1239" s="1091">
        <v>931.11</v>
      </c>
      <c r="O1239" s="1091">
        <v>-3926730</v>
      </c>
      <c r="P1239" s="1091"/>
      <c r="Q1239" s="1091"/>
      <c r="R1239" s="1092"/>
    </row>
    <row r="1240" spans="1:18">
      <c r="A1240" s="1095" t="s">
        <v>199</v>
      </c>
      <c r="B1240" s="1095" t="s">
        <v>1629</v>
      </c>
      <c r="C1240" s="1095" t="s">
        <v>1630</v>
      </c>
      <c r="D1240" s="1095" t="s">
        <v>108</v>
      </c>
      <c r="E1240" s="1096">
        <v>41436</v>
      </c>
      <c r="F1240" s="1095" t="s">
        <v>199</v>
      </c>
      <c r="G1240" s="1091"/>
      <c r="H1240" s="1091"/>
      <c r="I1240" s="1091"/>
      <c r="J1240" s="1095" t="s">
        <v>199</v>
      </c>
      <c r="K1240" s="1091"/>
      <c r="L1240" s="1091"/>
      <c r="M1240" s="1092"/>
      <c r="N1240" s="1091"/>
      <c r="O1240" s="1091"/>
      <c r="P1240" s="1091"/>
      <c r="Q1240" s="1091">
        <v>1512177</v>
      </c>
      <c r="R1240" s="1092">
        <v>571906</v>
      </c>
    </row>
    <row r="1241" spans="1:18">
      <c r="A1241" s="1095" t="s">
        <v>773</v>
      </c>
      <c r="B1241" s="1095" t="s">
        <v>1631</v>
      </c>
      <c r="C1241" s="1095" t="s">
        <v>1632</v>
      </c>
      <c r="D1241" s="1095" t="s">
        <v>5</v>
      </c>
      <c r="E1241" s="1096">
        <v>39787</v>
      </c>
      <c r="F1241" s="1095" t="s">
        <v>200</v>
      </c>
      <c r="G1241" s="1091">
        <v>1700000</v>
      </c>
      <c r="H1241" s="1091">
        <v>0</v>
      </c>
      <c r="I1241" s="1091">
        <v>1829711.12</v>
      </c>
      <c r="J1241" s="1095" t="s">
        <v>1020</v>
      </c>
      <c r="K1241" s="1091"/>
      <c r="L1241" s="1091"/>
      <c r="M1241" s="1092"/>
      <c r="N1241" s="1091"/>
      <c r="O1241" s="1091"/>
      <c r="P1241" s="1091"/>
      <c r="Q1241" s="1091"/>
      <c r="R1241" s="1092"/>
    </row>
    <row r="1242" spans="1:18">
      <c r="A1242" s="1095" t="s">
        <v>199</v>
      </c>
      <c r="B1242" s="1095" t="s">
        <v>1631</v>
      </c>
      <c r="C1242" s="1095" t="s">
        <v>1632</v>
      </c>
      <c r="D1242" s="1095" t="s">
        <v>5</v>
      </c>
      <c r="E1242" s="1096">
        <v>40072</v>
      </c>
      <c r="F1242" s="1095" t="s">
        <v>199</v>
      </c>
      <c r="G1242" s="1091"/>
      <c r="H1242" s="1091"/>
      <c r="I1242" s="1091"/>
      <c r="J1242" s="1095" t="s">
        <v>199</v>
      </c>
      <c r="K1242" s="1091">
        <v>1700000</v>
      </c>
      <c r="L1242" s="1091"/>
      <c r="M1242" s="1092">
        <v>1700</v>
      </c>
      <c r="N1242" s="1091">
        <v>1000</v>
      </c>
      <c r="O1242" s="1091"/>
      <c r="P1242" s="1091"/>
      <c r="Q1242" s="1091"/>
      <c r="R1242" s="1092"/>
    </row>
    <row r="1243" spans="1:18">
      <c r="A1243" s="1095" t="s">
        <v>199</v>
      </c>
      <c r="B1243" s="1095" t="s">
        <v>1631</v>
      </c>
      <c r="C1243" s="1095" t="s">
        <v>1632</v>
      </c>
      <c r="D1243" s="1095" t="s">
        <v>5</v>
      </c>
      <c r="E1243" s="1096">
        <v>40100</v>
      </c>
      <c r="F1243" s="1095" t="s">
        <v>199</v>
      </c>
      <c r="G1243" s="1091"/>
      <c r="H1243" s="1091"/>
      <c r="I1243" s="1091"/>
      <c r="J1243" s="1095" t="s">
        <v>199</v>
      </c>
      <c r="K1243" s="1091"/>
      <c r="L1243" s="1091"/>
      <c r="M1243" s="1092"/>
      <c r="N1243" s="1091"/>
      <c r="O1243" s="1091"/>
      <c r="P1243" s="1091"/>
      <c r="Q1243" s="1091">
        <v>63363.9</v>
      </c>
      <c r="R1243" s="1092">
        <v>29480</v>
      </c>
    </row>
    <row r="1244" spans="1:18">
      <c r="A1244" s="1095" t="s">
        <v>823</v>
      </c>
      <c r="B1244" s="1095" t="s">
        <v>1633</v>
      </c>
      <c r="C1244" s="1095" t="s">
        <v>1634</v>
      </c>
      <c r="D1244" s="1095" t="s">
        <v>65</v>
      </c>
      <c r="E1244" s="1096">
        <v>39983</v>
      </c>
      <c r="F1244" s="1095" t="s">
        <v>826</v>
      </c>
      <c r="G1244" s="1091">
        <v>2639000</v>
      </c>
      <c r="H1244" s="1091">
        <v>0</v>
      </c>
      <c r="I1244" s="1091">
        <v>3438793.11</v>
      </c>
      <c r="J1244" s="1095" t="s">
        <v>808</v>
      </c>
      <c r="K1244" s="1091"/>
      <c r="L1244" s="1091"/>
      <c r="M1244" s="1092"/>
      <c r="N1244" s="1091"/>
      <c r="O1244" s="1091"/>
      <c r="P1244" s="1091"/>
      <c r="Q1244" s="1091"/>
      <c r="R1244" s="1092"/>
    </row>
    <row r="1245" spans="1:18">
      <c r="A1245" s="1095" t="s">
        <v>199</v>
      </c>
      <c r="B1245" s="1095" t="s">
        <v>1633</v>
      </c>
      <c r="C1245" s="1095" t="s">
        <v>1634</v>
      </c>
      <c r="D1245" s="1095" t="s">
        <v>65</v>
      </c>
      <c r="E1245" s="1096">
        <v>41253</v>
      </c>
      <c r="F1245" s="1095" t="s">
        <v>199</v>
      </c>
      <c r="G1245" s="1091"/>
      <c r="H1245" s="1091"/>
      <c r="I1245" s="1091"/>
      <c r="J1245" s="1095" t="s">
        <v>199</v>
      </c>
      <c r="K1245" s="1091"/>
      <c r="L1245" s="1091"/>
      <c r="M1245" s="1092"/>
      <c r="N1245" s="1091"/>
      <c r="O1245" s="1091"/>
      <c r="P1245" s="1091"/>
      <c r="Q1245" s="1091">
        <v>11385.02</v>
      </c>
      <c r="R1245" s="1092">
        <v>14000</v>
      </c>
    </row>
    <row r="1246" spans="1:18">
      <c r="A1246" s="1095" t="s">
        <v>199</v>
      </c>
      <c r="B1246" s="1095" t="s">
        <v>1633</v>
      </c>
      <c r="C1246" s="1095" t="s">
        <v>1634</v>
      </c>
      <c r="D1246" s="1095" t="s">
        <v>65</v>
      </c>
      <c r="E1246" s="1096">
        <v>41254</v>
      </c>
      <c r="F1246" s="1095" t="s">
        <v>199</v>
      </c>
      <c r="G1246" s="1091"/>
      <c r="H1246" s="1091"/>
      <c r="I1246" s="1091"/>
      <c r="J1246" s="1095" t="s">
        <v>199</v>
      </c>
      <c r="K1246" s="1091">
        <v>2586404.73</v>
      </c>
      <c r="L1246" s="1091"/>
      <c r="M1246" s="1092">
        <v>2639000</v>
      </c>
      <c r="N1246" s="1091">
        <v>0.98007</v>
      </c>
      <c r="O1246" s="1091">
        <v>-52595.27</v>
      </c>
      <c r="P1246" s="1091"/>
      <c r="Q1246" s="1091">
        <v>95959.5</v>
      </c>
      <c r="R1246" s="1092">
        <v>118000</v>
      </c>
    </row>
    <row r="1247" spans="1:18">
      <c r="A1247" s="1095" t="s">
        <v>199</v>
      </c>
      <c r="B1247" s="1095" t="s">
        <v>1633</v>
      </c>
      <c r="C1247" s="1095" t="s">
        <v>1634</v>
      </c>
      <c r="D1247" s="1095" t="s">
        <v>65</v>
      </c>
      <c r="E1247" s="1096">
        <v>41285</v>
      </c>
      <c r="F1247" s="1095" t="s">
        <v>199</v>
      </c>
      <c r="G1247" s="1091"/>
      <c r="H1247" s="1091"/>
      <c r="I1247" s="1091"/>
      <c r="J1247" s="1095" t="s">
        <v>199</v>
      </c>
      <c r="K1247" s="1091"/>
      <c r="L1247" s="1091">
        <v>-25000</v>
      </c>
      <c r="M1247" s="1092"/>
      <c r="N1247" s="1091"/>
      <c r="O1247" s="1091"/>
      <c r="P1247" s="1091"/>
      <c r="Q1247" s="1091"/>
      <c r="R1247" s="1092"/>
    </row>
    <row r="1248" spans="1:18">
      <c r="A1248" s="1095" t="s">
        <v>827</v>
      </c>
      <c r="B1248" s="1095" t="s">
        <v>1635</v>
      </c>
      <c r="C1248" s="1095" t="s">
        <v>1636</v>
      </c>
      <c r="D1248" s="1095" t="s">
        <v>805</v>
      </c>
      <c r="E1248" s="1096">
        <v>39878</v>
      </c>
      <c r="F1248" s="1095" t="s">
        <v>201</v>
      </c>
      <c r="G1248" s="1091">
        <v>3000000</v>
      </c>
      <c r="H1248" s="1091">
        <v>0</v>
      </c>
      <c r="I1248" s="1091">
        <v>2296213</v>
      </c>
      <c r="J1248" s="1095" t="s">
        <v>808</v>
      </c>
      <c r="K1248" s="1091"/>
      <c r="L1248" s="1091"/>
      <c r="M1248" s="1092"/>
      <c r="N1248" s="1091"/>
      <c r="O1248" s="1091"/>
      <c r="P1248" s="1091"/>
      <c r="Q1248" s="1091"/>
      <c r="R1248" s="1092"/>
    </row>
    <row r="1249" spans="1:18">
      <c r="A1249" s="1095" t="s">
        <v>199</v>
      </c>
      <c r="B1249" s="1095" t="s">
        <v>1635</v>
      </c>
      <c r="C1249" s="1095" t="s">
        <v>1636</v>
      </c>
      <c r="D1249" s="1095" t="s">
        <v>805</v>
      </c>
      <c r="E1249" s="1096">
        <v>41821</v>
      </c>
      <c r="F1249" s="1095" t="s">
        <v>199</v>
      </c>
      <c r="G1249" s="1091"/>
      <c r="H1249" s="1091"/>
      <c r="I1249" s="1091"/>
      <c r="J1249" s="1095" t="s">
        <v>199</v>
      </c>
      <c r="K1249" s="1091">
        <v>1504820</v>
      </c>
      <c r="L1249" s="1091"/>
      <c r="M1249" s="1092">
        <v>2246</v>
      </c>
      <c r="N1249" s="1091">
        <v>670</v>
      </c>
      <c r="O1249" s="1091">
        <v>-741180</v>
      </c>
      <c r="P1249" s="1091"/>
      <c r="Q1249" s="1091">
        <v>55870</v>
      </c>
      <c r="R1249" s="1092">
        <v>111</v>
      </c>
    </row>
    <row r="1250" spans="1:18">
      <c r="A1250" s="1095" t="s">
        <v>199</v>
      </c>
      <c r="B1250" s="1095" t="s">
        <v>1635</v>
      </c>
      <c r="C1250" s="1095" t="s">
        <v>1636</v>
      </c>
      <c r="D1250" s="1095" t="s">
        <v>805</v>
      </c>
      <c r="E1250" s="1096">
        <v>41822</v>
      </c>
      <c r="F1250" s="1095" t="s">
        <v>199</v>
      </c>
      <c r="G1250" s="1091"/>
      <c r="H1250" s="1091"/>
      <c r="I1250" s="1091"/>
      <c r="J1250" s="1095" t="s">
        <v>199</v>
      </c>
      <c r="K1250" s="1091">
        <v>483740</v>
      </c>
      <c r="L1250" s="1091"/>
      <c r="M1250" s="1092">
        <v>722</v>
      </c>
      <c r="N1250" s="1091">
        <v>670</v>
      </c>
      <c r="O1250" s="1091">
        <v>-238260</v>
      </c>
      <c r="P1250" s="1091"/>
      <c r="Q1250" s="1091">
        <v>19126.669999999998</v>
      </c>
      <c r="R1250" s="1092">
        <v>38</v>
      </c>
    </row>
    <row r="1251" spans="1:18">
      <c r="A1251" s="1095" t="s">
        <v>199</v>
      </c>
      <c r="B1251" s="1095" t="s">
        <v>1635</v>
      </c>
      <c r="C1251" s="1095" t="s">
        <v>1636</v>
      </c>
      <c r="D1251" s="1095" t="s">
        <v>805</v>
      </c>
      <c r="E1251" s="1096">
        <v>41823</v>
      </c>
      <c r="F1251" s="1095" t="s">
        <v>199</v>
      </c>
      <c r="G1251" s="1091"/>
      <c r="H1251" s="1091"/>
      <c r="I1251" s="1091"/>
      <c r="J1251" s="1095" t="s">
        <v>199</v>
      </c>
      <c r="K1251" s="1091">
        <v>21440</v>
      </c>
      <c r="L1251" s="1091"/>
      <c r="M1251" s="1092">
        <v>32</v>
      </c>
      <c r="N1251" s="1091">
        <v>670</v>
      </c>
      <c r="O1251" s="1091">
        <v>-10560</v>
      </c>
      <c r="P1251" s="1091"/>
      <c r="Q1251" s="1091">
        <v>503.33</v>
      </c>
      <c r="R1251" s="1092">
        <v>1</v>
      </c>
    </row>
    <row r="1252" spans="1:18">
      <c r="A1252" s="1095" t="s">
        <v>199</v>
      </c>
      <c r="B1252" s="1095" t="s">
        <v>1635</v>
      </c>
      <c r="C1252" s="1095" t="s">
        <v>1636</v>
      </c>
      <c r="D1252" s="1095" t="s">
        <v>805</v>
      </c>
      <c r="E1252" s="1096">
        <v>41908</v>
      </c>
      <c r="F1252" s="1095" t="s">
        <v>199</v>
      </c>
      <c r="G1252" s="1091"/>
      <c r="H1252" s="1091"/>
      <c r="I1252" s="1091"/>
      <c r="J1252" s="1095" t="s">
        <v>199</v>
      </c>
      <c r="K1252" s="1091"/>
      <c r="L1252" s="1091">
        <v>-25000</v>
      </c>
      <c r="M1252" s="1092"/>
      <c r="N1252" s="1091"/>
      <c r="O1252" s="1091"/>
      <c r="P1252" s="1091"/>
      <c r="Q1252" s="1091"/>
      <c r="R1252" s="1092"/>
    </row>
    <row r="1253" spans="1:18">
      <c r="A1253" s="1095" t="s">
        <v>827</v>
      </c>
      <c r="B1253" s="1095" t="s">
        <v>1637</v>
      </c>
      <c r="C1253" s="1095" t="s">
        <v>1638</v>
      </c>
      <c r="D1253" s="1095" t="s">
        <v>79</v>
      </c>
      <c r="E1253" s="1096">
        <v>39864</v>
      </c>
      <c r="F1253" s="1095" t="s">
        <v>201</v>
      </c>
      <c r="G1253" s="1091">
        <v>2060000</v>
      </c>
      <c r="H1253" s="1091">
        <v>0</v>
      </c>
      <c r="I1253" s="1091">
        <v>2714911.32</v>
      </c>
      <c r="J1253" s="1095" t="s">
        <v>808</v>
      </c>
      <c r="K1253" s="1091"/>
      <c r="L1253" s="1091"/>
      <c r="M1253" s="1092"/>
      <c r="N1253" s="1091"/>
      <c r="O1253" s="1091"/>
      <c r="P1253" s="1091"/>
      <c r="Q1253" s="1091"/>
      <c r="R1253" s="1092"/>
    </row>
    <row r="1254" spans="1:18">
      <c r="A1254" s="1095" t="s">
        <v>199</v>
      </c>
      <c r="B1254" s="1095" t="s">
        <v>1637</v>
      </c>
      <c r="C1254" s="1095" t="s">
        <v>1638</v>
      </c>
      <c r="D1254" s="1095" t="s">
        <v>79</v>
      </c>
      <c r="E1254" s="1096">
        <v>41822</v>
      </c>
      <c r="F1254" s="1095" t="s">
        <v>199</v>
      </c>
      <c r="G1254" s="1091"/>
      <c r="H1254" s="1091"/>
      <c r="I1254" s="1091"/>
      <c r="J1254" s="1095" t="s">
        <v>199</v>
      </c>
      <c r="K1254" s="1091">
        <v>2060000</v>
      </c>
      <c r="L1254" s="1091"/>
      <c r="M1254" s="1092">
        <v>2060</v>
      </c>
      <c r="N1254" s="1091">
        <v>1210.03</v>
      </c>
      <c r="O1254" s="1091"/>
      <c r="P1254" s="1091">
        <v>432661.8</v>
      </c>
      <c r="Q1254" s="1091">
        <v>108471.52</v>
      </c>
      <c r="R1254" s="1092">
        <v>103</v>
      </c>
    </row>
    <row r="1255" spans="1:18">
      <c r="A1255" s="1095" t="s">
        <v>199</v>
      </c>
      <c r="B1255" s="1095" t="s">
        <v>1637</v>
      </c>
      <c r="C1255" s="1095" t="s">
        <v>1638</v>
      </c>
      <c r="D1255" s="1095" t="s">
        <v>79</v>
      </c>
      <c r="E1255" s="1096">
        <v>41908</v>
      </c>
      <c r="F1255" s="1095" t="s">
        <v>199</v>
      </c>
      <c r="G1255" s="1091"/>
      <c r="H1255" s="1091"/>
      <c r="I1255" s="1091"/>
      <c r="J1255" s="1095" t="s">
        <v>199</v>
      </c>
      <c r="K1255" s="1091"/>
      <c r="L1255" s="1091">
        <v>-25000</v>
      </c>
      <c r="M1255" s="1092"/>
      <c r="N1255" s="1091"/>
      <c r="O1255" s="1091"/>
      <c r="P1255" s="1091"/>
      <c r="Q1255" s="1091"/>
      <c r="R1255" s="1092"/>
    </row>
    <row r="1256" spans="1:18">
      <c r="A1256" s="1095" t="s">
        <v>823</v>
      </c>
      <c r="B1256" s="1095" t="s">
        <v>1639</v>
      </c>
      <c r="C1256" s="1095" t="s">
        <v>1640</v>
      </c>
      <c r="D1256" s="1095" t="s">
        <v>65</v>
      </c>
      <c r="E1256" s="1096">
        <v>39948</v>
      </c>
      <c r="F1256" s="1095" t="s">
        <v>826</v>
      </c>
      <c r="G1256" s="1091">
        <v>20300000</v>
      </c>
      <c r="H1256" s="1091">
        <v>0</v>
      </c>
      <c r="I1256" s="1091">
        <v>24429245.84</v>
      </c>
      <c r="J1256" s="1095" t="s">
        <v>808</v>
      </c>
      <c r="K1256" s="1091"/>
      <c r="L1256" s="1091"/>
      <c r="M1256" s="1092"/>
      <c r="N1256" s="1091"/>
      <c r="O1256" s="1091"/>
      <c r="P1256" s="1091"/>
      <c r="Q1256" s="1091"/>
      <c r="R1256" s="1092"/>
    </row>
    <row r="1257" spans="1:18">
      <c r="A1257" s="1095" t="s">
        <v>199</v>
      </c>
      <c r="B1257" s="1095" t="s">
        <v>1639</v>
      </c>
      <c r="C1257" s="1095" t="s">
        <v>1640</v>
      </c>
      <c r="D1257" s="1095" t="s">
        <v>65</v>
      </c>
      <c r="E1257" s="1096">
        <v>41130</v>
      </c>
      <c r="F1257" s="1095" t="s">
        <v>199</v>
      </c>
      <c r="G1257" s="1091"/>
      <c r="H1257" s="1091"/>
      <c r="I1257" s="1091"/>
      <c r="J1257" s="1095" t="s">
        <v>199</v>
      </c>
      <c r="K1257" s="1091">
        <v>17919962.100000001</v>
      </c>
      <c r="L1257" s="1091"/>
      <c r="M1257" s="1092">
        <v>19931000</v>
      </c>
      <c r="N1257" s="1091">
        <v>0.89910000000000001</v>
      </c>
      <c r="O1257" s="1091">
        <v>-2011037.9</v>
      </c>
      <c r="P1257" s="1091"/>
      <c r="Q1257" s="1091">
        <v>727225.54</v>
      </c>
      <c r="R1257" s="1092">
        <v>895000</v>
      </c>
    </row>
    <row r="1258" spans="1:18">
      <c r="A1258" s="1095" t="s">
        <v>199</v>
      </c>
      <c r="B1258" s="1095" t="s">
        <v>1639</v>
      </c>
      <c r="C1258" s="1095" t="s">
        <v>1640</v>
      </c>
      <c r="D1258" s="1095" t="s">
        <v>65</v>
      </c>
      <c r="E1258" s="1096">
        <v>41131</v>
      </c>
      <c r="F1258" s="1095" t="s">
        <v>199</v>
      </c>
      <c r="G1258" s="1091"/>
      <c r="H1258" s="1091"/>
      <c r="I1258" s="1091"/>
      <c r="J1258" s="1095" t="s">
        <v>199</v>
      </c>
      <c r="K1258" s="1091">
        <v>331767.90000000002</v>
      </c>
      <c r="L1258" s="1091"/>
      <c r="M1258" s="1092">
        <v>369000</v>
      </c>
      <c r="N1258" s="1091">
        <v>0.89910000000000001</v>
      </c>
      <c r="O1258" s="1091">
        <v>-37232.1</v>
      </c>
      <c r="P1258" s="1091"/>
      <c r="Q1258" s="1091">
        <v>97505.1</v>
      </c>
      <c r="R1258" s="1092">
        <v>120000</v>
      </c>
    </row>
    <row r="1259" spans="1:18">
      <c r="A1259" s="1095" t="s">
        <v>199</v>
      </c>
      <c r="B1259" s="1095" t="s">
        <v>1639</v>
      </c>
      <c r="C1259" s="1095" t="s">
        <v>1640</v>
      </c>
      <c r="D1259" s="1095" t="s">
        <v>65</v>
      </c>
      <c r="E1259" s="1096">
        <v>41163</v>
      </c>
      <c r="F1259" s="1095" t="s">
        <v>199</v>
      </c>
      <c r="G1259" s="1091"/>
      <c r="H1259" s="1091"/>
      <c r="I1259" s="1091"/>
      <c r="J1259" s="1095" t="s">
        <v>199</v>
      </c>
      <c r="K1259" s="1091"/>
      <c r="L1259" s="1091">
        <v>-182517.3</v>
      </c>
      <c r="M1259" s="1092"/>
      <c r="N1259" s="1091"/>
      <c r="O1259" s="1091"/>
      <c r="P1259" s="1091"/>
      <c r="Q1259" s="1091"/>
      <c r="R1259" s="1092"/>
    </row>
    <row r="1260" spans="1:18">
      <c r="A1260" s="1095" t="s">
        <v>813</v>
      </c>
      <c r="B1260" s="1095" t="s">
        <v>1641</v>
      </c>
      <c r="C1260" s="1095" t="s">
        <v>1084</v>
      </c>
      <c r="D1260" s="1095" t="s">
        <v>65</v>
      </c>
      <c r="E1260" s="1096">
        <v>39801</v>
      </c>
      <c r="F1260" s="1095" t="s">
        <v>201</v>
      </c>
      <c r="G1260" s="1091">
        <v>35500000</v>
      </c>
      <c r="H1260" s="1091">
        <v>0</v>
      </c>
      <c r="I1260" s="1091">
        <v>33835943.420000002</v>
      </c>
      <c r="J1260" s="1095" t="s">
        <v>808</v>
      </c>
      <c r="K1260" s="1091"/>
      <c r="L1260" s="1091"/>
      <c r="M1260" s="1092"/>
      <c r="N1260" s="1091"/>
      <c r="O1260" s="1091"/>
      <c r="P1260" s="1091"/>
      <c r="Q1260" s="1091"/>
      <c r="R1260" s="1092"/>
    </row>
    <row r="1261" spans="1:18">
      <c r="A1261" s="1095" t="s">
        <v>199</v>
      </c>
      <c r="B1261" s="1095" t="s">
        <v>1641</v>
      </c>
      <c r="C1261" s="1095" t="s">
        <v>1084</v>
      </c>
      <c r="D1261" s="1095" t="s">
        <v>65</v>
      </c>
      <c r="E1261" s="1096">
        <v>41128</v>
      </c>
      <c r="F1261" s="1095" t="s">
        <v>199</v>
      </c>
      <c r="G1261" s="1091"/>
      <c r="H1261" s="1091"/>
      <c r="I1261" s="1091"/>
      <c r="J1261" s="1095" t="s">
        <v>199</v>
      </c>
      <c r="K1261" s="1091">
        <v>2530958.5</v>
      </c>
      <c r="L1261" s="1091"/>
      <c r="M1261" s="1092">
        <v>3514</v>
      </c>
      <c r="N1261" s="1091">
        <v>720.25</v>
      </c>
      <c r="O1261" s="1091">
        <v>-983041.5</v>
      </c>
      <c r="P1261" s="1091"/>
      <c r="Q1261" s="1091">
        <v>142974.56</v>
      </c>
      <c r="R1261" s="1092">
        <v>175</v>
      </c>
    </row>
    <row r="1262" spans="1:18">
      <c r="A1262" s="1095" t="s">
        <v>199</v>
      </c>
      <c r="B1262" s="1095" t="s">
        <v>1641</v>
      </c>
      <c r="C1262" s="1095" t="s">
        <v>1084</v>
      </c>
      <c r="D1262" s="1095" t="s">
        <v>65</v>
      </c>
      <c r="E1262" s="1096">
        <v>41130</v>
      </c>
      <c r="F1262" s="1095" t="s">
        <v>199</v>
      </c>
      <c r="G1262" s="1091"/>
      <c r="H1262" s="1091"/>
      <c r="I1262" s="1091"/>
      <c r="J1262" s="1095" t="s">
        <v>199</v>
      </c>
      <c r="K1262" s="1091">
        <v>5904609.5</v>
      </c>
      <c r="L1262" s="1091"/>
      <c r="M1262" s="1092">
        <v>8198</v>
      </c>
      <c r="N1262" s="1091">
        <v>720.25</v>
      </c>
      <c r="O1262" s="1091">
        <v>-2293390.5</v>
      </c>
      <c r="P1262" s="1091"/>
      <c r="Q1262" s="1091">
        <v>1054743.77</v>
      </c>
      <c r="R1262" s="1092">
        <v>1291</v>
      </c>
    </row>
    <row r="1263" spans="1:18">
      <c r="A1263" s="1095" t="s">
        <v>199</v>
      </c>
      <c r="B1263" s="1095" t="s">
        <v>1641</v>
      </c>
      <c r="C1263" s="1095" t="s">
        <v>1084</v>
      </c>
      <c r="D1263" s="1095" t="s">
        <v>65</v>
      </c>
      <c r="E1263" s="1096">
        <v>41131</v>
      </c>
      <c r="F1263" s="1095" t="s">
        <v>199</v>
      </c>
      <c r="G1263" s="1091"/>
      <c r="H1263" s="1091"/>
      <c r="I1263" s="1091"/>
      <c r="J1263" s="1095" t="s">
        <v>199</v>
      </c>
      <c r="K1263" s="1091">
        <v>17133307</v>
      </c>
      <c r="L1263" s="1091"/>
      <c r="M1263" s="1092">
        <v>23788</v>
      </c>
      <c r="N1263" s="1091">
        <v>720.25</v>
      </c>
      <c r="O1263" s="1091">
        <v>-6654693</v>
      </c>
      <c r="P1263" s="1091"/>
      <c r="Q1263" s="1091">
        <v>252452.23</v>
      </c>
      <c r="R1263" s="1092">
        <v>309</v>
      </c>
    </row>
    <row r="1264" spans="1:18">
      <c r="A1264" s="1095" t="s">
        <v>199</v>
      </c>
      <c r="B1264" s="1095" t="s">
        <v>1641</v>
      </c>
      <c r="C1264" s="1095" t="s">
        <v>1084</v>
      </c>
      <c r="D1264" s="1095" t="s">
        <v>65</v>
      </c>
      <c r="E1264" s="1096">
        <v>41163</v>
      </c>
      <c r="F1264" s="1095" t="s">
        <v>199</v>
      </c>
      <c r="G1264" s="1091"/>
      <c r="H1264" s="1091"/>
      <c r="I1264" s="1091"/>
      <c r="J1264" s="1095" t="s">
        <v>199</v>
      </c>
      <c r="K1264" s="1091"/>
      <c r="L1264" s="1091">
        <v>-255688.75</v>
      </c>
      <c r="M1264" s="1092"/>
      <c r="N1264" s="1091"/>
      <c r="O1264" s="1091"/>
      <c r="P1264" s="1091"/>
      <c r="Q1264" s="1091"/>
      <c r="R1264" s="1092"/>
    </row>
    <row r="1265" spans="1:18">
      <c r="A1265" s="1095" t="s">
        <v>1642</v>
      </c>
      <c r="B1265" s="1095" t="s">
        <v>1643</v>
      </c>
      <c r="C1265" s="1095" t="s">
        <v>1004</v>
      </c>
      <c r="D1265" s="1095" t="s">
        <v>151</v>
      </c>
      <c r="E1265" s="1096">
        <v>39766</v>
      </c>
      <c r="F1265" s="1095" t="s">
        <v>200</v>
      </c>
      <c r="G1265" s="1091">
        <v>1715000000</v>
      </c>
      <c r="H1265" s="1091">
        <v>0</v>
      </c>
      <c r="I1265" s="1091">
        <v>1944772916.6600001</v>
      </c>
      <c r="J1265" s="1095" t="s">
        <v>1020</v>
      </c>
      <c r="K1265" s="1091"/>
      <c r="L1265" s="1091"/>
      <c r="M1265" s="1092"/>
      <c r="N1265" s="1091"/>
      <c r="O1265" s="1091"/>
      <c r="P1265" s="1091"/>
      <c r="Q1265" s="1091"/>
      <c r="R1265" s="1092"/>
    </row>
    <row r="1266" spans="1:18">
      <c r="A1266" s="1095" t="s">
        <v>199</v>
      </c>
      <c r="B1266" s="1095" t="s">
        <v>1643</v>
      </c>
      <c r="C1266" s="1095" t="s">
        <v>1004</v>
      </c>
      <c r="D1266" s="1095" t="s">
        <v>151</v>
      </c>
      <c r="E1266" s="1096">
        <v>40729</v>
      </c>
      <c r="F1266" s="1095" t="s">
        <v>199</v>
      </c>
      <c r="G1266" s="1091"/>
      <c r="H1266" s="1091"/>
      <c r="I1266" s="1091"/>
      <c r="J1266" s="1095" t="s">
        <v>199</v>
      </c>
      <c r="K1266" s="1091">
        <v>1715000000</v>
      </c>
      <c r="L1266" s="1091"/>
      <c r="M1266" s="1092">
        <v>1715000</v>
      </c>
      <c r="N1266" s="1091">
        <v>1000</v>
      </c>
      <c r="O1266" s="1091"/>
      <c r="P1266" s="1091"/>
      <c r="Q1266" s="1091">
        <v>3250000</v>
      </c>
      <c r="R1266" s="1092">
        <v>13815789</v>
      </c>
    </row>
    <row r="1267" spans="1:18">
      <c r="A1267" s="1095" t="s">
        <v>827</v>
      </c>
      <c r="B1267" s="1095" t="s">
        <v>1644</v>
      </c>
      <c r="C1267" s="1095" t="s">
        <v>1645</v>
      </c>
      <c r="D1267" s="1095" t="s">
        <v>859</v>
      </c>
      <c r="E1267" s="1096">
        <v>39899</v>
      </c>
      <c r="F1267" s="1095" t="s">
        <v>201</v>
      </c>
      <c r="G1267" s="1091">
        <v>1700000</v>
      </c>
      <c r="H1267" s="1091">
        <v>0</v>
      </c>
      <c r="I1267" s="1091">
        <v>817240.5</v>
      </c>
      <c r="J1267" s="1095" t="s">
        <v>808</v>
      </c>
      <c r="K1267" s="1091"/>
      <c r="L1267" s="1091"/>
      <c r="M1267" s="1092"/>
      <c r="N1267" s="1091"/>
      <c r="O1267" s="1091"/>
      <c r="P1267" s="1091"/>
      <c r="Q1267" s="1091"/>
      <c r="R1267" s="1092"/>
    </row>
    <row r="1268" spans="1:18">
      <c r="A1268" s="1095" t="s">
        <v>199</v>
      </c>
      <c r="B1268" s="1095" t="s">
        <v>1644</v>
      </c>
      <c r="C1268" s="1095" t="s">
        <v>1645</v>
      </c>
      <c r="D1268" s="1095" t="s">
        <v>859</v>
      </c>
      <c r="E1268" s="1096">
        <v>41822</v>
      </c>
      <c r="F1268" s="1095" t="s">
        <v>199</v>
      </c>
      <c r="G1268" s="1091"/>
      <c r="H1268" s="1091"/>
      <c r="I1268" s="1091"/>
      <c r="J1268" s="1095" t="s">
        <v>199</v>
      </c>
      <c r="K1268" s="1091">
        <v>527000</v>
      </c>
      <c r="L1268" s="1091"/>
      <c r="M1268" s="1092">
        <v>1700</v>
      </c>
      <c r="N1268" s="1091">
        <v>310</v>
      </c>
      <c r="O1268" s="1091">
        <v>-1173000</v>
      </c>
      <c r="P1268" s="1091"/>
      <c r="Q1268" s="1091">
        <v>1775</v>
      </c>
      <c r="R1268" s="1092">
        <v>85</v>
      </c>
    </row>
    <row r="1269" spans="1:18">
      <c r="A1269" s="1095" t="s">
        <v>199</v>
      </c>
      <c r="B1269" s="1095" t="s">
        <v>1644</v>
      </c>
      <c r="C1269" s="1095" t="s">
        <v>1645</v>
      </c>
      <c r="D1269" s="1095" t="s">
        <v>859</v>
      </c>
      <c r="E1269" s="1096">
        <v>41908</v>
      </c>
      <c r="F1269" s="1095" t="s">
        <v>199</v>
      </c>
      <c r="G1269" s="1091"/>
      <c r="H1269" s="1091"/>
      <c r="I1269" s="1091"/>
      <c r="J1269" s="1095" t="s">
        <v>199</v>
      </c>
      <c r="K1269" s="1091"/>
      <c r="L1269" s="1091">
        <v>-25000</v>
      </c>
      <c r="M1269" s="1092"/>
      <c r="N1269" s="1091"/>
      <c r="O1269" s="1091"/>
      <c r="P1269" s="1091"/>
      <c r="Q1269" s="1091"/>
      <c r="R1269" s="1092"/>
    </row>
    <row r="1270" spans="1:18">
      <c r="A1270" s="1095" t="s">
        <v>773</v>
      </c>
      <c r="B1270" s="1095" t="s">
        <v>1646</v>
      </c>
      <c r="C1270" s="1095" t="s">
        <v>1084</v>
      </c>
      <c r="D1270" s="1095" t="s">
        <v>65</v>
      </c>
      <c r="E1270" s="1096">
        <v>39787</v>
      </c>
      <c r="F1270" s="1095" t="s">
        <v>200</v>
      </c>
      <c r="G1270" s="1091">
        <v>196000000</v>
      </c>
      <c r="H1270" s="1091">
        <v>0</v>
      </c>
      <c r="I1270" s="1091">
        <v>229613072</v>
      </c>
      <c r="J1270" s="1095" t="s">
        <v>1020</v>
      </c>
      <c r="K1270" s="1091"/>
      <c r="L1270" s="1091"/>
      <c r="M1270" s="1092"/>
      <c r="N1270" s="1091"/>
      <c r="O1270" s="1091"/>
      <c r="P1270" s="1091"/>
      <c r="Q1270" s="1091"/>
      <c r="R1270" s="1092"/>
    </row>
    <row r="1271" spans="1:18">
      <c r="A1271" s="1095" t="s">
        <v>199</v>
      </c>
      <c r="B1271" s="1095" t="s">
        <v>1646</v>
      </c>
      <c r="C1271" s="1095" t="s">
        <v>1084</v>
      </c>
      <c r="D1271" s="1095" t="s">
        <v>65</v>
      </c>
      <c r="E1271" s="1096">
        <v>40982</v>
      </c>
      <c r="F1271" s="1095" t="s">
        <v>199</v>
      </c>
      <c r="G1271" s="1091"/>
      <c r="H1271" s="1091"/>
      <c r="I1271" s="1091"/>
      <c r="J1271" s="1095" t="s">
        <v>199</v>
      </c>
      <c r="K1271" s="1091">
        <v>196000000</v>
      </c>
      <c r="L1271" s="1091"/>
      <c r="M1271" s="1092">
        <v>196000</v>
      </c>
      <c r="N1271" s="1091">
        <v>1000</v>
      </c>
      <c r="O1271" s="1091"/>
      <c r="P1271" s="1091"/>
      <c r="Q1271" s="1091"/>
      <c r="R1271" s="1092"/>
    </row>
    <row r="1272" spans="1:18">
      <c r="A1272" s="1095" t="s">
        <v>199</v>
      </c>
      <c r="B1272" s="1095" t="s">
        <v>1646</v>
      </c>
      <c r="C1272" s="1095" t="s">
        <v>1084</v>
      </c>
      <c r="D1272" s="1095" t="s">
        <v>65</v>
      </c>
      <c r="E1272" s="1096">
        <v>41031</v>
      </c>
      <c r="F1272" s="1095" t="s">
        <v>199</v>
      </c>
      <c r="G1272" s="1091"/>
      <c r="H1272" s="1091"/>
      <c r="I1272" s="1091"/>
      <c r="J1272" s="1095" t="s">
        <v>199</v>
      </c>
      <c r="K1272" s="1091"/>
      <c r="L1272" s="1091"/>
      <c r="M1272" s="1092"/>
      <c r="N1272" s="1091"/>
      <c r="O1272" s="1091"/>
      <c r="P1272" s="1091"/>
      <c r="Q1272" s="1091">
        <v>1518072</v>
      </c>
      <c r="R1272" s="1092">
        <v>506024</v>
      </c>
    </row>
    <row r="1273" spans="1:18">
      <c r="A1273" s="1095" t="s">
        <v>834</v>
      </c>
      <c r="B1273" s="1095" t="s">
        <v>1647</v>
      </c>
      <c r="C1273" s="1095" t="s">
        <v>1648</v>
      </c>
      <c r="D1273" s="1095" t="s">
        <v>79</v>
      </c>
      <c r="E1273" s="1096">
        <v>40137</v>
      </c>
      <c r="F1273" s="1095" t="s">
        <v>201</v>
      </c>
      <c r="G1273" s="1091">
        <v>6000000</v>
      </c>
      <c r="H1273" s="1091">
        <v>0</v>
      </c>
      <c r="I1273" s="1091">
        <v>6870433.3300000001</v>
      </c>
      <c r="J1273" s="1095" t="s">
        <v>1020</v>
      </c>
      <c r="K1273" s="1091"/>
      <c r="L1273" s="1091"/>
      <c r="M1273" s="1092"/>
      <c r="N1273" s="1091"/>
      <c r="O1273" s="1091"/>
      <c r="P1273" s="1091"/>
      <c r="Q1273" s="1091"/>
      <c r="R1273" s="1092"/>
    </row>
    <row r="1274" spans="1:18">
      <c r="A1274" s="1095" t="s">
        <v>199</v>
      </c>
      <c r="B1274" s="1095" t="s">
        <v>1647</v>
      </c>
      <c r="C1274" s="1095" t="s">
        <v>1648</v>
      </c>
      <c r="D1274" s="1095" t="s">
        <v>79</v>
      </c>
      <c r="E1274" s="1096">
        <v>40773</v>
      </c>
      <c r="F1274" s="1095" t="s">
        <v>199</v>
      </c>
      <c r="G1274" s="1091"/>
      <c r="H1274" s="1091"/>
      <c r="I1274" s="1091"/>
      <c r="J1274" s="1095" t="s">
        <v>199</v>
      </c>
      <c r="K1274" s="1091">
        <v>6000000</v>
      </c>
      <c r="L1274" s="1091"/>
      <c r="M1274" s="1092">
        <v>600</v>
      </c>
      <c r="N1274" s="1091">
        <v>10000</v>
      </c>
      <c r="O1274" s="1091"/>
      <c r="P1274" s="1091"/>
      <c r="Q1274" s="1091">
        <v>300000</v>
      </c>
      <c r="R1274" s="1092">
        <v>30</v>
      </c>
    </row>
    <row r="1275" spans="1:18">
      <c r="A1275" s="1095" t="s">
        <v>793</v>
      </c>
      <c r="B1275" s="1095" t="s">
        <v>1649</v>
      </c>
      <c r="C1275" s="1095" t="s">
        <v>1650</v>
      </c>
      <c r="D1275" s="1095" t="s">
        <v>987</v>
      </c>
      <c r="E1275" s="1096">
        <v>39871</v>
      </c>
      <c r="F1275" s="1095" t="s">
        <v>201</v>
      </c>
      <c r="G1275" s="1091">
        <v>11800000</v>
      </c>
      <c r="H1275" s="1091">
        <v>0</v>
      </c>
      <c r="I1275" s="1091">
        <v>24460674.809999999</v>
      </c>
      <c r="J1275" s="1095" t="s">
        <v>1020</v>
      </c>
      <c r="K1275" s="1091"/>
      <c r="L1275" s="1091"/>
      <c r="M1275" s="1092"/>
      <c r="N1275" s="1091"/>
      <c r="O1275" s="1091"/>
      <c r="P1275" s="1091"/>
      <c r="Q1275" s="1091"/>
      <c r="R1275" s="1092"/>
    </row>
    <row r="1276" spans="1:18">
      <c r="A1276" s="1095" t="s">
        <v>199</v>
      </c>
      <c r="B1276" s="1095" t="s">
        <v>1649</v>
      </c>
      <c r="C1276" s="1095" t="s">
        <v>1650</v>
      </c>
      <c r="D1276" s="1095" t="s">
        <v>987</v>
      </c>
      <c r="E1276" s="1096">
        <v>40169</v>
      </c>
      <c r="F1276" s="1095" t="s">
        <v>199</v>
      </c>
      <c r="G1276" s="1091">
        <v>9698000</v>
      </c>
      <c r="H1276" s="1091"/>
      <c r="I1276" s="1091"/>
      <c r="J1276" s="1095" t="s">
        <v>199</v>
      </c>
      <c r="K1276" s="1091"/>
      <c r="L1276" s="1091"/>
      <c r="M1276" s="1092"/>
      <c r="N1276" s="1091"/>
      <c r="O1276" s="1091"/>
      <c r="P1276" s="1091"/>
      <c r="Q1276" s="1091"/>
      <c r="R1276" s="1092"/>
    </row>
    <row r="1277" spans="1:18">
      <c r="A1277" s="1095" t="s">
        <v>199</v>
      </c>
      <c r="B1277" s="1095" t="s">
        <v>1649</v>
      </c>
      <c r="C1277" s="1095" t="s">
        <v>1650</v>
      </c>
      <c r="D1277" s="1095" t="s">
        <v>987</v>
      </c>
      <c r="E1277" s="1096">
        <v>40745</v>
      </c>
      <c r="F1277" s="1095" t="s">
        <v>199</v>
      </c>
      <c r="G1277" s="1091"/>
      <c r="H1277" s="1091"/>
      <c r="I1277" s="1091"/>
      <c r="J1277" s="1095" t="s">
        <v>199</v>
      </c>
      <c r="K1277" s="1091">
        <v>21498000</v>
      </c>
      <c r="L1277" s="1091"/>
      <c r="M1277" s="1092">
        <v>21498</v>
      </c>
      <c r="N1277" s="1091">
        <v>1000</v>
      </c>
      <c r="O1277" s="1091"/>
      <c r="P1277" s="1091"/>
      <c r="Q1277" s="1091">
        <v>645000</v>
      </c>
      <c r="R1277" s="1092">
        <v>645</v>
      </c>
    </row>
    <row r="1278" spans="1:18">
      <c r="A1278" s="1095" t="s">
        <v>773</v>
      </c>
      <c r="B1278" s="1095" t="s">
        <v>1651</v>
      </c>
      <c r="C1278" s="1095" t="s">
        <v>1652</v>
      </c>
      <c r="D1278" s="1095" t="s">
        <v>940</v>
      </c>
      <c r="E1278" s="1096">
        <v>39948</v>
      </c>
      <c r="F1278" s="1095" t="s">
        <v>200</v>
      </c>
      <c r="G1278" s="1091">
        <v>21000000</v>
      </c>
      <c r="H1278" s="1091">
        <v>0</v>
      </c>
      <c r="I1278" s="1091">
        <v>31631120.559999999</v>
      </c>
      <c r="J1278" s="1095" t="s">
        <v>1020</v>
      </c>
      <c r="K1278" s="1091"/>
      <c r="L1278" s="1091"/>
      <c r="M1278" s="1092"/>
      <c r="N1278" s="1091"/>
      <c r="O1278" s="1091"/>
      <c r="P1278" s="1091"/>
      <c r="Q1278" s="1091"/>
      <c r="R1278" s="1092"/>
    </row>
    <row r="1279" spans="1:18">
      <c r="A1279" s="1095" t="s">
        <v>199</v>
      </c>
      <c r="B1279" s="1095" t="s">
        <v>1651</v>
      </c>
      <c r="C1279" s="1095" t="s">
        <v>1652</v>
      </c>
      <c r="D1279" s="1095" t="s">
        <v>940</v>
      </c>
      <c r="E1279" s="1096">
        <v>41003</v>
      </c>
      <c r="F1279" s="1095" t="s">
        <v>199</v>
      </c>
      <c r="G1279" s="1091"/>
      <c r="H1279" s="1091"/>
      <c r="I1279" s="1091"/>
      <c r="J1279" s="1095" t="s">
        <v>199</v>
      </c>
      <c r="K1279" s="1091">
        <v>10500000</v>
      </c>
      <c r="L1279" s="1091"/>
      <c r="M1279" s="1092">
        <v>10500</v>
      </c>
      <c r="N1279" s="1091">
        <v>1000</v>
      </c>
      <c r="O1279" s="1091"/>
      <c r="P1279" s="1091"/>
      <c r="Q1279" s="1091"/>
      <c r="R1279" s="1092"/>
    </row>
    <row r="1280" spans="1:18">
      <c r="A1280" s="1095" t="s">
        <v>199</v>
      </c>
      <c r="B1280" s="1095" t="s">
        <v>1651</v>
      </c>
      <c r="C1280" s="1095" t="s">
        <v>1652</v>
      </c>
      <c r="D1280" s="1095" t="s">
        <v>940</v>
      </c>
      <c r="E1280" s="1096">
        <v>41066</v>
      </c>
      <c r="F1280" s="1095" t="s">
        <v>199</v>
      </c>
      <c r="G1280" s="1091"/>
      <c r="H1280" s="1091"/>
      <c r="I1280" s="1091"/>
      <c r="J1280" s="1095" t="s">
        <v>199</v>
      </c>
      <c r="K1280" s="1091">
        <v>10500000</v>
      </c>
      <c r="L1280" s="1091"/>
      <c r="M1280" s="1092">
        <v>10500</v>
      </c>
      <c r="N1280" s="1091">
        <v>1000</v>
      </c>
      <c r="O1280" s="1091"/>
      <c r="P1280" s="1091"/>
      <c r="Q1280" s="1091"/>
      <c r="R1280" s="1092"/>
    </row>
    <row r="1281" spans="1:18">
      <c r="A1281" s="1095" t="s">
        <v>199</v>
      </c>
      <c r="B1281" s="1095" t="s">
        <v>1651</v>
      </c>
      <c r="C1281" s="1095" t="s">
        <v>1652</v>
      </c>
      <c r="D1281" s="1095" t="s">
        <v>940</v>
      </c>
      <c r="E1281" s="1096">
        <v>41093</v>
      </c>
      <c r="F1281" s="1095" t="s">
        <v>199</v>
      </c>
      <c r="G1281" s="1091"/>
      <c r="H1281" s="1091"/>
      <c r="I1281" s="1091"/>
      <c r="J1281" s="1095" t="s">
        <v>199</v>
      </c>
      <c r="K1281" s="1091"/>
      <c r="L1281" s="1091"/>
      <c r="M1281" s="1092"/>
      <c r="N1281" s="1091"/>
      <c r="O1281" s="1091"/>
      <c r="P1281" s="1091"/>
      <c r="Q1281" s="1091">
        <v>7465100</v>
      </c>
      <c r="R1281" s="1092">
        <v>616438</v>
      </c>
    </row>
    <row r="1282" spans="1:18">
      <c r="A1282" s="1095" t="s">
        <v>809</v>
      </c>
      <c r="B1282" s="1095" t="s">
        <v>1653</v>
      </c>
      <c r="C1282" s="1095" t="s">
        <v>969</v>
      </c>
      <c r="D1282" s="1095" t="s">
        <v>934</v>
      </c>
      <c r="E1282" s="1096">
        <v>39850</v>
      </c>
      <c r="F1282" s="1095" t="s">
        <v>201</v>
      </c>
      <c r="G1282" s="1091">
        <v>3500000</v>
      </c>
      <c r="H1282" s="1091">
        <v>0</v>
      </c>
      <c r="I1282" s="1091">
        <v>4150815.03</v>
      </c>
      <c r="J1282" s="1095" t="s">
        <v>1020</v>
      </c>
      <c r="K1282" s="1091"/>
      <c r="L1282" s="1091"/>
      <c r="M1282" s="1092"/>
      <c r="N1282" s="1091"/>
      <c r="O1282" s="1091"/>
      <c r="P1282" s="1091"/>
      <c r="Q1282" s="1091"/>
      <c r="R1282" s="1092"/>
    </row>
    <row r="1283" spans="1:18">
      <c r="A1283" s="1095" t="s">
        <v>199</v>
      </c>
      <c r="B1283" s="1095" t="s">
        <v>1653</v>
      </c>
      <c r="C1283" s="1095" t="s">
        <v>969</v>
      </c>
      <c r="D1283" s="1095" t="s">
        <v>934</v>
      </c>
      <c r="E1283" s="1096">
        <v>40759</v>
      </c>
      <c r="F1283" s="1095" t="s">
        <v>199</v>
      </c>
      <c r="G1283" s="1091"/>
      <c r="H1283" s="1091"/>
      <c r="I1283" s="1091"/>
      <c r="J1283" s="1095" t="s">
        <v>199</v>
      </c>
      <c r="K1283" s="1091">
        <v>3500000</v>
      </c>
      <c r="L1283" s="1091"/>
      <c r="M1283" s="1092">
        <v>3500</v>
      </c>
      <c r="N1283" s="1091">
        <v>1000</v>
      </c>
      <c r="O1283" s="1091"/>
      <c r="P1283" s="1091"/>
      <c r="Q1283" s="1091">
        <v>175000</v>
      </c>
      <c r="R1283" s="1092">
        <v>175</v>
      </c>
    </row>
    <row r="1284" spans="1:18">
      <c r="A1284" s="1095" t="s">
        <v>1654</v>
      </c>
      <c r="B1284" s="1095" t="s">
        <v>1655</v>
      </c>
      <c r="C1284" s="1095" t="s">
        <v>1656</v>
      </c>
      <c r="D1284" s="1095" t="s">
        <v>45</v>
      </c>
      <c r="E1284" s="1096">
        <v>39878</v>
      </c>
      <c r="F1284" s="1095" t="s">
        <v>201</v>
      </c>
      <c r="G1284" s="1091">
        <v>1881000</v>
      </c>
      <c r="H1284" s="1091">
        <v>0</v>
      </c>
      <c r="I1284" s="1091">
        <v>2231560</v>
      </c>
      <c r="J1284" s="1095" t="s">
        <v>1020</v>
      </c>
      <c r="K1284" s="1091"/>
      <c r="L1284" s="1091"/>
      <c r="M1284" s="1092"/>
      <c r="N1284" s="1091"/>
      <c r="O1284" s="1091"/>
      <c r="P1284" s="1091"/>
      <c r="Q1284" s="1091"/>
      <c r="R1284" s="1092"/>
    </row>
    <row r="1285" spans="1:18">
      <c r="A1285" s="1095" t="s">
        <v>199</v>
      </c>
      <c r="B1285" s="1095" t="s">
        <v>1655</v>
      </c>
      <c r="C1285" s="1095" t="s">
        <v>1656</v>
      </c>
      <c r="D1285" s="1095" t="s">
        <v>45</v>
      </c>
      <c r="E1285" s="1096">
        <v>40793</v>
      </c>
      <c r="F1285" s="1095" t="s">
        <v>199</v>
      </c>
      <c r="G1285" s="1091"/>
      <c r="H1285" s="1091"/>
      <c r="I1285" s="1091"/>
      <c r="J1285" s="1095" t="s">
        <v>199</v>
      </c>
      <c r="K1285" s="1091">
        <v>1881000</v>
      </c>
      <c r="L1285" s="1091"/>
      <c r="M1285" s="1092">
        <v>1881</v>
      </c>
      <c r="N1285" s="1091">
        <v>1000</v>
      </c>
      <c r="O1285" s="1091"/>
      <c r="P1285" s="1091"/>
      <c r="Q1285" s="1091">
        <v>94000</v>
      </c>
      <c r="R1285" s="1092">
        <v>94</v>
      </c>
    </row>
    <row r="1286" spans="1:18">
      <c r="A1286" s="1095" t="s">
        <v>809</v>
      </c>
      <c r="B1286" s="1095" t="s">
        <v>1657</v>
      </c>
      <c r="C1286" s="1095" t="s">
        <v>1332</v>
      </c>
      <c r="D1286" s="1095" t="s">
        <v>65</v>
      </c>
      <c r="E1286" s="1096">
        <v>39983</v>
      </c>
      <c r="F1286" s="1095" t="s">
        <v>201</v>
      </c>
      <c r="G1286" s="1091">
        <v>3510000</v>
      </c>
      <c r="H1286" s="1091">
        <v>0</v>
      </c>
      <c r="I1286" s="1091">
        <v>4110668.47</v>
      </c>
      <c r="J1286" s="1095" t="s">
        <v>1020</v>
      </c>
      <c r="K1286" s="1091"/>
      <c r="L1286" s="1091"/>
      <c r="M1286" s="1092"/>
      <c r="N1286" s="1091"/>
      <c r="O1286" s="1091"/>
      <c r="P1286" s="1091"/>
      <c r="Q1286" s="1091"/>
      <c r="R1286" s="1092"/>
    </row>
    <row r="1287" spans="1:18">
      <c r="A1287" s="1095" t="s">
        <v>199</v>
      </c>
      <c r="B1287" s="1095" t="s">
        <v>1657</v>
      </c>
      <c r="C1287" s="1095" t="s">
        <v>1332</v>
      </c>
      <c r="D1287" s="1095" t="s">
        <v>65</v>
      </c>
      <c r="E1287" s="1096">
        <v>40794</v>
      </c>
      <c r="F1287" s="1095" t="s">
        <v>199</v>
      </c>
      <c r="G1287" s="1091"/>
      <c r="H1287" s="1091"/>
      <c r="I1287" s="1091"/>
      <c r="J1287" s="1095" t="s">
        <v>199</v>
      </c>
      <c r="K1287" s="1091">
        <v>3510000</v>
      </c>
      <c r="L1287" s="1091"/>
      <c r="M1287" s="1092">
        <v>3510</v>
      </c>
      <c r="N1287" s="1091">
        <v>1000</v>
      </c>
      <c r="O1287" s="1091"/>
      <c r="P1287" s="1091"/>
      <c r="Q1287" s="1091">
        <v>176000</v>
      </c>
      <c r="R1287" s="1092">
        <v>176</v>
      </c>
    </row>
    <row r="1288" spans="1:18">
      <c r="A1288" s="1095" t="s">
        <v>1029</v>
      </c>
      <c r="B1288" s="1095" t="s">
        <v>1658</v>
      </c>
      <c r="C1288" s="1095" t="s">
        <v>1659</v>
      </c>
      <c r="D1288" s="1095" t="s">
        <v>166</v>
      </c>
      <c r="E1288" s="1096">
        <v>39857</v>
      </c>
      <c r="F1288" s="1095" t="s">
        <v>201</v>
      </c>
      <c r="G1288" s="1091">
        <v>6200000</v>
      </c>
      <c r="H1288" s="1091">
        <v>0</v>
      </c>
      <c r="I1288" s="1091">
        <v>13582165.84</v>
      </c>
      <c r="J1288" s="1095" t="s">
        <v>808</v>
      </c>
      <c r="K1288" s="1091"/>
      <c r="L1288" s="1091"/>
      <c r="M1288" s="1092"/>
      <c r="N1288" s="1091"/>
      <c r="O1288" s="1091"/>
      <c r="P1288" s="1091"/>
      <c r="Q1288" s="1091"/>
      <c r="R1288" s="1092"/>
    </row>
    <row r="1289" spans="1:18">
      <c r="A1289" s="1095" t="s">
        <v>199</v>
      </c>
      <c r="B1289" s="1095" t="s">
        <v>1658</v>
      </c>
      <c r="C1289" s="1095" t="s">
        <v>1659</v>
      </c>
      <c r="D1289" s="1095" t="s">
        <v>166</v>
      </c>
      <c r="E1289" s="1096">
        <v>40158</v>
      </c>
      <c r="F1289" s="1095" t="s">
        <v>199</v>
      </c>
      <c r="G1289" s="1091">
        <v>6335000</v>
      </c>
      <c r="H1289" s="1091"/>
      <c r="I1289" s="1091"/>
      <c r="J1289" s="1095" t="s">
        <v>199</v>
      </c>
      <c r="K1289" s="1091"/>
      <c r="L1289" s="1091"/>
      <c r="M1289" s="1092"/>
      <c r="N1289" s="1091"/>
      <c r="O1289" s="1091"/>
      <c r="P1289" s="1091"/>
      <c r="Q1289" s="1091"/>
      <c r="R1289" s="1092"/>
    </row>
    <row r="1290" spans="1:18">
      <c r="A1290" s="1095" t="s">
        <v>199</v>
      </c>
      <c r="B1290" s="1095" t="s">
        <v>1658</v>
      </c>
      <c r="C1290" s="1095" t="s">
        <v>1659</v>
      </c>
      <c r="D1290" s="1095" t="s">
        <v>166</v>
      </c>
      <c r="E1290" s="1096">
        <v>41715</v>
      </c>
      <c r="F1290" s="1095" t="s">
        <v>199</v>
      </c>
      <c r="G1290" s="1091"/>
      <c r="H1290" s="1091"/>
      <c r="I1290" s="1091"/>
      <c r="J1290" s="1095" t="s">
        <v>199</v>
      </c>
      <c r="K1290" s="1091">
        <v>10328152.35</v>
      </c>
      <c r="L1290" s="1091"/>
      <c r="M1290" s="1092">
        <v>12535</v>
      </c>
      <c r="N1290" s="1091">
        <v>823.94514100000004</v>
      </c>
      <c r="O1290" s="1091">
        <v>-2206847.65</v>
      </c>
      <c r="P1290" s="1091"/>
      <c r="Q1290" s="1091">
        <v>262399.5</v>
      </c>
      <c r="R1290" s="1092">
        <v>310</v>
      </c>
    </row>
    <row r="1291" spans="1:18">
      <c r="A1291" s="1095" t="s">
        <v>199</v>
      </c>
      <c r="B1291" s="1095" t="s">
        <v>1658</v>
      </c>
      <c r="C1291" s="1095" t="s">
        <v>1659</v>
      </c>
      <c r="D1291" s="1095" t="s">
        <v>166</v>
      </c>
      <c r="E1291" s="1096">
        <v>41754</v>
      </c>
      <c r="F1291" s="1095" t="s">
        <v>199</v>
      </c>
      <c r="G1291" s="1091"/>
      <c r="H1291" s="1091"/>
      <c r="I1291" s="1091"/>
      <c r="J1291" s="1095" t="s">
        <v>199</v>
      </c>
      <c r="K1291" s="1091"/>
      <c r="L1291" s="1091">
        <v>-103281.52</v>
      </c>
      <c r="M1291" s="1092"/>
      <c r="N1291" s="1091"/>
      <c r="O1291" s="1091"/>
      <c r="P1291" s="1091"/>
      <c r="Q1291" s="1091"/>
      <c r="R1291" s="1092"/>
    </row>
    <row r="1292" spans="1:18">
      <c r="A1292" s="1095" t="s">
        <v>813</v>
      </c>
      <c r="B1292" s="1095" t="s">
        <v>1660</v>
      </c>
      <c r="C1292" s="1095" t="s">
        <v>1357</v>
      </c>
      <c r="D1292" s="1095" t="s">
        <v>15</v>
      </c>
      <c r="E1292" s="1096">
        <v>39843</v>
      </c>
      <c r="F1292" s="1095" t="s">
        <v>201</v>
      </c>
      <c r="G1292" s="1091">
        <v>7700000</v>
      </c>
      <c r="H1292" s="1091">
        <v>0</v>
      </c>
      <c r="I1292" s="1091">
        <v>8806297.8000000007</v>
      </c>
      <c r="J1292" s="1095" t="s">
        <v>808</v>
      </c>
      <c r="K1292" s="1091"/>
      <c r="L1292" s="1091"/>
      <c r="M1292" s="1092"/>
      <c r="N1292" s="1091"/>
      <c r="O1292" s="1091"/>
      <c r="P1292" s="1091"/>
      <c r="Q1292" s="1091"/>
      <c r="R1292" s="1092"/>
    </row>
    <row r="1293" spans="1:18">
      <c r="A1293" s="1095" t="s">
        <v>199</v>
      </c>
      <c r="B1293" s="1095" t="s">
        <v>1660</v>
      </c>
      <c r="C1293" s="1095" t="s">
        <v>1357</v>
      </c>
      <c r="D1293" s="1095" t="s">
        <v>15</v>
      </c>
      <c r="E1293" s="1096">
        <v>41211</v>
      </c>
      <c r="F1293" s="1095" t="s">
        <v>199</v>
      </c>
      <c r="G1293" s="1091"/>
      <c r="H1293" s="1091"/>
      <c r="I1293" s="1091"/>
      <c r="J1293" s="1095" t="s">
        <v>199</v>
      </c>
      <c r="K1293" s="1091">
        <v>26102.9</v>
      </c>
      <c r="L1293" s="1091"/>
      <c r="M1293" s="1092">
        <v>29</v>
      </c>
      <c r="N1293" s="1091">
        <v>900.1</v>
      </c>
      <c r="O1293" s="1091">
        <v>-2897.1</v>
      </c>
      <c r="P1293" s="1091"/>
      <c r="Q1293" s="1091"/>
      <c r="R1293" s="1092"/>
    </row>
    <row r="1294" spans="1:18">
      <c r="A1294" s="1095" t="s">
        <v>199</v>
      </c>
      <c r="B1294" s="1095" t="s">
        <v>1660</v>
      </c>
      <c r="C1294" s="1095" t="s">
        <v>1357</v>
      </c>
      <c r="D1294" s="1095" t="s">
        <v>15</v>
      </c>
      <c r="E1294" s="1096">
        <v>41214</v>
      </c>
      <c r="F1294" s="1095" t="s">
        <v>199</v>
      </c>
      <c r="G1294" s="1091"/>
      <c r="H1294" s="1091"/>
      <c r="I1294" s="1091"/>
      <c r="J1294" s="1095" t="s">
        <v>199</v>
      </c>
      <c r="K1294" s="1091">
        <v>6904667.0999999996</v>
      </c>
      <c r="L1294" s="1091"/>
      <c r="M1294" s="1092">
        <v>7671</v>
      </c>
      <c r="N1294" s="1091">
        <v>900.1</v>
      </c>
      <c r="O1294" s="1091">
        <v>-766332.9</v>
      </c>
      <c r="P1294" s="1091"/>
      <c r="Q1294" s="1091">
        <v>369948</v>
      </c>
      <c r="R1294" s="1092">
        <v>385</v>
      </c>
    </row>
    <row r="1295" spans="1:18">
      <c r="A1295" s="1095" t="s">
        <v>199</v>
      </c>
      <c r="B1295" s="1095" t="s">
        <v>1660</v>
      </c>
      <c r="C1295" s="1095" t="s">
        <v>1357</v>
      </c>
      <c r="D1295" s="1095" t="s">
        <v>15</v>
      </c>
      <c r="E1295" s="1096">
        <v>41285</v>
      </c>
      <c r="F1295" s="1095" t="s">
        <v>199</v>
      </c>
      <c r="G1295" s="1091"/>
      <c r="H1295" s="1091"/>
      <c r="I1295" s="1091"/>
      <c r="J1295" s="1095" t="s">
        <v>199</v>
      </c>
      <c r="K1295" s="1091"/>
      <c r="L1295" s="1091">
        <v>-69307.7</v>
      </c>
      <c r="M1295" s="1092"/>
      <c r="N1295" s="1091"/>
      <c r="O1295" s="1091"/>
      <c r="P1295" s="1091"/>
      <c r="Q1295" s="1091"/>
      <c r="R1295" s="1092"/>
    </row>
    <row r="1296" spans="1:18">
      <c r="A1296" s="1095"/>
      <c r="B1296" s="1095" t="s">
        <v>1661</v>
      </c>
      <c r="C1296" s="1095" t="s">
        <v>965</v>
      </c>
      <c r="D1296" s="1095" t="s">
        <v>117</v>
      </c>
      <c r="E1296" s="1096">
        <v>39829</v>
      </c>
      <c r="F1296" s="1095" t="s">
        <v>200</v>
      </c>
      <c r="G1296" s="1091">
        <v>45000000</v>
      </c>
      <c r="H1296" s="1091">
        <v>0</v>
      </c>
      <c r="I1296" s="1091">
        <v>53406628.25</v>
      </c>
      <c r="J1296" s="1095" t="s">
        <v>808</v>
      </c>
      <c r="K1296" s="1091"/>
      <c r="L1296" s="1091"/>
      <c r="M1296" s="1092"/>
      <c r="N1296" s="1091"/>
      <c r="O1296" s="1091"/>
      <c r="P1296" s="1091"/>
      <c r="Q1296" s="1091"/>
      <c r="R1296" s="1092"/>
    </row>
    <row r="1297" spans="1:18">
      <c r="A1297" s="1095" t="s">
        <v>199</v>
      </c>
      <c r="B1297" s="1095" t="s">
        <v>1661</v>
      </c>
      <c r="C1297" s="1095" t="s">
        <v>965</v>
      </c>
      <c r="D1297" s="1095" t="s">
        <v>117</v>
      </c>
      <c r="E1297" s="1096">
        <v>41093</v>
      </c>
      <c r="F1297" s="1095" t="s">
        <v>199</v>
      </c>
      <c r="G1297" s="1091"/>
      <c r="H1297" s="1091"/>
      <c r="I1297" s="1091"/>
      <c r="J1297" s="1095" t="s">
        <v>199</v>
      </c>
      <c r="K1297" s="1091">
        <v>44152650</v>
      </c>
      <c r="L1297" s="1091">
        <v>-662289.75</v>
      </c>
      <c r="M1297" s="1092">
        <v>45000</v>
      </c>
      <c r="N1297" s="1091">
        <v>981.17</v>
      </c>
      <c r="O1297" s="1091">
        <v>-847350</v>
      </c>
      <c r="P1297" s="1091"/>
      <c r="Q1297" s="1091"/>
      <c r="R1297" s="1092"/>
    </row>
    <row r="1298" spans="1:18">
      <c r="A1298" s="1095" t="s">
        <v>199</v>
      </c>
      <c r="B1298" s="1095" t="s">
        <v>1661</v>
      </c>
      <c r="C1298" s="1095" t="s">
        <v>965</v>
      </c>
      <c r="D1298" s="1095" t="s">
        <v>117</v>
      </c>
      <c r="E1298" s="1096">
        <v>41436</v>
      </c>
      <c r="F1298" s="1095" t="s">
        <v>199</v>
      </c>
      <c r="G1298" s="1091"/>
      <c r="H1298" s="1091"/>
      <c r="I1298" s="1091"/>
      <c r="J1298" s="1095" t="s">
        <v>199</v>
      </c>
      <c r="K1298" s="1091"/>
      <c r="L1298" s="1091"/>
      <c r="M1298" s="1092"/>
      <c r="N1298" s="1091"/>
      <c r="O1298" s="1091"/>
      <c r="P1298" s="1091"/>
      <c r="Q1298" s="1091">
        <v>2087368</v>
      </c>
      <c r="R1298" s="1092">
        <v>771429</v>
      </c>
    </row>
    <row r="1299" spans="1:18">
      <c r="A1299" s="1095" t="s">
        <v>1662</v>
      </c>
      <c r="B1299" s="1095" t="s">
        <v>1663</v>
      </c>
      <c r="C1299" s="1095" t="s">
        <v>1084</v>
      </c>
      <c r="D1299" s="1095" t="s">
        <v>65</v>
      </c>
      <c r="E1299" s="1096">
        <v>39990</v>
      </c>
      <c r="F1299" s="1095" t="s">
        <v>201</v>
      </c>
      <c r="G1299" s="1091">
        <v>71526000</v>
      </c>
      <c r="H1299" s="1091">
        <v>0</v>
      </c>
      <c r="I1299" s="1091">
        <v>27172726.719999999</v>
      </c>
      <c r="J1299" s="1095" t="s">
        <v>808</v>
      </c>
      <c r="K1299" s="1091"/>
      <c r="L1299" s="1091"/>
      <c r="M1299" s="1092"/>
      <c r="N1299" s="1091"/>
      <c r="O1299" s="1091"/>
      <c r="P1299" s="1091"/>
      <c r="Q1299" s="1091"/>
      <c r="R1299" s="1092"/>
    </row>
    <row r="1300" spans="1:18">
      <c r="A1300" s="1095" t="s">
        <v>199</v>
      </c>
      <c r="B1300" s="1095" t="s">
        <v>1663</v>
      </c>
      <c r="C1300" s="1095" t="s">
        <v>1084</v>
      </c>
      <c r="D1300" s="1095" t="s">
        <v>65</v>
      </c>
      <c r="E1300" s="1096">
        <v>41453</v>
      </c>
      <c r="F1300" s="1095" t="s">
        <v>199</v>
      </c>
      <c r="G1300" s="1091"/>
      <c r="H1300" s="1091"/>
      <c r="I1300" s="1091"/>
      <c r="J1300" s="1095" t="s">
        <v>199</v>
      </c>
      <c r="K1300" s="1091">
        <v>23718541.949999999</v>
      </c>
      <c r="L1300" s="1091"/>
      <c r="M1300" s="1092">
        <v>71526</v>
      </c>
      <c r="N1300" s="1091">
        <v>331.60727400000002</v>
      </c>
      <c r="O1300" s="1091">
        <v>-47807458.049999997</v>
      </c>
      <c r="P1300" s="1091"/>
      <c r="Q1300" s="1091"/>
      <c r="R1300" s="1092"/>
    </row>
    <row r="1301" spans="1:18">
      <c r="A1301" s="1095" t="s">
        <v>1029</v>
      </c>
      <c r="B1301" s="1095" t="s">
        <v>1664</v>
      </c>
      <c r="C1301" s="1095" t="s">
        <v>1084</v>
      </c>
      <c r="D1301" s="1095" t="s">
        <v>65</v>
      </c>
      <c r="E1301" s="1096">
        <v>39913</v>
      </c>
      <c r="F1301" s="1095" t="s">
        <v>201</v>
      </c>
      <c r="G1301" s="1091">
        <v>2040000</v>
      </c>
      <c r="H1301" s="1091">
        <v>0</v>
      </c>
      <c r="I1301" s="1091">
        <v>5663197.2800000003</v>
      </c>
      <c r="J1301" s="1095" t="s">
        <v>808</v>
      </c>
      <c r="K1301" s="1091"/>
      <c r="L1301" s="1091"/>
      <c r="M1301" s="1092"/>
      <c r="N1301" s="1091"/>
      <c r="O1301" s="1091"/>
      <c r="P1301" s="1091"/>
      <c r="Q1301" s="1091"/>
      <c r="R1301" s="1092"/>
    </row>
    <row r="1302" spans="1:18">
      <c r="A1302" s="1095" t="s">
        <v>199</v>
      </c>
      <c r="B1302" s="1095" t="s">
        <v>1664</v>
      </c>
      <c r="C1302" s="1095" t="s">
        <v>1084</v>
      </c>
      <c r="D1302" s="1095" t="s">
        <v>65</v>
      </c>
      <c r="E1302" s="1096">
        <v>40137</v>
      </c>
      <c r="F1302" s="1095" t="s">
        <v>199</v>
      </c>
      <c r="G1302" s="1091">
        <v>2348000</v>
      </c>
      <c r="H1302" s="1091"/>
      <c r="I1302" s="1091"/>
      <c r="J1302" s="1095" t="s">
        <v>199</v>
      </c>
      <c r="K1302" s="1091"/>
      <c r="L1302" s="1091"/>
      <c r="M1302" s="1092"/>
      <c r="N1302" s="1091"/>
      <c r="O1302" s="1091"/>
      <c r="P1302" s="1091"/>
      <c r="Q1302" s="1091"/>
      <c r="R1302" s="1092"/>
    </row>
    <row r="1303" spans="1:18">
      <c r="A1303" s="1095" t="s">
        <v>199</v>
      </c>
      <c r="B1303" s="1095" t="s">
        <v>1664</v>
      </c>
      <c r="C1303" s="1095" t="s">
        <v>1084</v>
      </c>
      <c r="D1303" s="1095" t="s">
        <v>65</v>
      </c>
      <c r="E1303" s="1096">
        <v>42184</v>
      </c>
      <c r="F1303" s="1095" t="s">
        <v>199</v>
      </c>
      <c r="G1303" s="1091"/>
      <c r="H1303" s="1091"/>
      <c r="I1303" s="1091"/>
      <c r="J1303" s="1095" t="s">
        <v>199</v>
      </c>
      <c r="K1303" s="1091">
        <v>4135655.24</v>
      </c>
      <c r="L1303" s="1091"/>
      <c r="M1303" s="1092">
        <v>4388</v>
      </c>
      <c r="N1303" s="1091">
        <v>942.49207799999999</v>
      </c>
      <c r="O1303" s="1091">
        <v>-252344.76</v>
      </c>
      <c r="P1303" s="1091"/>
      <c r="Q1303" s="1091">
        <v>84445.94</v>
      </c>
      <c r="R1303" s="1092">
        <v>102</v>
      </c>
    </row>
    <row r="1304" spans="1:18">
      <c r="A1304" s="1095" t="s">
        <v>199</v>
      </c>
      <c r="B1304" s="1095" t="s">
        <v>1664</v>
      </c>
      <c r="C1304" s="1095" t="s">
        <v>1084</v>
      </c>
      <c r="D1304" s="1095" t="s">
        <v>65</v>
      </c>
      <c r="E1304" s="1096">
        <v>42222</v>
      </c>
      <c r="F1304" s="1095" t="s">
        <v>199</v>
      </c>
      <c r="G1304" s="1091"/>
      <c r="H1304" s="1091"/>
      <c r="I1304" s="1091"/>
      <c r="J1304" s="1095" t="s">
        <v>199</v>
      </c>
      <c r="K1304" s="1091"/>
      <c r="L1304" s="1091">
        <v>-33333.339999999997</v>
      </c>
      <c r="M1304" s="1092"/>
      <c r="N1304" s="1091"/>
      <c r="O1304" s="1091"/>
      <c r="P1304" s="1091"/>
      <c r="Q1304" s="1091"/>
      <c r="R1304" s="1092"/>
    </row>
    <row r="1305" spans="1:18">
      <c r="A1305" s="1095" t="s">
        <v>773</v>
      </c>
      <c r="B1305" s="1095" t="s">
        <v>1665</v>
      </c>
      <c r="C1305" s="1095" t="s">
        <v>1666</v>
      </c>
      <c r="D1305" s="1095" t="s">
        <v>166</v>
      </c>
      <c r="E1305" s="1096">
        <v>39801</v>
      </c>
      <c r="F1305" s="1095" t="s">
        <v>200</v>
      </c>
      <c r="G1305" s="1091">
        <v>10000000</v>
      </c>
      <c r="H1305" s="1091">
        <v>0</v>
      </c>
      <c r="I1305" s="1091">
        <v>12070979.199999999</v>
      </c>
      <c r="J1305" s="1095" t="s">
        <v>1020</v>
      </c>
      <c r="K1305" s="1091"/>
      <c r="L1305" s="1091"/>
      <c r="M1305" s="1092"/>
      <c r="N1305" s="1091"/>
      <c r="O1305" s="1091"/>
      <c r="P1305" s="1091"/>
      <c r="Q1305" s="1091"/>
      <c r="R1305" s="1092"/>
    </row>
    <row r="1306" spans="1:18">
      <c r="A1306" s="1095" t="s">
        <v>199</v>
      </c>
      <c r="B1306" s="1095" t="s">
        <v>1665</v>
      </c>
      <c r="C1306" s="1095" t="s">
        <v>1666</v>
      </c>
      <c r="D1306" s="1095" t="s">
        <v>166</v>
      </c>
      <c r="E1306" s="1096">
        <v>41271</v>
      </c>
      <c r="F1306" s="1095" t="s">
        <v>199</v>
      </c>
      <c r="G1306" s="1091"/>
      <c r="H1306" s="1091"/>
      <c r="I1306" s="1091"/>
      <c r="J1306" s="1095" t="s">
        <v>199</v>
      </c>
      <c r="K1306" s="1091">
        <v>10000000</v>
      </c>
      <c r="L1306" s="1091"/>
      <c r="M1306" s="1092">
        <v>10000</v>
      </c>
      <c r="N1306" s="1091">
        <v>1000</v>
      </c>
      <c r="O1306" s="1091"/>
      <c r="P1306" s="1091"/>
      <c r="Q1306" s="1091"/>
      <c r="R1306" s="1092"/>
    </row>
    <row r="1307" spans="1:18">
      <c r="A1307" s="1095" t="s">
        <v>199</v>
      </c>
      <c r="B1307" s="1095" t="s">
        <v>1665</v>
      </c>
      <c r="C1307" s="1095" t="s">
        <v>1666</v>
      </c>
      <c r="D1307" s="1095" t="s">
        <v>166</v>
      </c>
      <c r="E1307" s="1096">
        <v>41297</v>
      </c>
      <c r="F1307" s="1095" t="s">
        <v>199</v>
      </c>
      <c r="G1307" s="1091"/>
      <c r="H1307" s="1091"/>
      <c r="I1307" s="1091"/>
      <c r="J1307" s="1095" t="s">
        <v>199</v>
      </c>
      <c r="K1307" s="1091"/>
      <c r="L1307" s="1091"/>
      <c r="M1307" s="1092"/>
      <c r="N1307" s="1091"/>
      <c r="O1307" s="1091"/>
      <c r="P1307" s="1091"/>
      <c r="Q1307" s="1091">
        <v>58479.199999999997</v>
      </c>
      <c r="R1307" s="1092">
        <v>73099</v>
      </c>
    </row>
    <row r="1308" spans="1:18">
      <c r="A1308" s="1095" t="s">
        <v>1322</v>
      </c>
      <c r="B1308" s="1095" t="s">
        <v>1667</v>
      </c>
      <c r="C1308" s="1095" t="s">
        <v>1668</v>
      </c>
      <c r="D1308" s="1095" t="s">
        <v>171</v>
      </c>
      <c r="E1308" s="1096">
        <v>39843</v>
      </c>
      <c r="F1308" s="1095" t="s">
        <v>200</v>
      </c>
      <c r="G1308" s="1091">
        <v>22000000</v>
      </c>
      <c r="H1308" s="1091">
        <v>0</v>
      </c>
      <c r="I1308" s="1091">
        <v>23287945.109999999</v>
      </c>
      <c r="J1308" s="1095" t="s">
        <v>1020</v>
      </c>
      <c r="K1308" s="1091"/>
      <c r="L1308" s="1091"/>
      <c r="M1308" s="1092"/>
      <c r="N1308" s="1091"/>
      <c r="O1308" s="1091"/>
      <c r="P1308" s="1091"/>
      <c r="Q1308" s="1091"/>
      <c r="R1308" s="1092"/>
    </row>
    <row r="1309" spans="1:18">
      <c r="A1309" s="1095" t="s">
        <v>199</v>
      </c>
      <c r="B1309" s="1095" t="s">
        <v>1667</v>
      </c>
      <c r="C1309" s="1095" t="s">
        <v>1668</v>
      </c>
      <c r="D1309" s="1095" t="s">
        <v>171</v>
      </c>
      <c r="E1309" s="1096">
        <v>40170</v>
      </c>
      <c r="F1309" s="1095" t="s">
        <v>199</v>
      </c>
      <c r="G1309" s="1091"/>
      <c r="H1309" s="1091"/>
      <c r="I1309" s="1091"/>
      <c r="J1309" s="1095" t="s">
        <v>199</v>
      </c>
      <c r="K1309" s="1091">
        <v>22000000</v>
      </c>
      <c r="L1309" s="1091"/>
      <c r="M1309" s="1092">
        <v>22000</v>
      </c>
      <c r="N1309" s="1091">
        <v>1000</v>
      </c>
      <c r="O1309" s="1091"/>
      <c r="P1309" s="1091"/>
      <c r="Q1309" s="1091"/>
      <c r="R1309" s="1092"/>
    </row>
    <row r="1310" spans="1:18">
      <c r="A1310" s="1095" t="s">
        <v>199</v>
      </c>
      <c r="B1310" s="1095" t="s">
        <v>1667</v>
      </c>
      <c r="C1310" s="1095" t="s">
        <v>1668</v>
      </c>
      <c r="D1310" s="1095" t="s">
        <v>171</v>
      </c>
      <c r="E1310" s="1096">
        <v>40865</v>
      </c>
      <c r="F1310" s="1095" t="s">
        <v>199</v>
      </c>
      <c r="G1310" s="1091"/>
      <c r="H1310" s="1091"/>
      <c r="I1310" s="1091"/>
      <c r="J1310" s="1095" t="s">
        <v>199</v>
      </c>
      <c r="K1310" s="1091"/>
      <c r="L1310" s="1091"/>
      <c r="M1310" s="1092"/>
      <c r="N1310" s="1091"/>
      <c r="O1310" s="1091"/>
      <c r="P1310" s="1091"/>
      <c r="Q1310" s="1091">
        <v>301001</v>
      </c>
      <c r="R1310" s="1092">
        <v>104101</v>
      </c>
    </row>
    <row r="1311" spans="1:18">
      <c r="A1311" s="1095" t="s">
        <v>802</v>
      </c>
      <c r="B1311" s="1095" t="s">
        <v>1669</v>
      </c>
      <c r="C1311" s="1095" t="s">
        <v>1670</v>
      </c>
      <c r="D1311" s="1095" t="s">
        <v>65</v>
      </c>
      <c r="E1311" s="1096">
        <v>39836</v>
      </c>
      <c r="F1311" s="1095" t="s">
        <v>201</v>
      </c>
      <c r="G1311" s="1091">
        <v>10189000</v>
      </c>
      <c r="H1311" s="1091">
        <v>0</v>
      </c>
      <c r="I1311" s="1091">
        <v>11206989.34</v>
      </c>
      <c r="J1311" s="1095" t="s">
        <v>1020</v>
      </c>
      <c r="K1311" s="1091"/>
      <c r="L1311" s="1091"/>
      <c r="M1311" s="1092"/>
      <c r="N1311" s="1091"/>
      <c r="O1311" s="1091"/>
      <c r="P1311" s="1091"/>
      <c r="Q1311" s="1091"/>
      <c r="R1311" s="1092"/>
    </row>
    <row r="1312" spans="1:18">
      <c r="A1312" s="1095" t="s">
        <v>199</v>
      </c>
      <c r="B1312" s="1095" t="s">
        <v>1669</v>
      </c>
      <c r="C1312" s="1095" t="s">
        <v>1670</v>
      </c>
      <c r="D1312" s="1095" t="s">
        <v>65</v>
      </c>
      <c r="E1312" s="1096">
        <v>40170</v>
      </c>
      <c r="F1312" s="1095" t="s">
        <v>199</v>
      </c>
      <c r="G1312" s="1091"/>
      <c r="H1312" s="1091"/>
      <c r="I1312" s="1091"/>
      <c r="J1312" s="1095" t="s">
        <v>199</v>
      </c>
      <c r="K1312" s="1091">
        <v>10189000</v>
      </c>
      <c r="L1312" s="1091"/>
      <c r="M1312" s="1092">
        <v>10189</v>
      </c>
      <c r="N1312" s="1091">
        <v>1000</v>
      </c>
      <c r="O1312" s="1091"/>
      <c r="P1312" s="1091"/>
      <c r="Q1312" s="1091">
        <v>509000</v>
      </c>
      <c r="R1312" s="1092">
        <v>509</v>
      </c>
    </row>
    <row r="1313" spans="1:18">
      <c r="A1313" s="1095" t="s">
        <v>892</v>
      </c>
      <c r="B1313" s="1095" t="s">
        <v>1671</v>
      </c>
      <c r="C1313" s="1095" t="s">
        <v>991</v>
      </c>
      <c r="D1313" s="1095" t="s">
        <v>39</v>
      </c>
      <c r="E1313" s="1096">
        <v>39822</v>
      </c>
      <c r="F1313" s="1095" t="s">
        <v>200</v>
      </c>
      <c r="G1313" s="1091">
        <v>20000000</v>
      </c>
      <c r="H1313" s="1091">
        <v>0</v>
      </c>
      <c r="I1313" s="1091">
        <v>22834334.780000001</v>
      </c>
      <c r="J1313" s="1095" t="s">
        <v>1020</v>
      </c>
      <c r="K1313" s="1091"/>
      <c r="L1313" s="1091"/>
      <c r="M1313" s="1092"/>
      <c r="N1313" s="1091"/>
      <c r="O1313" s="1091"/>
      <c r="P1313" s="1091"/>
      <c r="Q1313" s="1091"/>
      <c r="R1313" s="1092"/>
    </row>
    <row r="1314" spans="1:18">
      <c r="A1314" s="1095" t="s">
        <v>199</v>
      </c>
      <c r="B1314" s="1095" t="s">
        <v>1671</v>
      </c>
      <c r="C1314" s="1095" t="s">
        <v>991</v>
      </c>
      <c r="D1314" s="1095" t="s">
        <v>39</v>
      </c>
      <c r="E1314" s="1096">
        <v>40780</v>
      </c>
      <c r="F1314" s="1095" t="s">
        <v>199</v>
      </c>
      <c r="G1314" s="1091"/>
      <c r="H1314" s="1091"/>
      <c r="I1314" s="1091"/>
      <c r="J1314" s="1095" t="s">
        <v>199</v>
      </c>
      <c r="K1314" s="1091">
        <v>20000000</v>
      </c>
      <c r="L1314" s="1091"/>
      <c r="M1314" s="1092">
        <v>20000</v>
      </c>
      <c r="N1314" s="1091">
        <v>1000</v>
      </c>
      <c r="O1314" s="1091"/>
      <c r="P1314" s="1091"/>
      <c r="Q1314" s="1091"/>
      <c r="R1314" s="1092"/>
    </row>
    <row r="1315" spans="1:18">
      <c r="A1315" s="1095" t="s">
        <v>199</v>
      </c>
      <c r="B1315" s="1095" t="s">
        <v>1671</v>
      </c>
      <c r="C1315" s="1095" t="s">
        <v>991</v>
      </c>
      <c r="D1315" s="1095" t="s">
        <v>39</v>
      </c>
      <c r="E1315" s="1096">
        <v>40869</v>
      </c>
      <c r="F1315" s="1095" t="s">
        <v>199</v>
      </c>
      <c r="G1315" s="1091"/>
      <c r="H1315" s="1091"/>
      <c r="I1315" s="1091"/>
      <c r="J1315" s="1095" t="s">
        <v>199</v>
      </c>
      <c r="K1315" s="1091"/>
      <c r="L1315" s="1091"/>
      <c r="M1315" s="1092"/>
      <c r="N1315" s="1091"/>
      <c r="O1315" s="1091"/>
      <c r="P1315" s="1091"/>
      <c r="Q1315" s="1091">
        <v>206557</v>
      </c>
      <c r="R1315" s="1092">
        <v>104384</v>
      </c>
    </row>
    <row r="1316" spans="1:18">
      <c r="A1316" s="1095" t="s">
        <v>827</v>
      </c>
      <c r="B1316" s="1095" t="s">
        <v>1672</v>
      </c>
      <c r="C1316" s="1095" t="s">
        <v>1095</v>
      </c>
      <c r="D1316" s="1095" t="s">
        <v>15</v>
      </c>
      <c r="E1316" s="1096">
        <v>39871</v>
      </c>
      <c r="F1316" s="1095" t="s">
        <v>201</v>
      </c>
      <c r="G1316" s="1091">
        <v>5222000</v>
      </c>
      <c r="H1316" s="1091">
        <v>0</v>
      </c>
      <c r="I1316" s="1091">
        <v>3520137.55</v>
      </c>
      <c r="J1316" s="1095" t="s">
        <v>808</v>
      </c>
      <c r="K1316" s="1091"/>
      <c r="L1316" s="1091"/>
      <c r="M1316" s="1092"/>
      <c r="N1316" s="1091"/>
      <c r="O1316" s="1091"/>
      <c r="P1316" s="1091"/>
      <c r="Q1316" s="1091"/>
      <c r="R1316" s="1092"/>
    </row>
    <row r="1317" spans="1:18">
      <c r="A1317" s="1095" t="s">
        <v>199</v>
      </c>
      <c r="B1317" s="1095" t="s">
        <v>1672</v>
      </c>
      <c r="C1317" s="1095" t="s">
        <v>1095</v>
      </c>
      <c r="D1317" s="1095" t="s">
        <v>15</v>
      </c>
      <c r="E1317" s="1096">
        <v>41597</v>
      </c>
      <c r="F1317" s="1095" t="s">
        <v>199</v>
      </c>
      <c r="G1317" s="1091"/>
      <c r="H1317" s="1091"/>
      <c r="I1317" s="1091"/>
      <c r="J1317" s="1095" t="s">
        <v>199</v>
      </c>
      <c r="K1317" s="1091">
        <v>3133200</v>
      </c>
      <c r="L1317" s="1091"/>
      <c r="M1317" s="1092">
        <v>5222</v>
      </c>
      <c r="N1317" s="1091">
        <v>600</v>
      </c>
      <c r="O1317" s="1091">
        <v>-2088800</v>
      </c>
      <c r="P1317" s="1091"/>
      <c r="Q1317" s="1091">
        <v>136833.04999999999</v>
      </c>
      <c r="R1317" s="1092">
        <v>261</v>
      </c>
    </row>
    <row r="1318" spans="1:18">
      <c r="A1318" s="1095" t="s">
        <v>199</v>
      </c>
      <c r="B1318" s="1095" t="s">
        <v>1672</v>
      </c>
      <c r="C1318" s="1095" t="s">
        <v>1095</v>
      </c>
      <c r="D1318" s="1095" t="s">
        <v>15</v>
      </c>
      <c r="E1318" s="1096">
        <v>41645</v>
      </c>
      <c r="F1318" s="1095" t="s">
        <v>199</v>
      </c>
      <c r="G1318" s="1091"/>
      <c r="H1318" s="1091"/>
      <c r="I1318" s="1091"/>
      <c r="J1318" s="1095" t="s">
        <v>199</v>
      </c>
      <c r="K1318" s="1091"/>
      <c r="L1318" s="1091">
        <v>-25000</v>
      </c>
      <c r="M1318" s="1092"/>
      <c r="N1318" s="1091"/>
      <c r="O1318" s="1091"/>
      <c r="P1318" s="1091"/>
      <c r="Q1318" s="1091"/>
      <c r="R1318" s="1092"/>
    </row>
    <row r="1319" spans="1:18">
      <c r="A1319" s="1095" t="s">
        <v>1673</v>
      </c>
      <c r="B1319" s="1095" t="s">
        <v>1674</v>
      </c>
      <c r="C1319" s="1095" t="s">
        <v>1675</v>
      </c>
      <c r="D1319" s="1095" t="s">
        <v>65</v>
      </c>
      <c r="E1319" s="1096">
        <v>39787</v>
      </c>
      <c r="F1319" s="1095" t="s">
        <v>200</v>
      </c>
      <c r="G1319" s="1091">
        <v>84784000</v>
      </c>
      <c r="H1319" s="1091">
        <v>0</v>
      </c>
      <c r="I1319" s="1091">
        <v>824288.89</v>
      </c>
      <c r="J1319" s="1095" t="s">
        <v>2170</v>
      </c>
      <c r="K1319" s="1091"/>
      <c r="L1319" s="1091"/>
      <c r="M1319" s="1092"/>
      <c r="N1319" s="1091"/>
      <c r="O1319" s="1091"/>
      <c r="P1319" s="1091"/>
      <c r="Q1319" s="1091"/>
      <c r="R1319" s="1092"/>
    </row>
    <row r="1320" spans="1:18">
      <c r="A1320" s="1095" t="s">
        <v>199</v>
      </c>
      <c r="B1320" s="1095" t="s">
        <v>1674</v>
      </c>
      <c r="C1320" s="1095" t="s">
        <v>1675</v>
      </c>
      <c r="D1320" s="1095" t="s">
        <v>65</v>
      </c>
      <c r="E1320" s="1096">
        <v>40312</v>
      </c>
      <c r="F1320" s="1095" t="s">
        <v>199</v>
      </c>
      <c r="G1320" s="1091"/>
      <c r="H1320" s="1091"/>
      <c r="I1320" s="1091"/>
      <c r="J1320" s="1095" t="s">
        <v>199</v>
      </c>
      <c r="K1320" s="1091"/>
      <c r="L1320" s="1091"/>
      <c r="M1320" s="1092"/>
      <c r="N1320" s="1091"/>
      <c r="O1320" s="1091">
        <v>-84784000</v>
      </c>
      <c r="P1320" s="1091"/>
      <c r="Q1320" s="1091"/>
      <c r="R1320" s="1092"/>
    </row>
    <row r="1321" spans="1:18">
      <c r="A1321" s="1095" t="s">
        <v>802</v>
      </c>
      <c r="B1321" s="1095" t="s">
        <v>1676</v>
      </c>
      <c r="C1321" s="1095" t="s">
        <v>881</v>
      </c>
      <c r="D1321" s="1095" t="s">
        <v>882</v>
      </c>
      <c r="E1321" s="1096">
        <v>39857</v>
      </c>
      <c r="F1321" s="1095" t="s">
        <v>201</v>
      </c>
      <c r="G1321" s="1091">
        <v>700000</v>
      </c>
      <c r="H1321" s="1091">
        <v>0</v>
      </c>
      <c r="I1321" s="1091">
        <v>763294.14</v>
      </c>
      <c r="J1321" s="1095" t="s">
        <v>1020</v>
      </c>
      <c r="K1321" s="1091"/>
      <c r="L1321" s="1091"/>
      <c r="M1321" s="1092"/>
      <c r="N1321" s="1091"/>
      <c r="O1321" s="1091"/>
      <c r="P1321" s="1091"/>
      <c r="Q1321" s="1091"/>
      <c r="R1321" s="1092"/>
    </row>
    <row r="1322" spans="1:18">
      <c r="A1322" s="1095" t="s">
        <v>199</v>
      </c>
      <c r="B1322" s="1095" t="s">
        <v>1676</v>
      </c>
      <c r="C1322" s="1095" t="s">
        <v>881</v>
      </c>
      <c r="D1322" s="1095" t="s">
        <v>882</v>
      </c>
      <c r="E1322" s="1096">
        <v>40127</v>
      </c>
      <c r="F1322" s="1095" t="s">
        <v>199</v>
      </c>
      <c r="G1322" s="1091"/>
      <c r="H1322" s="1091"/>
      <c r="I1322" s="1091"/>
      <c r="J1322" s="1095" t="s">
        <v>199</v>
      </c>
      <c r="K1322" s="1091">
        <v>700000</v>
      </c>
      <c r="L1322" s="1091"/>
      <c r="M1322" s="1092">
        <v>700</v>
      </c>
      <c r="N1322" s="1091">
        <v>1000</v>
      </c>
      <c r="O1322" s="1091"/>
      <c r="P1322" s="1091"/>
      <c r="Q1322" s="1091">
        <v>35000</v>
      </c>
      <c r="R1322" s="1092">
        <v>35</v>
      </c>
    </row>
    <row r="1323" spans="1:18">
      <c r="A1323" s="1095" t="s">
        <v>773</v>
      </c>
      <c r="B1323" s="1095" t="s">
        <v>1677</v>
      </c>
      <c r="C1323" s="1095" t="s">
        <v>1678</v>
      </c>
      <c r="D1323" s="1095" t="s">
        <v>1475</v>
      </c>
      <c r="E1323" s="1096">
        <v>39850</v>
      </c>
      <c r="F1323" s="1095" t="s">
        <v>200</v>
      </c>
      <c r="G1323" s="1091">
        <v>16000000</v>
      </c>
      <c r="H1323" s="1091">
        <v>0</v>
      </c>
      <c r="I1323" s="1091">
        <v>18933333.329999998</v>
      </c>
      <c r="J1323" s="1095" t="s">
        <v>1020</v>
      </c>
      <c r="K1323" s="1091"/>
      <c r="L1323" s="1091"/>
      <c r="M1323" s="1092"/>
      <c r="N1323" s="1091"/>
      <c r="O1323" s="1091"/>
      <c r="P1323" s="1091"/>
      <c r="Q1323" s="1091"/>
      <c r="R1323" s="1092"/>
    </row>
    <row r="1324" spans="1:18">
      <c r="A1324" s="1095" t="s">
        <v>199</v>
      </c>
      <c r="B1324" s="1095" t="s">
        <v>1677</v>
      </c>
      <c r="C1324" s="1095" t="s">
        <v>1678</v>
      </c>
      <c r="D1324" s="1095" t="s">
        <v>1475</v>
      </c>
      <c r="E1324" s="1096">
        <v>40730</v>
      </c>
      <c r="F1324" s="1095" t="s">
        <v>199</v>
      </c>
      <c r="G1324" s="1091"/>
      <c r="H1324" s="1091"/>
      <c r="I1324" s="1091"/>
      <c r="J1324" s="1095" t="s">
        <v>199</v>
      </c>
      <c r="K1324" s="1091">
        <v>16000000</v>
      </c>
      <c r="L1324" s="1091"/>
      <c r="M1324" s="1092">
        <v>16000</v>
      </c>
      <c r="N1324" s="1091">
        <v>1000</v>
      </c>
      <c r="O1324" s="1091"/>
      <c r="P1324" s="1091"/>
      <c r="Q1324" s="1091"/>
      <c r="R1324" s="1092"/>
    </row>
    <row r="1325" spans="1:18">
      <c r="A1325" s="1095" t="s">
        <v>199</v>
      </c>
      <c r="B1325" s="1095" t="s">
        <v>1677</v>
      </c>
      <c r="C1325" s="1095" t="s">
        <v>1678</v>
      </c>
      <c r="D1325" s="1095" t="s">
        <v>1475</v>
      </c>
      <c r="E1325" s="1096">
        <v>40751</v>
      </c>
      <c r="F1325" s="1095" t="s">
        <v>199</v>
      </c>
      <c r="G1325" s="1091"/>
      <c r="H1325" s="1091"/>
      <c r="I1325" s="1091"/>
      <c r="J1325" s="1095" t="s">
        <v>199</v>
      </c>
      <c r="K1325" s="1091"/>
      <c r="L1325" s="1091"/>
      <c r="M1325" s="1092"/>
      <c r="N1325" s="1091"/>
      <c r="O1325" s="1091"/>
      <c r="P1325" s="1091"/>
      <c r="Q1325" s="1091">
        <v>1000000</v>
      </c>
      <c r="R1325" s="1092">
        <v>198675</v>
      </c>
    </row>
    <row r="1326" spans="1:18">
      <c r="A1326" s="1095" t="s">
        <v>802</v>
      </c>
      <c r="B1326" s="1095" t="s">
        <v>1679</v>
      </c>
      <c r="C1326" s="1095" t="s">
        <v>1680</v>
      </c>
      <c r="D1326" s="1095" t="s">
        <v>151</v>
      </c>
      <c r="E1326" s="1096">
        <v>39864</v>
      </c>
      <c r="F1326" s="1095" t="s">
        <v>201</v>
      </c>
      <c r="G1326" s="1091">
        <v>10000000</v>
      </c>
      <c r="H1326" s="1091">
        <v>0</v>
      </c>
      <c r="I1326" s="1091">
        <v>12844226.310000001</v>
      </c>
      <c r="J1326" s="1095" t="s">
        <v>1020</v>
      </c>
      <c r="K1326" s="1091"/>
      <c r="L1326" s="1091"/>
      <c r="M1326" s="1092"/>
      <c r="N1326" s="1091"/>
      <c r="O1326" s="1091"/>
      <c r="P1326" s="1091"/>
      <c r="Q1326" s="1091"/>
      <c r="R1326" s="1092"/>
    </row>
    <row r="1327" spans="1:18">
      <c r="A1327" s="1095" t="s">
        <v>199</v>
      </c>
      <c r="B1327" s="1095" t="s">
        <v>1679</v>
      </c>
      <c r="C1327" s="1095" t="s">
        <v>1680</v>
      </c>
      <c r="D1327" s="1095" t="s">
        <v>151</v>
      </c>
      <c r="E1327" s="1096">
        <v>41390</v>
      </c>
      <c r="F1327" s="1095" t="s">
        <v>199</v>
      </c>
      <c r="G1327" s="1091"/>
      <c r="H1327" s="1091"/>
      <c r="I1327" s="1091"/>
      <c r="J1327" s="1095" t="s">
        <v>199</v>
      </c>
      <c r="K1327" s="1091">
        <v>10000000</v>
      </c>
      <c r="L1327" s="1091"/>
      <c r="M1327" s="1092">
        <v>10000</v>
      </c>
      <c r="N1327" s="1091">
        <v>1000</v>
      </c>
      <c r="O1327" s="1091"/>
      <c r="P1327" s="1091"/>
      <c r="Q1327" s="1091">
        <v>500000</v>
      </c>
      <c r="R1327" s="1092">
        <v>500</v>
      </c>
    </row>
    <row r="1328" spans="1:18">
      <c r="A1328" s="1095" t="s">
        <v>827</v>
      </c>
      <c r="B1328" s="1095" t="s">
        <v>1681</v>
      </c>
      <c r="C1328" s="1095" t="s">
        <v>1682</v>
      </c>
      <c r="D1328" s="1095" t="s">
        <v>833</v>
      </c>
      <c r="E1328" s="1096">
        <v>39906</v>
      </c>
      <c r="F1328" s="1095" t="s">
        <v>201</v>
      </c>
      <c r="G1328" s="1091">
        <v>7260000</v>
      </c>
      <c r="H1328" s="1091">
        <v>0</v>
      </c>
      <c r="I1328" s="1091">
        <v>4296561.7300000004</v>
      </c>
      <c r="J1328" s="1095" t="s">
        <v>808</v>
      </c>
      <c r="K1328" s="1091"/>
      <c r="L1328" s="1091"/>
      <c r="M1328" s="1092"/>
      <c r="N1328" s="1091"/>
      <c r="O1328" s="1091"/>
      <c r="P1328" s="1091"/>
      <c r="Q1328" s="1091"/>
      <c r="R1328" s="1092"/>
    </row>
    <row r="1329" spans="1:18">
      <c r="A1329" s="1095" t="s">
        <v>199</v>
      </c>
      <c r="B1329" s="1095" t="s">
        <v>1681</v>
      </c>
      <c r="C1329" s="1095" t="s">
        <v>1682</v>
      </c>
      <c r="D1329" s="1095" t="s">
        <v>833</v>
      </c>
      <c r="E1329" s="1096">
        <v>41135</v>
      </c>
      <c r="F1329" s="1095" t="s">
        <v>199</v>
      </c>
      <c r="G1329" s="1091"/>
      <c r="H1329" s="1091"/>
      <c r="I1329" s="1091"/>
      <c r="J1329" s="1095" t="s">
        <v>199</v>
      </c>
      <c r="K1329" s="1091">
        <v>2904000</v>
      </c>
      <c r="L1329" s="1091"/>
      <c r="M1329" s="1092">
        <v>7260</v>
      </c>
      <c r="N1329" s="1091">
        <v>400</v>
      </c>
      <c r="O1329" s="1091">
        <v>-4356000</v>
      </c>
      <c r="P1329" s="1091"/>
      <c r="Q1329" s="1091"/>
      <c r="R1329" s="1092"/>
    </row>
    <row r="1330" spans="1:18">
      <c r="A1330" s="1095" t="s">
        <v>775</v>
      </c>
      <c r="B1330" s="1095" t="s">
        <v>1683</v>
      </c>
      <c r="C1330" s="1095" t="s">
        <v>1684</v>
      </c>
      <c r="D1330" s="1095" t="s">
        <v>5</v>
      </c>
      <c r="E1330" s="1096">
        <v>39822</v>
      </c>
      <c r="F1330" s="1095" t="s">
        <v>6</v>
      </c>
      <c r="G1330" s="1091">
        <v>5116000</v>
      </c>
      <c r="H1330" s="1091">
        <v>0</v>
      </c>
      <c r="I1330" s="1091">
        <v>5875583.8899999997</v>
      </c>
      <c r="J1330" s="1095" t="s">
        <v>1020</v>
      </c>
      <c r="K1330" s="1091"/>
      <c r="L1330" s="1091"/>
      <c r="M1330" s="1092"/>
      <c r="N1330" s="1091"/>
      <c r="O1330" s="1091"/>
      <c r="P1330" s="1091"/>
      <c r="Q1330" s="1091"/>
      <c r="R1330" s="1092"/>
    </row>
    <row r="1331" spans="1:18">
      <c r="A1331" s="1095" t="s">
        <v>199</v>
      </c>
      <c r="B1331" s="1095" t="s">
        <v>1683</v>
      </c>
      <c r="C1331" s="1095" t="s">
        <v>1684</v>
      </c>
      <c r="D1331" s="1095" t="s">
        <v>5</v>
      </c>
      <c r="E1331" s="1096">
        <v>40905</v>
      </c>
      <c r="F1331" s="1095" t="s">
        <v>199</v>
      </c>
      <c r="G1331" s="1091"/>
      <c r="H1331" s="1091"/>
      <c r="I1331" s="1091"/>
      <c r="J1331" s="1095" t="s">
        <v>199</v>
      </c>
      <c r="K1331" s="1091">
        <v>5116000</v>
      </c>
      <c r="L1331" s="1091"/>
      <c r="M1331" s="1092">
        <v>5116</v>
      </c>
      <c r="N1331" s="1091">
        <v>1000</v>
      </c>
      <c r="O1331" s="1091"/>
      <c r="P1331" s="1091"/>
      <c r="Q1331" s="1091"/>
      <c r="R1331" s="1092"/>
    </row>
    <row r="1332" spans="1:18">
      <c r="A1332" s="1095" t="s">
        <v>1018</v>
      </c>
      <c r="B1332" s="1095" t="s">
        <v>1685</v>
      </c>
      <c r="C1332" s="1095" t="s">
        <v>1686</v>
      </c>
      <c r="D1332" s="1095" t="s">
        <v>5</v>
      </c>
      <c r="E1332" s="1096">
        <v>39805</v>
      </c>
      <c r="F1332" s="1095" t="s">
        <v>6</v>
      </c>
      <c r="G1332" s="1091">
        <v>5500000</v>
      </c>
      <c r="H1332" s="1091">
        <v>0</v>
      </c>
      <c r="I1332" s="1091">
        <v>5956041.6600000001</v>
      </c>
      <c r="J1332" s="1095" t="s">
        <v>1020</v>
      </c>
      <c r="K1332" s="1091"/>
      <c r="L1332" s="1091"/>
      <c r="M1332" s="1092"/>
      <c r="N1332" s="1091"/>
      <c r="O1332" s="1091"/>
      <c r="P1332" s="1091"/>
      <c r="Q1332" s="1091"/>
      <c r="R1332" s="1092"/>
    </row>
    <row r="1333" spans="1:18">
      <c r="A1333" s="1095" t="s">
        <v>199</v>
      </c>
      <c r="B1333" s="1095" t="s">
        <v>1685</v>
      </c>
      <c r="C1333" s="1095" t="s">
        <v>1686</v>
      </c>
      <c r="D1333" s="1095" t="s">
        <v>5</v>
      </c>
      <c r="E1333" s="1096">
        <v>40410</v>
      </c>
      <c r="F1333" s="1095" t="s">
        <v>199</v>
      </c>
      <c r="G1333" s="1091"/>
      <c r="H1333" s="1091"/>
      <c r="I1333" s="1091"/>
      <c r="J1333" s="1095" t="s">
        <v>199</v>
      </c>
      <c r="K1333" s="1091">
        <v>5500000</v>
      </c>
      <c r="L1333" s="1091"/>
      <c r="M1333" s="1092">
        <v>5500</v>
      </c>
      <c r="N1333" s="1091">
        <v>1000</v>
      </c>
      <c r="O1333" s="1091"/>
      <c r="P1333" s="1091"/>
      <c r="Q1333" s="1091"/>
      <c r="R1333" s="1092"/>
    </row>
    <row r="1334" spans="1:18">
      <c r="A1334" s="1095" t="s">
        <v>802</v>
      </c>
      <c r="B1334" s="1095" t="s">
        <v>1687</v>
      </c>
      <c r="C1334" s="1095" t="s">
        <v>1688</v>
      </c>
      <c r="D1334" s="1095" t="s">
        <v>1074</v>
      </c>
      <c r="E1334" s="1096">
        <v>39801</v>
      </c>
      <c r="F1334" s="1095" t="s">
        <v>201</v>
      </c>
      <c r="G1334" s="1091">
        <v>1834000</v>
      </c>
      <c r="H1334" s="1091">
        <v>0</v>
      </c>
      <c r="I1334" s="1091">
        <v>2339348.6</v>
      </c>
      <c r="J1334" s="1095" t="s">
        <v>1020</v>
      </c>
      <c r="K1334" s="1091"/>
      <c r="L1334" s="1091"/>
      <c r="M1334" s="1092"/>
      <c r="N1334" s="1091"/>
      <c r="O1334" s="1091"/>
      <c r="P1334" s="1091"/>
      <c r="Q1334" s="1091"/>
      <c r="R1334" s="1092"/>
    </row>
    <row r="1335" spans="1:18">
      <c r="A1335" s="1095" t="s">
        <v>199</v>
      </c>
      <c r="B1335" s="1095" t="s">
        <v>1687</v>
      </c>
      <c r="C1335" s="1095" t="s">
        <v>1688</v>
      </c>
      <c r="D1335" s="1095" t="s">
        <v>1074</v>
      </c>
      <c r="E1335" s="1096">
        <v>41271</v>
      </c>
      <c r="F1335" s="1095" t="s">
        <v>199</v>
      </c>
      <c r="G1335" s="1091"/>
      <c r="H1335" s="1091"/>
      <c r="I1335" s="1091"/>
      <c r="J1335" s="1095" t="s">
        <v>199</v>
      </c>
      <c r="K1335" s="1091">
        <v>1834000</v>
      </c>
      <c r="L1335" s="1091"/>
      <c r="M1335" s="1092">
        <v>1834</v>
      </c>
      <c r="N1335" s="1091">
        <v>1000</v>
      </c>
      <c r="O1335" s="1091"/>
      <c r="P1335" s="1091"/>
      <c r="Q1335" s="1091">
        <v>92000</v>
      </c>
      <c r="R1335" s="1092">
        <v>92</v>
      </c>
    </row>
    <row r="1336" spans="1:18">
      <c r="A1336" s="1095" t="s">
        <v>1689</v>
      </c>
      <c r="B1336" s="1095" t="s">
        <v>1690</v>
      </c>
      <c r="C1336" s="1095" t="s">
        <v>1691</v>
      </c>
      <c r="D1336" s="1095" t="s">
        <v>940</v>
      </c>
      <c r="E1336" s="1096">
        <v>39850</v>
      </c>
      <c r="F1336" s="1095" t="s">
        <v>200</v>
      </c>
      <c r="G1336" s="1091">
        <v>6785000</v>
      </c>
      <c r="H1336" s="1091">
        <v>0</v>
      </c>
      <c r="I1336" s="1091">
        <v>4808121</v>
      </c>
      <c r="J1336" s="1095" t="s">
        <v>808</v>
      </c>
      <c r="K1336" s="1091"/>
      <c r="L1336" s="1091"/>
      <c r="M1336" s="1092"/>
      <c r="N1336" s="1091"/>
      <c r="O1336" s="1091"/>
      <c r="P1336" s="1091"/>
      <c r="Q1336" s="1091"/>
      <c r="R1336" s="1092"/>
    </row>
    <row r="1337" spans="1:18">
      <c r="A1337" s="1095" t="s">
        <v>199</v>
      </c>
      <c r="B1337" s="1095" t="s">
        <v>1690</v>
      </c>
      <c r="C1337" s="1095" t="s">
        <v>1691</v>
      </c>
      <c r="D1337" s="1095" t="s">
        <v>940</v>
      </c>
      <c r="E1337" s="1096">
        <v>41593</v>
      </c>
      <c r="F1337" s="1095" t="s">
        <v>199</v>
      </c>
      <c r="G1337" s="1091"/>
      <c r="H1337" s="1091"/>
      <c r="I1337" s="1091"/>
      <c r="J1337" s="1095" t="s">
        <v>199</v>
      </c>
      <c r="K1337" s="1091">
        <v>4545202</v>
      </c>
      <c r="L1337" s="1091"/>
      <c r="M1337" s="1092">
        <v>2272601</v>
      </c>
      <c r="N1337" s="1091">
        <v>2</v>
      </c>
      <c r="O1337" s="1091">
        <v>-2239798</v>
      </c>
      <c r="P1337" s="1091"/>
      <c r="Q1337" s="1091"/>
      <c r="R1337" s="1092"/>
    </row>
    <row r="1338" spans="1:18">
      <c r="A1338" s="1095" t="s">
        <v>917</v>
      </c>
      <c r="B1338" s="1095" t="s">
        <v>1692</v>
      </c>
      <c r="C1338" s="1095" t="s">
        <v>1693</v>
      </c>
      <c r="D1338" s="1095" t="s">
        <v>171</v>
      </c>
      <c r="E1338" s="1096">
        <v>39801</v>
      </c>
      <c r="F1338" s="1095" t="s">
        <v>200</v>
      </c>
      <c r="G1338" s="1091">
        <v>14700000</v>
      </c>
      <c r="H1338" s="1091">
        <v>0</v>
      </c>
      <c r="I1338" s="1091">
        <v>15703166.66</v>
      </c>
      <c r="J1338" s="1095" t="s">
        <v>1020</v>
      </c>
      <c r="K1338" s="1091"/>
      <c r="L1338" s="1091"/>
      <c r="M1338" s="1092"/>
      <c r="N1338" s="1091"/>
      <c r="O1338" s="1091"/>
      <c r="P1338" s="1091"/>
      <c r="Q1338" s="1091"/>
      <c r="R1338" s="1092"/>
    </row>
    <row r="1339" spans="1:18">
      <c r="A1339" s="1095" t="s">
        <v>199</v>
      </c>
      <c r="B1339" s="1095" t="s">
        <v>1692</v>
      </c>
      <c r="C1339" s="1095" t="s">
        <v>1693</v>
      </c>
      <c r="D1339" s="1095" t="s">
        <v>171</v>
      </c>
      <c r="E1339" s="1096">
        <v>40170</v>
      </c>
      <c r="F1339" s="1095" t="s">
        <v>199</v>
      </c>
      <c r="G1339" s="1091"/>
      <c r="H1339" s="1091"/>
      <c r="I1339" s="1091"/>
      <c r="J1339" s="1095" t="s">
        <v>199</v>
      </c>
      <c r="K1339" s="1091">
        <v>14700000</v>
      </c>
      <c r="L1339" s="1091"/>
      <c r="M1339" s="1092">
        <v>14700</v>
      </c>
      <c r="N1339" s="1091">
        <v>1000</v>
      </c>
      <c r="O1339" s="1091"/>
      <c r="P1339" s="1091"/>
      <c r="Q1339" s="1091"/>
      <c r="R1339" s="1092"/>
    </row>
    <row r="1340" spans="1:18">
      <c r="A1340" s="1095" t="s">
        <v>199</v>
      </c>
      <c r="B1340" s="1095" t="s">
        <v>1692</v>
      </c>
      <c r="C1340" s="1095" t="s">
        <v>1693</v>
      </c>
      <c r="D1340" s="1095" t="s">
        <v>171</v>
      </c>
      <c r="E1340" s="1096">
        <v>40219</v>
      </c>
      <c r="F1340" s="1095" t="s">
        <v>199</v>
      </c>
      <c r="G1340" s="1091"/>
      <c r="H1340" s="1091"/>
      <c r="I1340" s="1091"/>
      <c r="J1340" s="1095" t="s">
        <v>199</v>
      </c>
      <c r="K1340" s="1091"/>
      <c r="L1340" s="1091"/>
      <c r="M1340" s="1092"/>
      <c r="N1340" s="1091"/>
      <c r="O1340" s="1091"/>
      <c r="P1340" s="1091"/>
      <c r="Q1340" s="1091">
        <v>260000</v>
      </c>
      <c r="R1340" s="1092">
        <v>132353</v>
      </c>
    </row>
    <row r="1341" spans="1:18">
      <c r="A1341" s="1095" t="s">
        <v>834</v>
      </c>
      <c r="B1341" s="1095" t="s">
        <v>1694</v>
      </c>
      <c r="C1341" s="1095" t="s">
        <v>1695</v>
      </c>
      <c r="D1341" s="1095" t="s">
        <v>45</v>
      </c>
      <c r="E1341" s="1096">
        <v>39885</v>
      </c>
      <c r="F1341" s="1095" t="s">
        <v>201</v>
      </c>
      <c r="G1341" s="1091">
        <v>9516000</v>
      </c>
      <c r="H1341" s="1091">
        <v>0</v>
      </c>
      <c r="I1341" s="1091">
        <v>11291481</v>
      </c>
      <c r="J1341" s="1095" t="s">
        <v>1020</v>
      </c>
      <c r="K1341" s="1091"/>
      <c r="L1341" s="1091"/>
      <c r="M1341" s="1092"/>
      <c r="N1341" s="1091"/>
      <c r="O1341" s="1091"/>
      <c r="P1341" s="1091"/>
      <c r="Q1341" s="1091"/>
      <c r="R1341" s="1092"/>
    </row>
    <row r="1342" spans="1:18">
      <c r="A1342" s="1095" t="s">
        <v>199</v>
      </c>
      <c r="B1342" s="1095" t="s">
        <v>1694</v>
      </c>
      <c r="C1342" s="1095" t="s">
        <v>1695</v>
      </c>
      <c r="D1342" s="1095" t="s">
        <v>45</v>
      </c>
      <c r="E1342" s="1096">
        <v>40801</v>
      </c>
      <c r="F1342" s="1095" t="s">
        <v>199</v>
      </c>
      <c r="G1342" s="1091"/>
      <c r="H1342" s="1091"/>
      <c r="I1342" s="1091"/>
      <c r="J1342" s="1095" t="s">
        <v>199</v>
      </c>
      <c r="K1342" s="1091">
        <v>9516000</v>
      </c>
      <c r="L1342" s="1091"/>
      <c r="M1342" s="1092">
        <v>9516</v>
      </c>
      <c r="N1342" s="1091">
        <v>1000</v>
      </c>
      <c r="O1342" s="1091"/>
      <c r="P1342" s="1091"/>
      <c r="Q1342" s="1091">
        <v>476000</v>
      </c>
      <c r="R1342" s="1092">
        <v>476</v>
      </c>
    </row>
    <row r="1343" spans="1:18">
      <c r="A1343" s="1095" t="s">
        <v>809</v>
      </c>
      <c r="B1343" s="1095" t="s">
        <v>1696</v>
      </c>
      <c r="C1343" s="1095" t="s">
        <v>1223</v>
      </c>
      <c r="D1343" s="1095" t="s">
        <v>859</v>
      </c>
      <c r="E1343" s="1096">
        <v>39843</v>
      </c>
      <c r="F1343" s="1095" t="s">
        <v>201</v>
      </c>
      <c r="G1343" s="1091">
        <v>4734000</v>
      </c>
      <c r="H1343" s="1091">
        <v>0</v>
      </c>
      <c r="I1343" s="1091">
        <v>5623958.5</v>
      </c>
      <c r="J1343" s="1095" t="s">
        <v>1020</v>
      </c>
      <c r="K1343" s="1091"/>
      <c r="L1343" s="1091"/>
      <c r="M1343" s="1092"/>
      <c r="N1343" s="1091"/>
      <c r="O1343" s="1091"/>
      <c r="P1343" s="1091"/>
      <c r="Q1343" s="1091"/>
      <c r="R1343" s="1092"/>
    </row>
    <row r="1344" spans="1:18">
      <c r="A1344" s="1095" t="s">
        <v>199</v>
      </c>
      <c r="B1344" s="1095" t="s">
        <v>1696</v>
      </c>
      <c r="C1344" s="1095" t="s">
        <v>1223</v>
      </c>
      <c r="D1344" s="1095" t="s">
        <v>859</v>
      </c>
      <c r="E1344" s="1096">
        <v>40766</v>
      </c>
      <c r="F1344" s="1095" t="s">
        <v>199</v>
      </c>
      <c r="G1344" s="1091"/>
      <c r="H1344" s="1091"/>
      <c r="I1344" s="1091"/>
      <c r="J1344" s="1095" t="s">
        <v>199</v>
      </c>
      <c r="K1344" s="1091">
        <v>4734000</v>
      </c>
      <c r="L1344" s="1091"/>
      <c r="M1344" s="1092">
        <v>4734</v>
      </c>
      <c r="N1344" s="1091">
        <v>1000</v>
      </c>
      <c r="O1344" s="1091"/>
      <c r="P1344" s="1091"/>
      <c r="Q1344" s="1091">
        <v>237000</v>
      </c>
      <c r="R1344" s="1092">
        <v>237</v>
      </c>
    </row>
    <row r="1345" spans="1:18">
      <c r="A1345" s="1095" t="s">
        <v>773</v>
      </c>
      <c r="B1345" s="1095" t="s">
        <v>1697</v>
      </c>
      <c r="C1345" s="1095" t="s">
        <v>202</v>
      </c>
      <c r="D1345" s="1095" t="s">
        <v>42</v>
      </c>
      <c r="E1345" s="1096">
        <v>39749</v>
      </c>
      <c r="F1345" s="1095" t="s">
        <v>200</v>
      </c>
      <c r="G1345" s="1091">
        <v>10000000000</v>
      </c>
      <c r="H1345" s="1091">
        <v>0</v>
      </c>
      <c r="I1345" s="1091">
        <v>11268055555.110001</v>
      </c>
      <c r="J1345" s="1095" t="s">
        <v>1020</v>
      </c>
      <c r="K1345" s="1091"/>
      <c r="L1345" s="1091"/>
      <c r="M1345" s="1092"/>
      <c r="N1345" s="1091"/>
      <c r="O1345" s="1091"/>
      <c r="P1345" s="1091"/>
      <c r="Q1345" s="1091"/>
      <c r="R1345" s="1092"/>
    </row>
    <row r="1346" spans="1:18">
      <c r="A1346" s="1095" t="s">
        <v>199</v>
      </c>
      <c r="B1346" s="1095" t="s">
        <v>1697</v>
      </c>
      <c r="C1346" s="1095" t="s">
        <v>202</v>
      </c>
      <c r="D1346" s="1095" t="s">
        <v>42</v>
      </c>
      <c r="E1346" s="1096">
        <v>39981</v>
      </c>
      <c r="F1346" s="1095" t="s">
        <v>199</v>
      </c>
      <c r="G1346" s="1091"/>
      <c r="H1346" s="1091"/>
      <c r="I1346" s="1091"/>
      <c r="J1346" s="1095" t="s">
        <v>199</v>
      </c>
      <c r="K1346" s="1091">
        <v>10000000000</v>
      </c>
      <c r="L1346" s="1091"/>
      <c r="M1346" s="1092">
        <v>10000000</v>
      </c>
      <c r="N1346" s="1091">
        <v>1000</v>
      </c>
      <c r="O1346" s="1091"/>
      <c r="P1346" s="1091"/>
      <c r="Q1346" s="1091"/>
      <c r="R1346" s="1092"/>
    </row>
    <row r="1347" spans="1:18">
      <c r="A1347" s="1095" t="s">
        <v>199</v>
      </c>
      <c r="B1347" s="1095" t="s">
        <v>1697</v>
      </c>
      <c r="C1347" s="1095" t="s">
        <v>202</v>
      </c>
      <c r="D1347" s="1095" t="s">
        <v>42</v>
      </c>
      <c r="E1347" s="1096">
        <v>40037</v>
      </c>
      <c r="F1347" s="1095" t="s">
        <v>199</v>
      </c>
      <c r="G1347" s="1091"/>
      <c r="H1347" s="1091"/>
      <c r="I1347" s="1091"/>
      <c r="J1347" s="1095" t="s">
        <v>199</v>
      </c>
      <c r="K1347" s="1091"/>
      <c r="L1347" s="1091"/>
      <c r="M1347" s="1092"/>
      <c r="N1347" s="1091"/>
      <c r="O1347" s="1091"/>
      <c r="P1347" s="1091"/>
      <c r="Q1347" s="1091">
        <v>950000000</v>
      </c>
      <c r="R1347" s="1092">
        <v>65245759</v>
      </c>
    </row>
    <row r="1348" spans="1:18">
      <c r="A1348" s="1095" t="s">
        <v>802</v>
      </c>
      <c r="B1348" s="1095" t="s">
        <v>1698</v>
      </c>
      <c r="C1348" s="1095" t="s">
        <v>1699</v>
      </c>
      <c r="D1348" s="1095" t="s">
        <v>845</v>
      </c>
      <c r="E1348" s="1096">
        <v>39829</v>
      </c>
      <c r="F1348" s="1095" t="s">
        <v>201</v>
      </c>
      <c r="G1348" s="1091">
        <v>13000000</v>
      </c>
      <c r="H1348" s="1091">
        <v>0</v>
      </c>
      <c r="I1348" s="1091">
        <v>15429122.220000001</v>
      </c>
      <c r="J1348" s="1095" t="s">
        <v>1020</v>
      </c>
      <c r="K1348" s="1091"/>
      <c r="L1348" s="1091"/>
      <c r="M1348" s="1092"/>
      <c r="N1348" s="1091"/>
      <c r="O1348" s="1091"/>
      <c r="P1348" s="1091"/>
      <c r="Q1348" s="1091"/>
      <c r="R1348" s="1092"/>
    </row>
    <row r="1349" spans="1:18">
      <c r="A1349" s="1095" t="s">
        <v>199</v>
      </c>
      <c r="B1349" s="1095" t="s">
        <v>1698</v>
      </c>
      <c r="C1349" s="1095" t="s">
        <v>1699</v>
      </c>
      <c r="D1349" s="1095" t="s">
        <v>845</v>
      </c>
      <c r="E1349" s="1096">
        <v>40744</v>
      </c>
      <c r="F1349" s="1095" t="s">
        <v>199</v>
      </c>
      <c r="G1349" s="1091"/>
      <c r="H1349" s="1091"/>
      <c r="I1349" s="1091"/>
      <c r="J1349" s="1095" t="s">
        <v>199</v>
      </c>
      <c r="K1349" s="1091">
        <v>13000000</v>
      </c>
      <c r="L1349" s="1091"/>
      <c r="M1349" s="1092">
        <v>13000</v>
      </c>
      <c r="N1349" s="1091">
        <v>1000</v>
      </c>
      <c r="O1349" s="1091"/>
      <c r="P1349" s="1091"/>
      <c r="Q1349" s="1091">
        <v>650000</v>
      </c>
      <c r="R1349" s="1092">
        <v>650</v>
      </c>
    </row>
    <row r="1350" spans="1:18">
      <c r="A1350" s="1095" t="s">
        <v>802</v>
      </c>
      <c r="B1350" s="1095" t="s">
        <v>1700</v>
      </c>
      <c r="C1350" s="1095" t="s">
        <v>1701</v>
      </c>
      <c r="D1350" s="1095" t="s">
        <v>45</v>
      </c>
      <c r="E1350" s="1096">
        <v>39836</v>
      </c>
      <c r="F1350" s="1095" t="s">
        <v>201</v>
      </c>
      <c r="G1350" s="1091">
        <v>6216000</v>
      </c>
      <c r="H1350" s="1091">
        <v>0</v>
      </c>
      <c r="I1350" s="1091">
        <v>7803377.3799999999</v>
      </c>
      <c r="J1350" s="1095" t="s">
        <v>1020</v>
      </c>
      <c r="K1350" s="1091"/>
      <c r="L1350" s="1091"/>
      <c r="M1350" s="1092"/>
      <c r="N1350" s="1091"/>
      <c r="O1350" s="1091"/>
      <c r="P1350" s="1091"/>
      <c r="Q1350" s="1091"/>
      <c r="R1350" s="1092"/>
    </row>
    <row r="1351" spans="1:18">
      <c r="A1351" s="1095" t="s">
        <v>199</v>
      </c>
      <c r="B1351" s="1095" t="s">
        <v>1700</v>
      </c>
      <c r="C1351" s="1095" t="s">
        <v>1701</v>
      </c>
      <c r="D1351" s="1095" t="s">
        <v>45</v>
      </c>
      <c r="E1351" s="1096">
        <v>41024</v>
      </c>
      <c r="F1351" s="1095" t="s">
        <v>199</v>
      </c>
      <c r="G1351" s="1091"/>
      <c r="H1351" s="1091"/>
      <c r="I1351" s="1091"/>
      <c r="J1351" s="1095" t="s">
        <v>199</v>
      </c>
      <c r="K1351" s="1091">
        <v>1100000</v>
      </c>
      <c r="L1351" s="1091"/>
      <c r="M1351" s="1092">
        <v>1100</v>
      </c>
      <c r="N1351" s="1091">
        <v>1000</v>
      </c>
      <c r="O1351" s="1091"/>
      <c r="P1351" s="1091"/>
      <c r="Q1351" s="1091"/>
      <c r="R1351" s="1092"/>
    </row>
    <row r="1352" spans="1:18">
      <c r="A1352" s="1095" t="s">
        <v>199</v>
      </c>
      <c r="B1352" s="1095" t="s">
        <v>1700</v>
      </c>
      <c r="C1352" s="1095" t="s">
        <v>1701</v>
      </c>
      <c r="D1352" s="1095" t="s">
        <v>45</v>
      </c>
      <c r="E1352" s="1096">
        <v>41248</v>
      </c>
      <c r="F1352" s="1095" t="s">
        <v>199</v>
      </c>
      <c r="G1352" s="1091"/>
      <c r="H1352" s="1091"/>
      <c r="I1352" s="1091"/>
      <c r="J1352" s="1095" t="s">
        <v>199</v>
      </c>
      <c r="K1352" s="1091">
        <v>5116000</v>
      </c>
      <c r="L1352" s="1091"/>
      <c r="M1352" s="1092">
        <v>5116</v>
      </c>
      <c r="N1352" s="1091">
        <v>1000</v>
      </c>
      <c r="O1352" s="1091"/>
      <c r="P1352" s="1091"/>
      <c r="Q1352" s="1091">
        <v>311000</v>
      </c>
      <c r="R1352" s="1092">
        <v>311</v>
      </c>
    </row>
    <row r="1353" spans="1:18">
      <c r="A1353" s="1095" t="s">
        <v>813</v>
      </c>
      <c r="B1353" s="1095" t="s">
        <v>1702</v>
      </c>
      <c r="C1353" s="1095" t="s">
        <v>1588</v>
      </c>
      <c r="D1353" s="1095" t="s">
        <v>15</v>
      </c>
      <c r="E1353" s="1096">
        <v>40081</v>
      </c>
      <c r="F1353" s="1095" t="s">
        <v>201</v>
      </c>
      <c r="G1353" s="1091">
        <v>3300000</v>
      </c>
      <c r="H1353" s="1091">
        <v>0</v>
      </c>
      <c r="I1353" s="1091">
        <v>4069975.55</v>
      </c>
      <c r="J1353" s="1095" t="s">
        <v>808</v>
      </c>
      <c r="K1353" s="1091"/>
      <c r="L1353" s="1091"/>
      <c r="M1353" s="1092"/>
      <c r="N1353" s="1091"/>
      <c r="O1353" s="1091"/>
      <c r="P1353" s="1091"/>
      <c r="Q1353" s="1091"/>
      <c r="R1353" s="1092"/>
    </row>
    <row r="1354" spans="1:18">
      <c r="A1354" s="1095" t="s">
        <v>199</v>
      </c>
      <c r="B1354" s="1095" t="s">
        <v>1702</v>
      </c>
      <c r="C1354" s="1095" t="s">
        <v>1588</v>
      </c>
      <c r="D1354" s="1095" t="s">
        <v>15</v>
      </c>
      <c r="E1354" s="1096">
        <v>41477</v>
      </c>
      <c r="F1354" s="1095" t="s">
        <v>199</v>
      </c>
      <c r="G1354" s="1091"/>
      <c r="H1354" s="1091"/>
      <c r="I1354" s="1091"/>
      <c r="J1354" s="1095" t="s">
        <v>199</v>
      </c>
      <c r="K1354" s="1091">
        <v>3267000</v>
      </c>
      <c r="L1354" s="1091"/>
      <c r="M1354" s="1092">
        <v>3300</v>
      </c>
      <c r="N1354" s="1091">
        <v>990</v>
      </c>
      <c r="O1354" s="1091">
        <v>-33000</v>
      </c>
      <c r="P1354" s="1091"/>
      <c r="Q1354" s="1091">
        <v>140034.65</v>
      </c>
      <c r="R1354" s="1092">
        <v>165</v>
      </c>
    </row>
    <row r="1355" spans="1:18">
      <c r="A1355" s="1095" t="s">
        <v>199</v>
      </c>
      <c r="B1355" s="1095" t="s">
        <v>1702</v>
      </c>
      <c r="C1355" s="1095" t="s">
        <v>1588</v>
      </c>
      <c r="D1355" s="1095" t="s">
        <v>15</v>
      </c>
      <c r="E1355" s="1096">
        <v>41529</v>
      </c>
      <c r="F1355" s="1095" t="s">
        <v>199</v>
      </c>
      <c r="G1355" s="1091"/>
      <c r="H1355" s="1091"/>
      <c r="I1355" s="1091"/>
      <c r="J1355" s="1095" t="s">
        <v>199</v>
      </c>
      <c r="K1355" s="1091"/>
      <c r="L1355" s="1091">
        <v>-25000</v>
      </c>
      <c r="M1355" s="1092"/>
      <c r="N1355" s="1091"/>
      <c r="O1355" s="1091"/>
      <c r="P1355" s="1091"/>
      <c r="Q1355" s="1091"/>
      <c r="R1355" s="1092"/>
    </row>
    <row r="1356" spans="1:18">
      <c r="A1356" s="1095" t="s">
        <v>802</v>
      </c>
      <c r="B1356" s="1095" t="s">
        <v>1703</v>
      </c>
      <c r="C1356" s="1095" t="s">
        <v>1704</v>
      </c>
      <c r="D1356" s="1095" t="s">
        <v>117</v>
      </c>
      <c r="E1356" s="1096">
        <v>39899</v>
      </c>
      <c r="F1356" s="1095" t="s">
        <v>201</v>
      </c>
      <c r="G1356" s="1091">
        <v>7723000</v>
      </c>
      <c r="H1356" s="1091">
        <v>0</v>
      </c>
      <c r="I1356" s="1091">
        <v>9206289.9000000004</v>
      </c>
      <c r="J1356" s="1095" t="s">
        <v>1020</v>
      </c>
      <c r="K1356" s="1091"/>
      <c r="L1356" s="1091"/>
      <c r="M1356" s="1092"/>
      <c r="N1356" s="1091"/>
      <c r="O1356" s="1091"/>
      <c r="P1356" s="1091"/>
      <c r="Q1356" s="1091"/>
      <c r="R1356" s="1092"/>
    </row>
    <row r="1357" spans="1:18">
      <c r="A1357" s="1095" t="s">
        <v>199</v>
      </c>
      <c r="B1357" s="1095" t="s">
        <v>1703</v>
      </c>
      <c r="C1357" s="1095" t="s">
        <v>1704</v>
      </c>
      <c r="D1357" s="1095" t="s">
        <v>117</v>
      </c>
      <c r="E1357" s="1096">
        <v>40835</v>
      </c>
      <c r="F1357" s="1095" t="s">
        <v>199</v>
      </c>
      <c r="G1357" s="1091"/>
      <c r="H1357" s="1091"/>
      <c r="I1357" s="1091"/>
      <c r="J1357" s="1095" t="s">
        <v>199</v>
      </c>
      <c r="K1357" s="1091">
        <v>7723000</v>
      </c>
      <c r="L1357" s="1091"/>
      <c r="M1357" s="1092">
        <v>7723</v>
      </c>
      <c r="N1357" s="1091">
        <v>1000</v>
      </c>
      <c r="O1357" s="1091"/>
      <c r="P1357" s="1091"/>
      <c r="Q1357" s="1091">
        <v>386000</v>
      </c>
      <c r="R1357" s="1092">
        <v>386</v>
      </c>
    </row>
    <row r="1358" spans="1:18">
      <c r="A1358" s="1095" t="s">
        <v>848</v>
      </c>
      <c r="B1358" s="1095" t="s">
        <v>1705</v>
      </c>
      <c r="C1358" s="1095" t="s">
        <v>1372</v>
      </c>
      <c r="D1358" s="1095" t="s">
        <v>108</v>
      </c>
      <c r="E1358" s="1096">
        <v>39805</v>
      </c>
      <c r="F1358" s="1095" t="s">
        <v>200</v>
      </c>
      <c r="G1358" s="1091">
        <v>32382000</v>
      </c>
      <c r="H1358" s="1091">
        <v>0</v>
      </c>
      <c r="I1358" s="1091">
        <v>37608789</v>
      </c>
      <c r="J1358" s="1095" t="s">
        <v>1020</v>
      </c>
      <c r="K1358" s="1091"/>
      <c r="L1358" s="1091"/>
      <c r="M1358" s="1092"/>
      <c r="N1358" s="1091"/>
      <c r="O1358" s="1091"/>
      <c r="P1358" s="1091"/>
      <c r="Q1358" s="1091"/>
      <c r="R1358" s="1092"/>
    </row>
    <row r="1359" spans="1:18">
      <c r="A1359" s="1095" t="s">
        <v>199</v>
      </c>
      <c r="B1359" s="1095" t="s">
        <v>1705</v>
      </c>
      <c r="C1359" s="1095" t="s">
        <v>1372</v>
      </c>
      <c r="D1359" s="1095" t="s">
        <v>108</v>
      </c>
      <c r="E1359" s="1096">
        <v>40780</v>
      </c>
      <c r="F1359" s="1095" t="s">
        <v>199</v>
      </c>
      <c r="G1359" s="1091"/>
      <c r="H1359" s="1091"/>
      <c r="I1359" s="1091"/>
      <c r="J1359" s="1095" t="s">
        <v>199</v>
      </c>
      <c r="K1359" s="1091">
        <v>32382000</v>
      </c>
      <c r="L1359" s="1091"/>
      <c r="M1359" s="1092">
        <v>32382</v>
      </c>
      <c r="N1359" s="1091">
        <v>1000</v>
      </c>
      <c r="O1359" s="1091"/>
      <c r="P1359" s="1091"/>
      <c r="Q1359" s="1091"/>
      <c r="R1359" s="1092"/>
    </row>
    <row r="1360" spans="1:18">
      <c r="A1360" s="1095" t="s">
        <v>199</v>
      </c>
      <c r="B1360" s="1095" t="s">
        <v>1705</v>
      </c>
      <c r="C1360" s="1095" t="s">
        <v>1372</v>
      </c>
      <c r="D1360" s="1095" t="s">
        <v>108</v>
      </c>
      <c r="E1360" s="1096">
        <v>40814</v>
      </c>
      <c r="F1360" s="1095" t="s">
        <v>199</v>
      </c>
      <c r="G1360" s="1091"/>
      <c r="H1360" s="1091"/>
      <c r="I1360" s="1091"/>
      <c r="J1360" s="1095" t="s">
        <v>199</v>
      </c>
      <c r="K1360" s="1091"/>
      <c r="L1360" s="1091"/>
      <c r="M1360" s="1092"/>
      <c r="N1360" s="1091"/>
      <c r="O1360" s="1091"/>
      <c r="P1360" s="1091"/>
      <c r="Q1360" s="1091">
        <v>900194</v>
      </c>
      <c r="R1360" s="1092">
        <v>625135</v>
      </c>
    </row>
    <row r="1361" spans="1:18">
      <c r="A1361" s="1095" t="s">
        <v>827</v>
      </c>
      <c r="B1361" s="1095" t="s">
        <v>1706</v>
      </c>
      <c r="C1361" s="1095" t="s">
        <v>1707</v>
      </c>
      <c r="D1361" s="1095" t="s">
        <v>805</v>
      </c>
      <c r="E1361" s="1096">
        <v>39899</v>
      </c>
      <c r="F1361" s="1095" t="s">
        <v>201</v>
      </c>
      <c r="G1361" s="1091">
        <v>4000000</v>
      </c>
      <c r="H1361" s="1091">
        <v>0</v>
      </c>
      <c r="I1361" s="1091">
        <v>956066.67</v>
      </c>
      <c r="J1361" s="1095" t="s">
        <v>808</v>
      </c>
      <c r="K1361" s="1091"/>
      <c r="L1361" s="1091"/>
      <c r="M1361" s="1092"/>
      <c r="N1361" s="1091"/>
      <c r="O1361" s="1091"/>
      <c r="P1361" s="1091"/>
      <c r="Q1361" s="1091"/>
      <c r="R1361" s="1092"/>
    </row>
    <row r="1362" spans="1:18">
      <c r="A1362" s="1095" t="s">
        <v>199</v>
      </c>
      <c r="B1362" s="1095" t="s">
        <v>1706</v>
      </c>
      <c r="C1362" s="1095" t="s">
        <v>1707</v>
      </c>
      <c r="D1362" s="1095" t="s">
        <v>805</v>
      </c>
      <c r="E1362" s="1096">
        <v>41102</v>
      </c>
      <c r="F1362" s="1095" t="s">
        <v>199</v>
      </c>
      <c r="G1362" s="1091"/>
      <c r="H1362" s="1091"/>
      <c r="I1362" s="1091"/>
      <c r="J1362" s="1095" t="s">
        <v>199</v>
      </c>
      <c r="K1362" s="1091">
        <v>600000</v>
      </c>
      <c r="L1362" s="1091"/>
      <c r="M1362" s="1092">
        <v>4000</v>
      </c>
      <c r="N1362" s="1091">
        <v>150</v>
      </c>
      <c r="O1362" s="1091">
        <v>-3400000</v>
      </c>
      <c r="P1362" s="1091"/>
      <c r="Q1362" s="1091"/>
      <c r="R1362" s="1092"/>
    </row>
    <row r="1363" spans="1:18">
      <c r="A1363" s="1095" t="s">
        <v>1041</v>
      </c>
      <c r="B1363" s="1095" t="s">
        <v>1708</v>
      </c>
      <c r="C1363" s="1095" t="s">
        <v>795</v>
      </c>
      <c r="D1363" s="1095" t="s">
        <v>5</v>
      </c>
      <c r="E1363" s="1096">
        <v>39773</v>
      </c>
      <c r="F1363" s="1095" t="s">
        <v>200</v>
      </c>
      <c r="G1363" s="1091">
        <v>67000000</v>
      </c>
      <c r="H1363" s="1091">
        <v>0</v>
      </c>
      <c r="I1363" s="1091">
        <v>81249317.200000003</v>
      </c>
      <c r="J1363" s="1095" t="s">
        <v>1020</v>
      </c>
      <c r="K1363" s="1091"/>
      <c r="L1363" s="1091"/>
      <c r="M1363" s="1092"/>
      <c r="N1363" s="1091"/>
      <c r="O1363" s="1091"/>
      <c r="P1363" s="1091"/>
      <c r="Q1363" s="1091"/>
      <c r="R1363" s="1092"/>
    </row>
    <row r="1364" spans="1:18">
      <c r="A1364" s="1095" t="s">
        <v>199</v>
      </c>
      <c r="B1364" s="1095" t="s">
        <v>1708</v>
      </c>
      <c r="C1364" s="1095" t="s">
        <v>795</v>
      </c>
      <c r="D1364" s="1095" t="s">
        <v>5</v>
      </c>
      <c r="E1364" s="1096">
        <v>41087</v>
      </c>
      <c r="F1364" s="1095" t="s">
        <v>199</v>
      </c>
      <c r="G1364" s="1091"/>
      <c r="H1364" s="1091"/>
      <c r="I1364" s="1091"/>
      <c r="J1364" s="1095" t="s">
        <v>199</v>
      </c>
      <c r="K1364" s="1091">
        <v>67000000</v>
      </c>
      <c r="L1364" s="1091"/>
      <c r="M1364" s="1092">
        <v>67000</v>
      </c>
      <c r="N1364" s="1091">
        <v>1000</v>
      </c>
      <c r="O1364" s="1091"/>
      <c r="P1364" s="1091"/>
      <c r="Q1364" s="1091"/>
      <c r="R1364" s="1092"/>
    </row>
    <row r="1365" spans="1:18">
      <c r="A1365" s="1095" t="s">
        <v>199</v>
      </c>
      <c r="B1365" s="1095" t="s">
        <v>1708</v>
      </c>
      <c r="C1365" s="1095" t="s">
        <v>795</v>
      </c>
      <c r="D1365" s="1095" t="s">
        <v>5</v>
      </c>
      <c r="E1365" s="1096">
        <v>41129</v>
      </c>
      <c r="F1365" s="1095" t="s">
        <v>199</v>
      </c>
      <c r="G1365" s="1091"/>
      <c r="H1365" s="1091"/>
      <c r="I1365" s="1091"/>
      <c r="J1365" s="1095" t="s">
        <v>199</v>
      </c>
      <c r="K1365" s="1091"/>
      <c r="L1365" s="1091"/>
      <c r="M1365" s="1092"/>
      <c r="N1365" s="1091"/>
      <c r="O1365" s="1091"/>
      <c r="P1365" s="1091"/>
      <c r="Q1365" s="1091">
        <v>2189317.2000000002</v>
      </c>
      <c r="R1365" s="1092">
        <v>521266</v>
      </c>
    </row>
    <row r="1366" spans="1:18">
      <c r="A1366" s="1095" t="s">
        <v>813</v>
      </c>
      <c r="B1366" s="1095" t="s">
        <v>1709</v>
      </c>
      <c r="C1366" s="1095" t="s">
        <v>1710</v>
      </c>
      <c r="D1366" s="1095" t="s">
        <v>1475</v>
      </c>
      <c r="E1366" s="1096">
        <v>39871</v>
      </c>
      <c r="F1366" s="1095" t="s">
        <v>201</v>
      </c>
      <c r="G1366" s="1091">
        <v>24664000</v>
      </c>
      <c r="H1366" s="1091">
        <v>0</v>
      </c>
      <c r="I1366" s="1091">
        <v>21471087.899999999</v>
      </c>
      <c r="J1366" s="1095" t="s">
        <v>808</v>
      </c>
      <c r="K1366" s="1091"/>
      <c r="L1366" s="1091"/>
      <c r="M1366" s="1092"/>
      <c r="N1366" s="1091"/>
      <c r="O1366" s="1091"/>
      <c r="P1366" s="1091"/>
      <c r="Q1366" s="1091"/>
      <c r="R1366" s="1092"/>
    </row>
    <row r="1367" spans="1:18">
      <c r="A1367" s="1095" t="s">
        <v>199</v>
      </c>
      <c r="B1367" s="1095" t="s">
        <v>1709</v>
      </c>
      <c r="C1367" s="1095" t="s">
        <v>1710</v>
      </c>
      <c r="D1367" s="1095" t="s">
        <v>1475</v>
      </c>
      <c r="E1367" s="1096">
        <v>41324</v>
      </c>
      <c r="F1367" s="1095" t="s">
        <v>199</v>
      </c>
      <c r="G1367" s="1091"/>
      <c r="H1367" s="1091"/>
      <c r="I1367" s="1091"/>
      <c r="J1367" s="1095" t="s">
        <v>199</v>
      </c>
      <c r="K1367" s="1091">
        <v>2438182.5</v>
      </c>
      <c r="L1367" s="1091"/>
      <c r="M1367" s="1092">
        <v>3250</v>
      </c>
      <c r="N1367" s="1091">
        <v>750.21</v>
      </c>
      <c r="O1367" s="1091">
        <v>-811817.5</v>
      </c>
      <c r="P1367" s="1091"/>
      <c r="Q1367" s="1091">
        <v>342841.95</v>
      </c>
      <c r="R1367" s="1092">
        <v>500</v>
      </c>
    </row>
    <row r="1368" spans="1:18">
      <c r="A1368" s="1095" t="s">
        <v>199</v>
      </c>
      <c r="B1368" s="1095" t="s">
        <v>1709</v>
      </c>
      <c r="C1368" s="1095" t="s">
        <v>1710</v>
      </c>
      <c r="D1368" s="1095" t="s">
        <v>1475</v>
      </c>
      <c r="E1368" s="1096">
        <v>41325</v>
      </c>
      <c r="F1368" s="1095" t="s">
        <v>199</v>
      </c>
      <c r="G1368" s="1091"/>
      <c r="H1368" s="1091"/>
      <c r="I1368" s="1091"/>
      <c r="J1368" s="1095" t="s">
        <v>199</v>
      </c>
      <c r="K1368" s="1091">
        <v>16064996.939999999</v>
      </c>
      <c r="L1368" s="1091"/>
      <c r="M1368" s="1092">
        <v>21414</v>
      </c>
      <c r="N1368" s="1091">
        <v>750.21</v>
      </c>
      <c r="O1368" s="1091">
        <v>-5349003.0599999996</v>
      </c>
      <c r="P1368" s="1091"/>
      <c r="Q1368" s="1091">
        <v>502606.3</v>
      </c>
      <c r="R1368" s="1092">
        <v>733</v>
      </c>
    </row>
    <row r="1369" spans="1:18">
      <c r="A1369" s="1095" t="s">
        <v>199</v>
      </c>
      <c r="B1369" s="1095" t="s">
        <v>1709</v>
      </c>
      <c r="C1369" s="1095" t="s">
        <v>1710</v>
      </c>
      <c r="D1369" s="1095" t="s">
        <v>1475</v>
      </c>
      <c r="E1369" s="1096">
        <v>41359</v>
      </c>
      <c r="F1369" s="1095" t="s">
        <v>199</v>
      </c>
      <c r="G1369" s="1091"/>
      <c r="H1369" s="1091"/>
      <c r="I1369" s="1091"/>
      <c r="J1369" s="1095" t="s">
        <v>199</v>
      </c>
      <c r="K1369" s="1091"/>
      <c r="L1369" s="1091">
        <v>-185031.79</v>
      </c>
      <c r="M1369" s="1092"/>
      <c r="N1369" s="1091"/>
      <c r="O1369" s="1091"/>
      <c r="P1369" s="1091"/>
      <c r="Q1369" s="1091"/>
      <c r="R1369" s="1092"/>
    </row>
    <row r="1370" spans="1:18">
      <c r="A1370" s="1095" t="s">
        <v>1130</v>
      </c>
      <c r="B1370" s="1095" t="s">
        <v>1711</v>
      </c>
      <c r="C1370" s="1095" t="s">
        <v>1712</v>
      </c>
      <c r="D1370" s="1095" t="s">
        <v>166</v>
      </c>
      <c r="E1370" s="1096">
        <v>39794</v>
      </c>
      <c r="F1370" s="1095" t="s">
        <v>200</v>
      </c>
      <c r="G1370" s="1091">
        <v>150000000</v>
      </c>
      <c r="H1370" s="1091">
        <v>0</v>
      </c>
      <c r="I1370" s="1091">
        <v>167958333.33000001</v>
      </c>
      <c r="J1370" s="1095" t="s">
        <v>1020</v>
      </c>
      <c r="K1370" s="1091"/>
      <c r="L1370" s="1091"/>
      <c r="M1370" s="1092"/>
      <c r="N1370" s="1091"/>
      <c r="O1370" s="1091"/>
      <c r="P1370" s="1091"/>
      <c r="Q1370" s="1091"/>
      <c r="R1370" s="1092"/>
    </row>
    <row r="1371" spans="1:18">
      <c r="A1371" s="1095" t="s">
        <v>199</v>
      </c>
      <c r="B1371" s="1095" t="s">
        <v>1711</v>
      </c>
      <c r="C1371" s="1095" t="s">
        <v>1712</v>
      </c>
      <c r="D1371" s="1095" t="s">
        <v>166</v>
      </c>
      <c r="E1371" s="1096">
        <v>40618</v>
      </c>
      <c r="F1371" s="1095" t="s">
        <v>199</v>
      </c>
      <c r="G1371" s="1091"/>
      <c r="H1371" s="1091"/>
      <c r="I1371" s="1091"/>
      <c r="J1371" s="1095" t="s">
        <v>199</v>
      </c>
      <c r="K1371" s="1091">
        <v>150000000</v>
      </c>
      <c r="L1371" s="1091"/>
      <c r="M1371" s="1092">
        <v>150000</v>
      </c>
      <c r="N1371" s="1091">
        <v>1000</v>
      </c>
      <c r="O1371" s="1091"/>
      <c r="P1371" s="1091"/>
      <c r="Q1371" s="1091"/>
      <c r="R1371" s="1092"/>
    </row>
    <row r="1372" spans="1:18">
      <c r="A1372" s="1095" t="s">
        <v>199</v>
      </c>
      <c r="B1372" s="1095" t="s">
        <v>1711</v>
      </c>
      <c r="C1372" s="1095" t="s">
        <v>1712</v>
      </c>
      <c r="D1372" s="1095" t="s">
        <v>166</v>
      </c>
      <c r="E1372" s="1096">
        <v>40646</v>
      </c>
      <c r="F1372" s="1095" t="s">
        <v>199</v>
      </c>
      <c r="G1372" s="1091"/>
      <c r="H1372" s="1091"/>
      <c r="I1372" s="1091"/>
      <c r="J1372" s="1095" t="s">
        <v>199</v>
      </c>
      <c r="K1372" s="1091"/>
      <c r="L1372" s="1091"/>
      <c r="M1372" s="1092"/>
      <c r="N1372" s="1091"/>
      <c r="O1372" s="1091"/>
      <c r="P1372" s="1091"/>
      <c r="Q1372" s="1091">
        <v>1000000</v>
      </c>
      <c r="R1372" s="1092">
        <v>735294</v>
      </c>
    </row>
    <row r="1373" spans="1:18">
      <c r="A1373" s="1095" t="s">
        <v>1291</v>
      </c>
      <c r="B1373" s="1095" t="s">
        <v>1713</v>
      </c>
      <c r="C1373" s="1095" t="s">
        <v>984</v>
      </c>
      <c r="D1373" s="1095" t="s">
        <v>812</v>
      </c>
      <c r="E1373" s="1096">
        <v>40158</v>
      </c>
      <c r="F1373" s="1095" t="s">
        <v>826</v>
      </c>
      <c r="G1373" s="1091">
        <v>2000000</v>
      </c>
      <c r="H1373" s="1091">
        <v>0</v>
      </c>
      <c r="I1373" s="1091">
        <v>2276190</v>
      </c>
      <c r="J1373" s="1095" t="s">
        <v>1020</v>
      </c>
      <c r="K1373" s="1091"/>
      <c r="L1373" s="1091"/>
      <c r="M1373" s="1092"/>
      <c r="N1373" s="1091"/>
      <c r="O1373" s="1091"/>
      <c r="P1373" s="1091"/>
      <c r="Q1373" s="1091"/>
      <c r="R1373" s="1092"/>
    </row>
    <row r="1374" spans="1:18">
      <c r="A1374" s="1095" t="s">
        <v>199</v>
      </c>
      <c r="B1374" s="1095" t="s">
        <v>1713</v>
      </c>
      <c r="C1374" s="1095" t="s">
        <v>984</v>
      </c>
      <c r="D1374" s="1095" t="s">
        <v>812</v>
      </c>
      <c r="E1374" s="1096">
        <v>40541</v>
      </c>
      <c r="F1374" s="1095" t="s">
        <v>199</v>
      </c>
      <c r="G1374" s="1091"/>
      <c r="H1374" s="1091"/>
      <c r="I1374" s="1091"/>
      <c r="J1374" s="1095" t="s">
        <v>199</v>
      </c>
      <c r="K1374" s="1091">
        <v>2000000</v>
      </c>
      <c r="L1374" s="1091"/>
      <c r="M1374" s="1092">
        <v>2000000</v>
      </c>
      <c r="N1374" s="1091">
        <v>1</v>
      </c>
      <c r="O1374" s="1091"/>
      <c r="P1374" s="1091"/>
      <c r="Q1374" s="1091">
        <v>100000</v>
      </c>
      <c r="R1374" s="1092">
        <v>100000</v>
      </c>
    </row>
    <row r="1375" spans="1:18">
      <c r="A1375" s="1095" t="s">
        <v>1662</v>
      </c>
      <c r="B1375" s="1095" t="s">
        <v>1714</v>
      </c>
      <c r="C1375" s="1095" t="s">
        <v>1084</v>
      </c>
      <c r="D1375" s="1095" t="s">
        <v>65</v>
      </c>
      <c r="E1375" s="1096">
        <v>39990</v>
      </c>
      <c r="F1375" s="1095" t="s">
        <v>200</v>
      </c>
      <c r="G1375" s="1091">
        <v>6880000</v>
      </c>
      <c r="H1375" s="1091">
        <v>0</v>
      </c>
      <c r="I1375" s="1091">
        <v>2613714.23</v>
      </c>
      <c r="J1375" s="1095" t="s">
        <v>808</v>
      </c>
      <c r="K1375" s="1091"/>
      <c r="L1375" s="1091"/>
      <c r="M1375" s="1092"/>
      <c r="N1375" s="1091"/>
      <c r="O1375" s="1091"/>
      <c r="P1375" s="1091"/>
      <c r="Q1375" s="1091"/>
      <c r="R1375" s="1092"/>
    </row>
    <row r="1376" spans="1:18">
      <c r="A1376" s="1095" t="s">
        <v>199</v>
      </c>
      <c r="B1376" s="1095" t="s">
        <v>1714</v>
      </c>
      <c r="C1376" s="1095" t="s">
        <v>1084</v>
      </c>
      <c r="D1376" s="1095" t="s">
        <v>65</v>
      </c>
      <c r="E1376" s="1096">
        <v>41453</v>
      </c>
      <c r="F1376" s="1095" t="s">
        <v>199</v>
      </c>
      <c r="G1376" s="1091"/>
      <c r="H1376" s="1091"/>
      <c r="I1376" s="1091"/>
      <c r="J1376" s="1095" t="s">
        <v>199</v>
      </c>
      <c r="K1376" s="1091">
        <v>2281458.0499999998</v>
      </c>
      <c r="L1376" s="1091"/>
      <c r="M1376" s="1092">
        <v>6880</v>
      </c>
      <c r="N1376" s="1091">
        <v>331.60727400000002</v>
      </c>
      <c r="O1376" s="1091">
        <v>-4598541.95</v>
      </c>
      <c r="P1376" s="1091"/>
      <c r="Q1376" s="1091"/>
      <c r="R1376" s="1092"/>
    </row>
    <row r="1377" spans="1:18">
      <c r="A1377" s="1095" t="s">
        <v>1715</v>
      </c>
      <c r="B1377" s="1095" t="s">
        <v>1716</v>
      </c>
      <c r="C1377" s="1095" t="s">
        <v>795</v>
      </c>
      <c r="D1377" s="1095" t="s">
        <v>5</v>
      </c>
      <c r="E1377" s="1096">
        <v>39801</v>
      </c>
      <c r="F1377" s="1095" t="s">
        <v>201</v>
      </c>
      <c r="G1377" s="1091">
        <v>10000000</v>
      </c>
      <c r="H1377" s="1091">
        <v>0</v>
      </c>
      <c r="I1377" s="1091">
        <v>5211027.78</v>
      </c>
      <c r="J1377" s="1095" t="s">
        <v>808</v>
      </c>
      <c r="K1377" s="1091"/>
      <c r="L1377" s="1091"/>
      <c r="M1377" s="1092"/>
      <c r="N1377" s="1091"/>
      <c r="O1377" s="1091"/>
      <c r="P1377" s="1091"/>
      <c r="Q1377" s="1091"/>
      <c r="R1377" s="1092"/>
    </row>
    <row r="1378" spans="1:18">
      <c r="A1378" s="1095" t="s">
        <v>199</v>
      </c>
      <c r="B1378" s="1095" t="s">
        <v>1716</v>
      </c>
      <c r="C1378" s="1095" t="s">
        <v>795</v>
      </c>
      <c r="D1378" s="1095" t="s">
        <v>5</v>
      </c>
      <c r="E1378" s="1096">
        <v>41983</v>
      </c>
      <c r="F1378" s="1095" t="s">
        <v>199</v>
      </c>
      <c r="G1378" s="1091"/>
      <c r="H1378" s="1091"/>
      <c r="I1378" s="1091"/>
      <c r="J1378" s="1095" t="s">
        <v>199</v>
      </c>
      <c r="K1378" s="1091">
        <v>3900000</v>
      </c>
      <c r="L1378" s="1091"/>
      <c r="M1378" s="1092">
        <v>10000</v>
      </c>
      <c r="N1378" s="1091">
        <v>390</v>
      </c>
      <c r="O1378" s="1091">
        <v>-6100000</v>
      </c>
      <c r="P1378" s="1091"/>
      <c r="Q1378" s="1091"/>
      <c r="R1378" s="1092"/>
    </row>
    <row r="1379" spans="1:18">
      <c r="A1379" s="1095" t="s">
        <v>1291</v>
      </c>
      <c r="B1379" s="1095" t="s">
        <v>1717</v>
      </c>
      <c r="C1379" s="1095" t="s">
        <v>855</v>
      </c>
      <c r="D1379" s="1095" t="s">
        <v>882</v>
      </c>
      <c r="E1379" s="1096">
        <v>39983</v>
      </c>
      <c r="F1379" s="1095" t="s">
        <v>826</v>
      </c>
      <c r="G1379" s="1091">
        <v>2330000</v>
      </c>
      <c r="H1379" s="1091">
        <v>0</v>
      </c>
      <c r="I1379" s="1091">
        <v>3199347.39</v>
      </c>
      <c r="J1379" s="1095" t="s">
        <v>1020</v>
      </c>
      <c r="K1379" s="1091"/>
      <c r="L1379" s="1091"/>
      <c r="M1379" s="1092"/>
      <c r="N1379" s="1091"/>
      <c r="O1379" s="1091"/>
      <c r="P1379" s="1091"/>
      <c r="Q1379" s="1091"/>
      <c r="R1379" s="1092"/>
    </row>
    <row r="1380" spans="1:18">
      <c r="A1380" s="1095" t="s">
        <v>199</v>
      </c>
      <c r="B1380" s="1095" t="s">
        <v>1717</v>
      </c>
      <c r="C1380" s="1095" t="s">
        <v>855</v>
      </c>
      <c r="D1380" s="1095" t="s">
        <v>882</v>
      </c>
      <c r="E1380" s="1096">
        <v>41388</v>
      </c>
      <c r="F1380" s="1095" t="s">
        <v>199</v>
      </c>
      <c r="G1380" s="1091"/>
      <c r="H1380" s="1091"/>
      <c r="I1380" s="1091"/>
      <c r="J1380" s="1095" t="s">
        <v>199</v>
      </c>
      <c r="K1380" s="1091">
        <v>2330000</v>
      </c>
      <c r="L1380" s="1091"/>
      <c r="M1380" s="1092">
        <v>2330000</v>
      </c>
      <c r="N1380" s="1091">
        <v>1</v>
      </c>
      <c r="O1380" s="1091"/>
      <c r="P1380" s="1091"/>
      <c r="Q1380" s="1091">
        <v>117000</v>
      </c>
      <c r="R1380" s="1092">
        <v>117000</v>
      </c>
    </row>
    <row r="1381" spans="1:18">
      <c r="A1381" s="1095" t="s">
        <v>892</v>
      </c>
      <c r="B1381" s="1095" t="s">
        <v>1718</v>
      </c>
      <c r="C1381" s="1095" t="s">
        <v>1719</v>
      </c>
      <c r="D1381" s="1095" t="s">
        <v>1074</v>
      </c>
      <c r="E1381" s="1096">
        <v>39829</v>
      </c>
      <c r="F1381" s="1095" t="s">
        <v>200</v>
      </c>
      <c r="G1381" s="1091">
        <v>10000000</v>
      </c>
      <c r="H1381" s="1091">
        <v>0</v>
      </c>
      <c r="I1381" s="1091">
        <v>12041266.67</v>
      </c>
      <c r="J1381" s="1095" t="s">
        <v>1020</v>
      </c>
      <c r="K1381" s="1091"/>
      <c r="L1381" s="1091"/>
      <c r="M1381" s="1092"/>
      <c r="N1381" s="1091"/>
      <c r="O1381" s="1091"/>
      <c r="P1381" s="1091"/>
      <c r="Q1381" s="1091"/>
      <c r="R1381" s="1092"/>
    </row>
    <row r="1382" spans="1:18">
      <c r="A1382" s="1095" t="s">
        <v>199</v>
      </c>
      <c r="B1382" s="1095" t="s">
        <v>1718</v>
      </c>
      <c r="C1382" s="1095" t="s">
        <v>1719</v>
      </c>
      <c r="D1382" s="1095" t="s">
        <v>1074</v>
      </c>
      <c r="E1382" s="1096">
        <v>40780</v>
      </c>
      <c r="F1382" s="1095" t="s">
        <v>199</v>
      </c>
      <c r="G1382" s="1091"/>
      <c r="H1382" s="1091"/>
      <c r="I1382" s="1091"/>
      <c r="J1382" s="1095" t="s">
        <v>199</v>
      </c>
      <c r="K1382" s="1091">
        <v>10000000</v>
      </c>
      <c r="L1382" s="1091"/>
      <c r="M1382" s="1092">
        <v>10000</v>
      </c>
      <c r="N1382" s="1091">
        <v>1000</v>
      </c>
      <c r="O1382" s="1091"/>
      <c r="P1382" s="1091"/>
      <c r="Q1382" s="1091"/>
      <c r="R1382" s="1092"/>
    </row>
    <row r="1383" spans="1:18">
      <c r="A1383" s="1095" t="s">
        <v>199</v>
      </c>
      <c r="B1383" s="1095" t="s">
        <v>1718</v>
      </c>
      <c r="C1383" s="1095" t="s">
        <v>1719</v>
      </c>
      <c r="D1383" s="1095" t="s">
        <v>1074</v>
      </c>
      <c r="E1383" s="1096">
        <v>40954</v>
      </c>
      <c r="F1383" s="1095" t="s">
        <v>199</v>
      </c>
      <c r="G1383" s="1091"/>
      <c r="H1383" s="1091"/>
      <c r="I1383" s="1091"/>
      <c r="J1383" s="1095" t="s">
        <v>199</v>
      </c>
      <c r="K1383" s="1091"/>
      <c r="L1383" s="1091"/>
      <c r="M1383" s="1092"/>
      <c r="N1383" s="1091"/>
      <c r="O1383" s="1091"/>
      <c r="P1383" s="1091"/>
      <c r="Q1383" s="1091">
        <v>737100</v>
      </c>
      <c r="R1383" s="1092">
        <v>184275</v>
      </c>
    </row>
    <row r="1384" spans="1:18">
      <c r="A1384" s="1095" t="s">
        <v>802</v>
      </c>
      <c r="B1384" s="1095" t="s">
        <v>1720</v>
      </c>
      <c r="C1384" s="1095" t="s">
        <v>202</v>
      </c>
      <c r="D1384" s="1095" t="s">
        <v>42</v>
      </c>
      <c r="E1384" s="1096">
        <v>39822</v>
      </c>
      <c r="F1384" s="1095" t="s">
        <v>201</v>
      </c>
      <c r="G1384" s="1091">
        <v>267274000</v>
      </c>
      <c r="H1384" s="1091">
        <v>0</v>
      </c>
      <c r="I1384" s="1091">
        <v>346794005.82999998</v>
      </c>
      <c r="J1384" s="1095" t="s">
        <v>1020</v>
      </c>
      <c r="K1384" s="1091"/>
      <c r="L1384" s="1091"/>
      <c r="M1384" s="1092"/>
      <c r="N1384" s="1091"/>
      <c r="O1384" s="1091"/>
      <c r="P1384" s="1091"/>
      <c r="Q1384" s="1091"/>
      <c r="R1384" s="1092"/>
    </row>
    <row r="1385" spans="1:18">
      <c r="A1385" s="1095" t="s">
        <v>199</v>
      </c>
      <c r="B1385" s="1095" t="s">
        <v>1720</v>
      </c>
      <c r="C1385" s="1095" t="s">
        <v>202</v>
      </c>
      <c r="D1385" s="1095" t="s">
        <v>42</v>
      </c>
      <c r="E1385" s="1096">
        <v>41479</v>
      </c>
      <c r="F1385" s="1095" t="s">
        <v>199</v>
      </c>
      <c r="G1385" s="1091"/>
      <c r="H1385" s="1091"/>
      <c r="I1385" s="1091"/>
      <c r="J1385" s="1095" t="s">
        <v>199</v>
      </c>
      <c r="K1385" s="1091">
        <v>267274000</v>
      </c>
      <c r="L1385" s="1091"/>
      <c r="M1385" s="1092">
        <v>267274</v>
      </c>
      <c r="N1385" s="1091">
        <v>1000</v>
      </c>
      <c r="O1385" s="1091"/>
      <c r="P1385" s="1091"/>
      <c r="Q1385" s="1091">
        <v>13364000</v>
      </c>
      <c r="R1385" s="1092">
        <v>13364</v>
      </c>
    </row>
    <row r="1386" spans="1:18">
      <c r="A1386" s="1095"/>
      <c r="B1386" s="1095" t="s">
        <v>1721</v>
      </c>
      <c r="C1386" s="1095" t="s">
        <v>1014</v>
      </c>
      <c r="D1386" s="1095" t="s">
        <v>76</v>
      </c>
      <c r="E1386" s="1096">
        <v>39794</v>
      </c>
      <c r="F1386" s="1095" t="s">
        <v>200</v>
      </c>
      <c r="G1386" s="1091">
        <v>52372000</v>
      </c>
      <c r="H1386" s="1091">
        <v>0</v>
      </c>
      <c r="I1386" s="1091">
        <v>70087060.349999994</v>
      </c>
      <c r="J1386" s="1095" t="s">
        <v>808</v>
      </c>
      <c r="K1386" s="1091"/>
      <c r="L1386" s="1091"/>
      <c r="M1386" s="1092"/>
      <c r="N1386" s="1091"/>
      <c r="O1386" s="1091"/>
      <c r="P1386" s="1091"/>
      <c r="Q1386" s="1091"/>
      <c r="R1386" s="1092"/>
    </row>
    <row r="1387" spans="1:18">
      <c r="A1387" s="1095" t="s">
        <v>199</v>
      </c>
      <c r="B1387" s="1095" t="s">
        <v>1721</v>
      </c>
      <c r="C1387" s="1095" t="s">
        <v>1014</v>
      </c>
      <c r="D1387" s="1095" t="s">
        <v>76</v>
      </c>
      <c r="E1387" s="1096">
        <v>41390</v>
      </c>
      <c r="F1387" s="1095" t="s">
        <v>199</v>
      </c>
      <c r="G1387" s="1091"/>
      <c r="H1387" s="1091"/>
      <c r="I1387" s="1091"/>
      <c r="J1387" s="1095" t="s">
        <v>199</v>
      </c>
      <c r="K1387" s="1091">
        <v>2709121.5</v>
      </c>
      <c r="L1387" s="1091"/>
      <c r="M1387" s="1092">
        <v>2763</v>
      </c>
      <c r="N1387" s="1091">
        <v>980.5</v>
      </c>
      <c r="O1387" s="1091">
        <v>-53878.5</v>
      </c>
      <c r="P1387" s="1091"/>
      <c r="Q1387" s="1091"/>
      <c r="R1387" s="1092"/>
    </row>
    <row r="1388" spans="1:18">
      <c r="A1388" s="1095" t="s">
        <v>199</v>
      </c>
      <c r="B1388" s="1095" t="s">
        <v>1721</v>
      </c>
      <c r="C1388" s="1095" t="s">
        <v>1014</v>
      </c>
      <c r="D1388" s="1095" t="s">
        <v>76</v>
      </c>
      <c r="E1388" s="1096">
        <v>41393</v>
      </c>
      <c r="F1388" s="1095" t="s">
        <v>199</v>
      </c>
      <c r="G1388" s="1091"/>
      <c r="H1388" s="1091"/>
      <c r="I1388" s="1091"/>
      <c r="J1388" s="1095" t="s">
        <v>199</v>
      </c>
      <c r="K1388" s="1091">
        <v>48641624.5</v>
      </c>
      <c r="L1388" s="1091"/>
      <c r="M1388" s="1092">
        <v>49609</v>
      </c>
      <c r="N1388" s="1091">
        <v>980.5</v>
      </c>
      <c r="O1388" s="1091">
        <v>-967375.5</v>
      </c>
      <c r="P1388" s="1091"/>
      <c r="Q1388" s="1091"/>
      <c r="R1388" s="1092"/>
    </row>
    <row r="1389" spans="1:18">
      <c r="A1389" s="1095" t="s">
        <v>199</v>
      </c>
      <c r="B1389" s="1095" t="s">
        <v>1721</v>
      </c>
      <c r="C1389" s="1095" t="s">
        <v>1014</v>
      </c>
      <c r="D1389" s="1095" t="s">
        <v>76</v>
      </c>
      <c r="E1389" s="1096">
        <v>41409</v>
      </c>
      <c r="F1389" s="1095" t="s">
        <v>199</v>
      </c>
      <c r="G1389" s="1091"/>
      <c r="H1389" s="1091"/>
      <c r="I1389" s="1091"/>
      <c r="J1389" s="1095" t="s">
        <v>199</v>
      </c>
      <c r="K1389" s="1091"/>
      <c r="L1389" s="1091"/>
      <c r="M1389" s="1092"/>
      <c r="N1389" s="1091"/>
      <c r="O1389" s="1091"/>
      <c r="P1389" s="1091"/>
      <c r="Q1389" s="1091">
        <v>7778782.6500000004</v>
      </c>
      <c r="R1389" s="1092">
        <v>2567255</v>
      </c>
    </row>
    <row r="1390" spans="1:18">
      <c r="A1390" s="1095" t="s">
        <v>199</v>
      </c>
      <c r="B1390" s="1095" t="s">
        <v>1721</v>
      </c>
      <c r="C1390" s="1095" t="s">
        <v>1014</v>
      </c>
      <c r="D1390" s="1095" t="s">
        <v>76</v>
      </c>
      <c r="E1390" s="1096">
        <v>41425</v>
      </c>
      <c r="F1390" s="1095" t="s">
        <v>199</v>
      </c>
      <c r="G1390" s="1091"/>
      <c r="H1390" s="1091"/>
      <c r="I1390" s="1091"/>
      <c r="J1390" s="1095" t="s">
        <v>199</v>
      </c>
      <c r="K1390" s="1091"/>
      <c r="L1390" s="1091">
        <v>-513507.46</v>
      </c>
      <c r="M1390" s="1092"/>
      <c r="N1390" s="1091"/>
      <c r="O1390" s="1091"/>
      <c r="P1390" s="1091"/>
      <c r="Q1390" s="1091"/>
      <c r="R1390" s="1092"/>
    </row>
    <row r="1391" spans="1:18">
      <c r="A1391" s="1095" t="s">
        <v>809</v>
      </c>
      <c r="B1391" s="1095" t="s">
        <v>1722</v>
      </c>
      <c r="C1391" s="1095" t="s">
        <v>861</v>
      </c>
      <c r="D1391" s="1095" t="s">
        <v>151</v>
      </c>
      <c r="E1391" s="1096">
        <v>39805</v>
      </c>
      <c r="F1391" s="1095" t="s">
        <v>201</v>
      </c>
      <c r="G1391" s="1091">
        <v>14964000</v>
      </c>
      <c r="H1391" s="1091">
        <v>0</v>
      </c>
      <c r="I1391" s="1091">
        <v>17904842.66</v>
      </c>
      <c r="J1391" s="1095" t="s">
        <v>1020</v>
      </c>
      <c r="K1391" s="1091"/>
      <c r="L1391" s="1091"/>
      <c r="M1391" s="1092"/>
      <c r="N1391" s="1091"/>
      <c r="O1391" s="1091"/>
      <c r="P1391" s="1091"/>
      <c r="Q1391" s="1091"/>
      <c r="R1391" s="1092"/>
    </row>
    <row r="1392" spans="1:18">
      <c r="A1392" s="1095" t="s">
        <v>199</v>
      </c>
      <c r="B1392" s="1095" t="s">
        <v>1722</v>
      </c>
      <c r="C1392" s="1095" t="s">
        <v>861</v>
      </c>
      <c r="D1392" s="1095" t="s">
        <v>151</v>
      </c>
      <c r="E1392" s="1096">
        <v>40787</v>
      </c>
      <c r="F1392" s="1095" t="s">
        <v>199</v>
      </c>
      <c r="G1392" s="1091"/>
      <c r="H1392" s="1091"/>
      <c r="I1392" s="1091"/>
      <c r="J1392" s="1095" t="s">
        <v>199</v>
      </c>
      <c r="K1392" s="1091">
        <v>14964000</v>
      </c>
      <c r="L1392" s="1091"/>
      <c r="M1392" s="1092">
        <v>14964</v>
      </c>
      <c r="N1392" s="1091">
        <v>1000</v>
      </c>
      <c r="O1392" s="1091"/>
      <c r="P1392" s="1091"/>
      <c r="Q1392" s="1091">
        <v>748000</v>
      </c>
      <c r="R1392" s="1092">
        <v>748</v>
      </c>
    </row>
    <row r="1393" spans="1:18">
      <c r="A1393" s="1095" t="s">
        <v>773</v>
      </c>
      <c r="B1393" s="1095" t="s">
        <v>1723</v>
      </c>
      <c r="C1393" s="1095" t="s">
        <v>1724</v>
      </c>
      <c r="D1393" s="1095" t="s">
        <v>1475</v>
      </c>
      <c r="E1393" s="1096">
        <v>39822</v>
      </c>
      <c r="F1393" s="1095" t="s">
        <v>200</v>
      </c>
      <c r="G1393" s="1091">
        <v>10200000</v>
      </c>
      <c r="H1393" s="1091">
        <v>0</v>
      </c>
      <c r="I1393" s="1091">
        <v>12294583.33</v>
      </c>
      <c r="J1393" s="1095" t="s">
        <v>1020</v>
      </c>
      <c r="K1393" s="1091"/>
      <c r="L1393" s="1091"/>
      <c r="M1393" s="1092"/>
      <c r="N1393" s="1091"/>
      <c r="O1393" s="1091"/>
      <c r="P1393" s="1091"/>
      <c r="Q1393" s="1091"/>
      <c r="R1393" s="1092"/>
    </row>
    <row r="1394" spans="1:18">
      <c r="A1394" s="1095" t="s">
        <v>199</v>
      </c>
      <c r="B1394" s="1095" t="s">
        <v>1723</v>
      </c>
      <c r="C1394" s="1095" t="s">
        <v>1724</v>
      </c>
      <c r="D1394" s="1095" t="s">
        <v>1475</v>
      </c>
      <c r="E1394" s="1096">
        <v>40891</v>
      </c>
      <c r="F1394" s="1095" t="s">
        <v>199</v>
      </c>
      <c r="G1394" s="1091"/>
      <c r="H1394" s="1091"/>
      <c r="I1394" s="1091"/>
      <c r="J1394" s="1095" t="s">
        <v>199</v>
      </c>
      <c r="K1394" s="1091">
        <v>10200000</v>
      </c>
      <c r="L1394" s="1091"/>
      <c r="M1394" s="1092">
        <v>10200</v>
      </c>
      <c r="N1394" s="1091">
        <v>1000</v>
      </c>
      <c r="O1394" s="1091"/>
      <c r="P1394" s="1091"/>
      <c r="Q1394" s="1091"/>
      <c r="R1394" s="1092"/>
    </row>
    <row r="1395" spans="1:18">
      <c r="A1395" s="1095" t="s">
        <v>199</v>
      </c>
      <c r="B1395" s="1095" t="s">
        <v>1723</v>
      </c>
      <c r="C1395" s="1095" t="s">
        <v>1724</v>
      </c>
      <c r="D1395" s="1095" t="s">
        <v>1475</v>
      </c>
      <c r="E1395" s="1096">
        <v>40919</v>
      </c>
      <c r="F1395" s="1095" t="s">
        <v>199</v>
      </c>
      <c r="G1395" s="1091"/>
      <c r="H1395" s="1091"/>
      <c r="I1395" s="1091"/>
      <c r="J1395" s="1095" t="s">
        <v>199</v>
      </c>
      <c r="K1395" s="1091"/>
      <c r="L1395" s="1091"/>
      <c r="M1395" s="1092"/>
      <c r="N1395" s="1091"/>
      <c r="O1395" s="1091"/>
      <c r="P1395" s="1091"/>
      <c r="Q1395" s="1091">
        <v>600000</v>
      </c>
      <c r="R1395" s="1092">
        <v>99157</v>
      </c>
    </row>
    <row r="1396" spans="1:18">
      <c r="A1396" s="1095" t="s">
        <v>773</v>
      </c>
      <c r="B1396" s="1095" t="s">
        <v>1725</v>
      </c>
      <c r="C1396" s="1095" t="s">
        <v>1726</v>
      </c>
      <c r="D1396" s="1095" t="s">
        <v>920</v>
      </c>
      <c r="E1396" s="1096">
        <v>39794</v>
      </c>
      <c r="F1396" s="1095" t="s">
        <v>200</v>
      </c>
      <c r="G1396" s="1091">
        <v>4227000</v>
      </c>
      <c r="H1396" s="1091">
        <v>0</v>
      </c>
      <c r="I1396" s="1091">
        <v>5159181.33</v>
      </c>
      <c r="J1396" s="1095" t="s">
        <v>1020</v>
      </c>
      <c r="K1396" s="1091"/>
      <c r="L1396" s="1091"/>
      <c r="M1396" s="1092"/>
      <c r="N1396" s="1091"/>
      <c r="O1396" s="1091"/>
      <c r="P1396" s="1091"/>
      <c r="Q1396" s="1091"/>
      <c r="R1396" s="1092"/>
    </row>
    <row r="1397" spans="1:18">
      <c r="A1397" s="1095" t="s">
        <v>199</v>
      </c>
      <c r="B1397" s="1095" t="s">
        <v>1725</v>
      </c>
      <c r="C1397" s="1095" t="s">
        <v>1726</v>
      </c>
      <c r="D1397" s="1095" t="s">
        <v>920</v>
      </c>
      <c r="E1397" s="1096">
        <v>41241</v>
      </c>
      <c r="F1397" s="1095" t="s">
        <v>199</v>
      </c>
      <c r="G1397" s="1091"/>
      <c r="H1397" s="1091"/>
      <c r="I1397" s="1091"/>
      <c r="J1397" s="1095" t="s">
        <v>199</v>
      </c>
      <c r="K1397" s="1091">
        <v>4227000</v>
      </c>
      <c r="L1397" s="1091"/>
      <c r="M1397" s="1092">
        <v>4227</v>
      </c>
      <c r="N1397" s="1091">
        <v>1000</v>
      </c>
      <c r="O1397" s="1091"/>
      <c r="P1397" s="1091"/>
      <c r="Q1397" s="1091"/>
      <c r="R1397" s="1092"/>
    </row>
    <row r="1398" spans="1:18">
      <c r="A1398" s="1095" t="s">
        <v>199</v>
      </c>
      <c r="B1398" s="1095" t="s">
        <v>1725</v>
      </c>
      <c r="C1398" s="1095" t="s">
        <v>1726</v>
      </c>
      <c r="D1398" s="1095" t="s">
        <v>920</v>
      </c>
      <c r="E1398" s="1096">
        <v>41271</v>
      </c>
      <c r="F1398" s="1095" t="s">
        <v>199</v>
      </c>
      <c r="G1398" s="1091"/>
      <c r="H1398" s="1091"/>
      <c r="I1398" s="1091"/>
      <c r="J1398" s="1095" t="s">
        <v>199</v>
      </c>
      <c r="K1398" s="1091"/>
      <c r="L1398" s="1091"/>
      <c r="M1398" s="1092"/>
      <c r="N1398" s="1091"/>
      <c r="O1398" s="1091"/>
      <c r="P1398" s="1091"/>
      <c r="Q1398" s="1091">
        <v>95000</v>
      </c>
      <c r="R1398" s="1092">
        <v>67958</v>
      </c>
    </row>
    <row r="1399" spans="1:18">
      <c r="A1399" s="1095" t="s">
        <v>1543</v>
      </c>
      <c r="B1399" s="1095" t="s">
        <v>1727</v>
      </c>
      <c r="C1399" s="1095" t="s">
        <v>1728</v>
      </c>
      <c r="D1399" s="1095" t="s">
        <v>61</v>
      </c>
      <c r="E1399" s="1096">
        <v>39948</v>
      </c>
      <c r="F1399" s="1095" t="s">
        <v>200</v>
      </c>
      <c r="G1399" s="1091">
        <v>1341000</v>
      </c>
      <c r="H1399" s="1091">
        <v>0</v>
      </c>
      <c r="I1399" s="1091">
        <v>2987782.33</v>
      </c>
      <c r="J1399" s="1095" t="s">
        <v>1020</v>
      </c>
      <c r="K1399" s="1091"/>
      <c r="L1399" s="1091"/>
      <c r="M1399" s="1092"/>
      <c r="N1399" s="1091"/>
      <c r="O1399" s="1091"/>
      <c r="P1399" s="1091"/>
      <c r="Q1399" s="1091"/>
      <c r="R1399" s="1092"/>
    </row>
    <row r="1400" spans="1:18">
      <c r="A1400" s="1095" t="s">
        <v>199</v>
      </c>
      <c r="B1400" s="1095" t="s">
        <v>1727</v>
      </c>
      <c r="C1400" s="1095" t="s">
        <v>1728</v>
      </c>
      <c r="D1400" s="1095" t="s">
        <v>61</v>
      </c>
      <c r="E1400" s="1096">
        <v>40165</v>
      </c>
      <c r="F1400" s="1095" t="s">
        <v>199</v>
      </c>
      <c r="G1400" s="1091">
        <v>1230000</v>
      </c>
      <c r="H1400" s="1091"/>
      <c r="I1400" s="1091"/>
      <c r="J1400" s="1095" t="s">
        <v>199</v>
      </c>
      <c r="K1400" s="1091"/>
      <c r="L1400" s="1091"/>
      <c r="M1400" s="1092"/>
      <c r="N1400" s="1091"/>
      <c r="O1400" s="1091"/>
      <c r="P1400" s="1091"/>
      <c r="Q1400" s="1091"/>
      <c r="R1400" s="1092"/>
    </row>
    <row r="1401" spans="1:18">
      <c r="A1401" s="1095" t="s">
        <v>199</v>
      </c>
      <c r="B1401" s="1095" t="s">
        <v>1727</v>
      </c>
      <c r="C1401" s="1095" t="s">
        <v>1728</v>
      </c>
      <c r="D1401" s="1095" t="s">
        <v>61</v>
      </c>
      <c r="E1401" s="1096">
        <v>40996</v>
      </c>
      <c r="F1401" s="1095" t="s">
        <v>199</v>
      </c>
      <c r="G1401" s="1091"/>
      <c r="H1401" s="1091"/>
      <c r="I1401" s="1091"/>
      <c r="J1401" s="1095" t="s">
        <v>199</v>
      </c>
      <c r="K1401" s="1091">
        <v>2571000</v>
      </c>
      <c r="L1401" s="1091"/>
      <c r="M1401" s="1092">
        <v>2571</v>
      </c>
      <c r="N1401" s="1091">
        <v>1000</v>
      </c>
      <c r="O1401" s="1091"/>
      <c r="P1401" s="1091"/>
      <c r="Q1401" s="1091">
        <v>67000</v>
      </c>
      <c r="R1401" s="1092">
        <v>67</v>
      </c>
    </row>
    <row r="1402" spans="1:18">
      <c r="A1402" s="1095" t="s">
        <v>1729</v>
      </c>
      <c r="B1402" s="1095" t="s">
        <v>1730</v>
      </c>
      <c r="C1402" s="1095" t="s">
        <v>1731</v>
      </c>
      <c r="D1402" s="1095" t="s">
        <v>65</v>
      </c>
      <c r="E1402" s="1096">
        <v>39864</v>
      </c>
      <c r="F1402" s="1095" t="s">
        <v>200</v>
      </c>
      <c r="G1402" s="1091">
        <v>17211000</v>
      </c>
      <c r="H1402" s="1091">
        <v>0</v>
      </c>
      <c r="I1402" s="1091">
        <v>6442172.5</v>
      </c>
      <c r="J1402" s="1095" t="s">
        <v>808</v>
      </c>
      <c r="K1402" s="1091"/>
      <c r="L1402" s="1091"/>
      <c r="M1402" s="1092"/>
      <c r="N1402" s="1091"/>
      <c r="O1402" s="1091"/>
      <c r="P1402" s="1091"/>
      <c r="Q1402" s="1091"/>
      <c r="R1402" s="1092"/>
    </row>
    <row r="1403" spans="1:18">
      <c r="A1403" s="1095" t="s">
        <v>199</v>
      </c>
      <c r="B1403" s="1095" t="s">
        <v>1730</v>
      </c>
      <c r="C1403" s="1095" t="s">
        <v>1731</v>
      </c>
      <c r="D1403" s="1095" t="s">
        <v>65</v>
      </c>
      <c r="E1403" s="1096">
        <v>41759</v>
      </c>
      <c r="F1403" s="1095" t="s">
        <v>199</v>
      </c>
      <c r="G1403" s="1091"/>
      <c r="H1403" s="1091"/>
      <c r="I1403" s="1091"/>
      <c r="J1403" s="1095" t="s">
        <v>199</v>
      </c>
      <c r="K1403" s="1091">
        <v>6023850</v>
      </c>
      <c r="L1403" s="1091"/>
      <c r="M1403" s="1092">
        <v>20079500</v>
      </c>
      <c r="N1403" s="1091">
        <v>0.3</v>
      </c>
      <c r="O1403" s="1091">
        <v>-11187150</v>
      </c>
      <c r="P1403" s="1091"/>
      <c r="Q1403" s="1091"/>
      <c r="R1403" s="1092"/>
    </row>
    <row r="1404" spans="1:18">
      <c r="A1404" s="1095" t="s">
        <v>773</v>
      </c>
      <c r="B1404" s="1095" t="s">
        <v>1732</v>
      </c>
      <c r="C1404" s="1095" t="s">
        <v>1084</v>
      </c>
      <c r="D1404" s="1095" t="s">
        <v>65</v>
      </c>
      <c r="E1404" s="1096">
        <v>39766</v>
      </c>
      <c r="F1404" s="1095" t="s">
        <v>200</v>
      </c>
      <c r="G1404" s="1091">
        <v>1576000000</v>
      </c>
      <c r="H1404" s="1091">
        <v>0</v>
      </c>
      <c r="I1404" s="1091">
        <v>1709623333.3499999</v>
      </c>
      <c r="J1404" s="1095" t="s">
        <v>1020</v>
      </c>
      <c r="K1404" s="1091"/>
      <c r="L1404" s="1091"/>
      <c r="M1404" s="1092"/>
      <c r="N1404" s="1091"/>
      <c r="O1404" s="1091"/>
      <c r="P1404" s="1091"/>
      <c r="Q1404" s="1091"/>
      <c r="R1404" s="1092"/>
    </row>
    <row r="1405" spans="1:18">
      <c r="A1405" s="1095" t="s">
        <v>199</v>
      </c>
      <c r="B1405" s="1095" t="s">
        <v>1732</v>
      </c>
      <c r="C1405" s="1095" t="s">
        <v>1084</v>
      </c>
      <c r="D1405" s="1095" t="s">
        <v>65</v>
      </c>
      <c r="E1405" s="1096">
        <v>39981</v>
      </c>
      <c r="F1405" s="1095" t="s">
        <v>199</v>
      </c>
      <c r="G1405" s="1091"/>
      <c r="H1405" s="1091"/>
      <c r="I1405" s="1091"/>
      <c r="J1405" s="1095" t="s">
        <v>199</v>
      </c>
      <c r="K1405" s="1091">
        <v>1576000000</v>
      </c>
      <c r="L1405" s="1091"/>
      <c r="M1405" s="1092">
        <v>1576000</v>
      </c>
      <c r="N1405" s="1091">
        <v>1000</v>
      </c>
      <c r="O1405" s="1091"/>
      <c r="P1405" s="1091"/>
      <c r="Q1405" s="1091"/>
      <c r="R1405" s="1092"/>
    </row>
    <row r="1406" spans="1:18">
      <c r="A1406" s="1095" t="s">
        <v>199</v>
      </c>
      <c r="B1406" s="1095" t="s">
        <v>1732</v>
      </c>
      <c r="C1406" s="1095" t="s">
        <v>1084</v>
      </c>
      <c r="D1406" s="1095" t="s">
        <v>65</v>
      </c>
      <c r="E1406" s="1096">
        <v>40051</v>
      </c>
      <c r="F1406" s="1095" t="s">
        <v>199</v>
      </c>
      <c r="G1406" s="1091"/>
      <c r="H1406" s="1091"/>
      <c r="I1406" s="1091"/>
      <c r="J1406" s="1095" t="s">
        <v>199</v>
      </c>
      <c r="K1406" s="1091"/>
      <c r="L1406" s="1091"/>
      <c r="M1406" s="1092"/>
      <c r="N1406" s="1091"/>
      <c r="O1406" s="1091"/>
      <c r="P1406" s="1091"/>
      <c r="Q1406" s="1091">
        <v>87000000</v>
      </c>
      <c r="R1406" s="1092">
        <v>3824624</v>
      </c>
    </row>
    <row r="1407" spans="1:18">
      <c r="A1407" s="1095" t="s">
        <v>809</v>
      </c>
      <c r="B1407" s="1095" t="s">
        <v>1733</v>
      </c>
      <c r="C1407" s="1095" t="s">
        <v>1734</v>
      </c>
      <c r="D1407" s="1095" t="s">
        <v>1074</v>
      </c>
      <c r="E1407" s="1096">
        <v>39843</v>
      </c>
      <c r="F1407" s="1095" t="s">
        <v>201</v>
      </c>
      <c r="G1407" s="1091">
        <v>10000000</v>
      </c>
      <c r="H1407" s="1091">
        <v>0</v>
      </c>
      <c r="I1407" s="1091">
        <v>11930624.67</v>
      </c>
      <c r="J1407" s="1095" t="s">
        <v>1020</v>
      </c>
      <c r="K1407" s="1091"/>
      <c r="L1407" s="1091"/>
      <c r="M1407" s="1092"/>
      <c r="N1407" s="1091"/>
      <c r="O1407" s="1091"/>
      <c r="P1407" s="1091"/>
      <c r="Q1407" s="1091"/>
      <c r="R1407" s="1092"/>
    </row>
    <row r="1408" spans="1:18">
      <c r="A1408" s="1095" t="s">
        <v>199</v>
      </c>
      <c r="B1408" s="1095" t="s">
        <v>1733</v>
      </c>
      <c r="C1408" s="1095" t="s">
        <v>1734</v>
      </c>
      <c r="D1408" s="1095" t="s">
        <v>1074</v>
      </c>
      <c r="E1408" s="1096">
        <v>40801</v>
      </c>
      <c r="F1408" s="1095" t="s">
        <v>199</v>
      </c>
      <c r="G1408" s="1091"/>
      <c r="H1408" s="1091"/>
      <c r="I1408" s="1091"/>
      <c r="J1408" s="1095" t="s">
        <v>199</v>
      </c>
      <c r="K1408" s="1091">
        <v>10000000</v>
      </c>
      <c r="L1408" s="1091"/>
      <c r="M1408" s="1092">
        <v>10000</v>
      </c>
      <c r="N1408" s="1091">
        <v>1000</v>
      </c>
      <c r="O1408" s="1091"/>
      <c r="P1408" s="1091"/>
      <c r="Q1408" s="1091">
        <v>500000</v>
      </c>
      <c r="R1408" s="1092">
        <v>500</v>
      </c>
    </row>
    <row r="1409" spans="1:18">
      <c r="A1409" s="1095" t="s">
        <v>813</v>
      </c>
      <c r="B1409" s="1095" t="s">
        <v>1735</v>
      </c>
      <c r="C1409" s="1095" t="s">
        <v>1736</v>
      </c>
      <c r="D1409" s="1095" t="s">
        <v>131</v>
      </c>
      <c r="E1409" s="1096">
        <v>39857</v>
      </c>
      <c r="F1409" s="1095" t="s">
        <v>201</v>
      </c>
      <c r="G1409" s="1091">
        <v>10500000</v>
      </c>
      <c r="H1409" s="1091">
        <v>0</v>
      </c>
      <c r="I1409" s="1091">
        <v>11891847.5</v>
      </c>
      <c r="J1409" s="1095" t="s">
        <v>808</v>
      </c>
      <c r="K1409" s="1091"/>
      <c r="L1409" s="1091"/>
      <c r="M1409" s="1092"/>
      <c r="N1409" s="1091"/>
      <c r="O1409" s="1091"/>
      <c r="P1409" s="1091"/>
      <c r="Q1409" s="1091"/>
      <c r="R1409" s="1092"/>
    </row>
    <row r="1410" spans="1:18">
      <c r="A1410" s="1095" t="s">
        <v>199</v>
      </c>
      <c r="B1410" s="1095" t="s">
        <v>1735</v>
      </c>
      <c r="C1410" s="1095" t="s">
        <v>1736</v>
      </c>
      <c r="D1410" s="1095" t="s">
        <v>131</v>
      </c>
      <c r="E1410" s="1096">
        <v>41341</v>
      </c>
      <c r="F1410" s="1095" t="s">
        <v>199</v>
      </c>
      <c r="G1410" s="1091"/>
      <c r="H1410" s="1091"/>
      <c r="I1410" s="1091"/>
      <c r="J1410" s="1095" t="s">
        <v>199</v>
      </c>
      <c r="K1410" s="1091">
        <v>2000000</v>
      </c>
      <c r="L1410" s="1091"/>
      <c r="M1410" s="1092">
        <v>2000</v>
      </c>
      <c r="N1410" s="1091">
        <v>1032.1099999999999</v>
      </c>
      <c r="O1410" s="1091"/>
      <c r="P1410" s="1091">
        <v>64220</v>
      </c>
      <c r="Q1410" s="1091"/>
      <c r="R1410" s="1092"/>
    </row>
    <row r="1411" spans="1:18">
      <c r="A1411" s="1095" t="s">
        <v>199</v>
      </c>
      <c r="B1411" s="1095" t="s">
        <v>1735</v>
      </c>
      <c r="C1411" s="1095" t="s">
        <v>1736</v>
      </c>
      <c r="D1411" s="1095" t="s">
        <v>131</v>
      </c>
      <c r="E1411" s="1096">
        <v>41344</v>
      </c>
      <c r="F1411" s="1095" t="s">
        <v>199</v>
      </c>
      <c r="G1411" s="1091"/>
      <c r="H1411" s="1091"/>
      <c r="I1411" s="1091"/>
      <c r="J1411" s="1095" t="s">
        <v>199</v>
      </c>
      <c r="K1411" s="1091">
        <v>8500000</v>
      </c>
      <c r="L1411" s="1091"/>
      <c r="M1411" s="1092">
        <v>8500</v>
      </c>
      <c r="N1411" s="1091">
        <v>1032.1099999999999</v>
      </c>
      <c r="O1411" s="1091"/>
      <c r="P1411" s="1091">
        <v>272935</v>
      </c>
      <c r="Q1411" s="1091">
        <v>587634.55000000005</v>
      </c>
      <c r="R1411" s="1092">
        <v>525</v>
      </c>
    </row>
    <row r="1412" spans="1:18">
      <c r="A1412" s="1095" t="s">
        <v>199</v>
      </c>
      <c r="B1412" s="1095" t="s">
        <v>1735</v>
      </c>
      <c r="C1412" s="1095" t="s">
        <v>1736</v>
      </c>
      <c r="D1412" s="1095" t="s">
        <v>131</v>
      </c>
      <c r="E1412" s="1096">
        <v>41373</v>
      </c>
      <c r="F1412" s="1095" t="s">
        <v>199</v>
      </c>
      <c r="G1412" s="1091"/>
      <c r="H1412" s="1091"/>
      <c r="I1412" s="1091"/>
      <c r="J1412" s="1095" t="s">
        <v>199</v>
      </c>
      <c r="K1412" s="1091"/>
      <c r="L1412" s="1091">
        <v>-108371.55</v>
      </c>
      <c r="M1412" s="1092"/>
      <c r="N1412" s="1091"/>
      <c r="O1412" s="1091"/>
      <c r="P1412" s="1091"/>
      <c r="Q1412" s="1091"/>
      <c r="R1412" s="1092"/>
    </row>
    <row r="1413" spans="1:18">
      <c r="A1413" s="1095" t="s">
        <v>802</v>
      </c>
      <c r="B1413" s="1095" t="s">
        <v>1737</v>
      </c>
      <c r="C1413" s="1095" t="s">
        <v>1738</v>
      </c>
      <c r="D1413" s="1095" t="s">
        <v>131</v>
      </c>
      <c r="E1413" s="1096">
        <v>39857</v>
      </c>
      <c r="F1413" s="1095" t="s">
        <v>201</v>
      </c>
      <c r="G1413" s="1091">
        <v>1992000</v>
      </c>
      <c r="H1413" s="1091">
        <v>0</v>
      </c>
      <c r="I1413" s="1091">
        <v>2380393</v>
      </c>
      <c r="J1413" s="1095" t="s">
        <v>1020</v>
      </c>
      <c r="K1413" s="1091"/>
      <c r="L1413" s="1091"/>
      <c r="M1413" s="1092"/>
      <c r="N1413" s="1091"/>
      <c r="O1413" s="1091"/>
      <c r="P1413" s="1091"/>
      <c r="Q1413" s="1091"/>
      <c r="R1413" s="1092"/>
    </row>
    <row r="1414" spans="1:18">
      <c r="A1414" s="1095" t="s">
        <v>199</v>
      </c>
      <c r="B1414" s="1095" t="s">
        <v>1737</v>
      </c>
      <c r="C1414" s="1095" t="s">
        <v>1738</v>
      </c>
      <c r="D1414" s="1095" t="s">
        <v>131</v>
      </c>
      <c r="E1414" s="1096">
        <v>41283</v>
      </c>
      <c r="F1414" s="1095" t="s">
        <v>199</v>
      </c>
      <c r="G1414" s="1091"/>
      <c r="H1414" s="1091"/>
      <c r="I1414" s="1091"/>
      <c r="J1414" s="1095" t="s">
        <v>199</v>
      </c>
      <c r="K1414" s="1091">
        <v>1992000</v>
      </c>
      <c r="L1414" s="1091"/>
      <c r="M1414" s="1092">
        <v>1992</v>
      </c>
      <c r="N1414" s="1091">
        <v>1000</v>
      </c>
      <c r="O1414" s="1091"/>
      <c r="P1414" s="1091"/>
      <c r="Q1414" s="1091">
        <v>100000</v>
      </c>
      <c r="R1414" s="1092">
        <v>100</v>
      </c>
    </row>
    <row r="1415" spans="1:18">
      <c r="A1415" s="1095"/>
      <c r="B1415" s="1095" t="s">
        <v>1739</v>
      </c>
      <c r="C1415" s="1095" t="s">
        <v>1596</v>
      </c>
      <c r="D1415" s="1095" t="s">
        <v>76</v>
      </c>
      <c r="E1415" s="1096">
        <v>39843</v>
      </c>
      <c r="F1415" s="1095" t="s">
        <v>200</v>
      </c>
      <c r="G1415" s="1091">
        <v>7700000</v>
      </c>
      <c r="H1415" s="1091">
        <v>0</v>
      </c>
      <c r="I1415" s="1091">
        <v>8592336</v>
      </c>
      <c r="J1415" s="1095" t="s">
        <v>808</v>
      </c>
      <c r="K1415" s="1091"/>
      <c r="L1415" s="1091"/>
      <c r="M1415" s="1092"/>
      <c r="N1415" s="1091"/>
      <c r="O1415" s="1091"/>
      <c r="P1415" s="1091"/>
      <c r="Q1415" s="1091"/>
      <c r="R1415" s="1092"/>
    </row>
    <row r="1416" spans="1:18">
      <c r="A1416" s="1095" t="s">
        <v>199</v>
      </c>
      <c r="B1416" s="1095" t="s">
        <v>1739</v>
      </c>
      <c r="C1416" s="1095" t="s">
        <v>1596</v>
      </c>
      <c r="D1416" s="1095" t="s">
        <v>76</v>
      </c>
      <c r="E1416" s="1096">
        <v>41213</v>
      </c>
      <c r="F1416" s="1095" t="s">
        <v>199</v>
      </c>
      <c r="G1416" s="1091"/>
      <c r="H1416" s="1091"/>
      <c r="I1416" s="1091"/>
      <c r="J1416" s="1095" t="s">
        <v>199</v>
      </c>
      <c r="K1416" s="1091">
        <v>7095550</v>
      </c>
      <c r="L1416" s="1091"/>
      <c r="M1416" s="1092">
        <v>7700</v>
      </c>
      <c r="N1416" s="1091">
        <v>921.5</v>
      </c>
      <c r="O1416" s="1091">
        <v>-604450</v>
      </c>
      <c r="P1416" s="1091"/>
      <c r="Q1416" s="1091"/>
      <c r="R1416" s="1092"/>
    </row>
    <row r="1417" spans="1:18">
      <c r="A1417" s="1095" t="s">
        <v>199</v>
      </c>
      <c r="B1417" s="1095" t="s">
        <v>1739</v>
      </c>
      <c r="C1417" s="1095" t="s">
        <v>1596</v>
      </c>
      <c r="D1417" s="1095" t="s">
        <v>76</v>
      </c>
      <c r="E1417" s="1096">
        <v>41285</v>
      </c>
      <c r="F1417" s="1095" t="s">
        <v>199</v>
      </c>
      <c r="G1417" s="1091"/>
      <c r="H1417" s="1091"/>
      <c r="I1417" s="1091"/>
      <c r="J1417" s="1095" t="s">
        <v>199</v>
      </c>
      <c r="K1417" s="1091"/>
      <c r="L1417" s="1091">
        <v>-70955.5</v>
      </c>
      <c r="M1417" s="1092"/>
      <c r="N1417" s="1091"/>
      <c r="O1417" s="1091"/>
      <c r="P1417" s="1091"/>
      <c r="Q1417" s="1091"/>
      <c r="R1417" s="1092"/>
    </row>
    <row r="1418" spans="1:18">
      <c r="A1418" s="1095" t="s">
        <v>199</v>
      </c>
      <c r="B1418" s="1095" t="s">
        <v>1739</v>
      </c>
      <c r="C1418" s="1095" t="s">
        <v>1596</v>
      </c>
      <c r="D1418" s="1095" t="s">
        <v>76</v>
      </c>
      <c r="E1418" s="1096">
        <v>41311</v>
      </c>
      <c r="F1418" s="1095" t="s">
        <v>199</v>
      </c>
      <c r="G1418" s="1091"/>
      <c r="H1418" s="1091"/>
      <c r="I1418" s="1091"/>
      <c r="J1418" s="1095" t="s">
        <v>199</v>
      </c>
      <c r="K1418" s="1091"/>
      <c r="L1418" s="1091"/>
      <c r="M1418" s="1092"/>
      <c r="N1418" s="1091"/>
      <c r="O1418" s="1091"/>
      <c r="P1418" s="1091"/>
      <c r="Q1418" s="1091">
        <v>122887.5</v>
      </c>
      <c r="R1418" s="1092">
        <v>163830</v>
      </c>
    </row>
    <row r="1419" spans="1:18">
      <c r="A1419" s="1095" t="s">
        <v>848</v>
      </c>
      <c r="B1419" s="1095" t="s">
        <v>1740</v>
      </c>
      <c r="C1419" s="1095" t="s">
        <v>1741</v>
      </c>
      <c r="D1419" s="1095" t="s">
        <v>5</v>
      </c>
      <c r="E1419" s="1096">
        <v>39787</v>
      </c>
      <c r="F1419" s="1095" t="s">
        <v>200</v>
      </c>
      <c r="G1419" s="1091">
        <v>13500000</v>
      </c>
      <c r="H1419" s="1091">
        <v>0</v>
      </c>
      <c r="I1419" s="1091">
        <v>15871250</v>
      </c>
      <c r="J1419" s="1095" t="s">
        <v>1020</v>
      </c>
      <c r="K1419" s="1091"/>
      <c r="L1419" s="1091"/>
      <c r="M1419" s="1092"/>
      <c r="N1419" s="1091"/>
      <c r="O1419" s="1091"/>
      <c r="P1419" s="1091"/>
      <c r="Q1419" s="1091"/>
      <c r="R1419" s="1092"/>
    </row>
    <row r="1420" spans="1:18">
      <c r="A1420" s="1095" t="s">
        <v>199</v>
      </c>
      <c r="B1420" s="1095" t="s">
        <v>1740</v>
      </c>
      <c r="C1420" s="1095" t="s">
        <v>1741</v>
      </c>
      <c r="D1420" s="1095" t="s">
        <v>5</v>
      </c>
      <c r="E1420" s="1096">
        <v>40766</v>
      </c>
      <c r="F1420" s="1095" t="s">
        <v>199</v>
      </c>
      <c r="G1420" s="1091"/>
      <c r="H1420" s="1091"/>
      <c r="I1420" s="1091"/>
      <c r="J1420" s="1095" t="s">
        <v>199</v>
      </c>
      <c r="K1420" s="1091">
        <v>13500000</v>
      </c>
      <c r="L1420" s="1091"/>
      <c r="M1420" s="1092">
        <v>13500</v>
      </c>
      <c r="N1420" s="1091">
        <v>1000</v>
      </c>
      <c r="O1420" s="1091"/>
      <c r="P1420" s="1091"/>
      <c r="Q1420" s="1091"/>
      <c r="R1420" s="1092"/>
    </row>
    <row r="1421" spans="1:18">
      <c r="A1421" s="1095" t="s">
        <v>199</v>
      </c>
      <c r="B1421" s="1095" t="s">
        <v>1740</v>
      </c>
      <c r="C1421" s="1095" t="s">
        <v>1741</v>
      </c>
      <c r="D1421" s="1095" t="s">
        <v>5</v>
      </c>
      <c r="E1421" s="1096">
        <v>40814</v>
      </c>
      <c r="F1421" s="1095" t="s">
        <v>199</v>
      </c>
      <c r="G1421" s="1091"/>
      <c r="H1421" s="1091"/>
      <c r="I1421" s="1091"/>
      <c r="J1421" s="1095" t="s">
        <v>199</v>
      </c>
      <c r="K1421" s="1091"/>
      <c r="L1421" s="1091"/>
      <c r="M1421" s="1092"/>
      <c r="N1421" s="1091"/>
      <c r="O1421" s="1091"/>
      <c r="P1421" s="1091"/>
      <c r="Q1421" s="1091">
        <v>560000</v>
      </c>
      <c r="R1421" s="1092">
        <v>350346</v>
      </c>
    </row>
    <row r="1422" spans="1:18">
      <c r="A1422" s="1095" t="s">
        <v>917</v>
      </c>
      <c r="B1422" s="1095" t="s">
        <v>1742</v>
      </c>
      <c r="C1422" s="1095" t="s">
        <v>1743</v>
      </c>
      <c r="D1422" s="1095" t="s">
        <v>61</v>
      </c>
      <c r="E1422" s="1096">
        <v>39829</v>
      </c>
      <c r="F1422" s="1095" t="s">
        <v>200</v>
      </c>
      <c r="G1422" s="1091">
        <v>38263000</v>
      </c>
      <c r="H1422" s="1091">
        <v>0</v>
      </c>
      <c r="I1422" s="1091">
        <v>40521918.609999999</v>
      </c>
      <c r="J1422" s="1095" t="s">
        <v>1020</v>
      </c>
      <c r="K1422" s="1091"/>
      <c r="L1422" s="1091"/>
      <c r="M1422" s="1092"/>
      <c r="N1422" s="1091"/>
      <c r="O1422" s="1091"/>
      <c r="P1422" s="1091"/>
      <c r="Q1422" s="1091"/>
      <c r="R1422" s="1092"/>
    </row>
    <row r="1423" spans="1:18">
      <c r="A1423" s="1095" t="s">
        <v>199</v>
      </c>
      <c r="B1423" s="1095" t="s">
        <v>1742</v>
      </c>
      <c r="C1423" s="1095" t="s">
        <v>1743</v>
      </c>
      <c r="D1423" s="1095" t="s">
        <v>61</v>
      </c>
      <c r="E1423" s="1096">
        <v>40177</v>
      </c>
      <c r="F1423" s="1095" t="s">
        <v>199</v>
      </c>
      <c r="G1423" s="1091"/>
      <c r="H1423" s="1091"/>
      <c r="I1423" s="1091"/>
      <c r="J1423" s="1095" t="s">
        <v>199</v>
      </c>
      <c r="K1423" s="1091">
        <v>38263000</v>
      </c>
      <c r="L1423" s="1091"/>
      <c r="M1423" s="1092">
        <v>38263</v>
      </c>
      <c r="N1423" s="1091">
        <v>1000</v>
      </c>
      <c r="O1423" s="1091"/>
      <c r="P1423" s="1091"/>
      <c r="Q1423" s="1091"/>
      <c r="R1423" s="1092"/>
    </row>
    <row r="1424" spans="1:18">
      <c r="A1424" s="1095" t="s">
        <v>199</v>
      </c>
      <c r="B1424" s="1095" t="s">
        <v>1742</v>
      </c>
      <c r="C1424" s="1095" t="s">
        <v>1743</v>
      </c>
      <c r="D1424" s="1095" t="s">
        <v>61</v>
      </c>
      <c r="E1424" s="1096">
        <v>40212</v>
      </c>
      <c r="F1424" s="1095" t="s">
        <v>199</v>
      </c>
      <c r="G1424" s="1091"/>
      <c r="H1424" s="1091"/>
      <c r="I1424" s="1091"/>
      <c r="J1424" s="1095" t="s">
        <v>199</v>
      </c>
      <c r="K1424" s="1091"/>
      <c r="L1424" s="1091"/>
      <c r="M1424" s="1092"/>
      <c r="N1424" s="1091"/>
      <c r="O1424" s="1091"/>
      <c r="P1424" s="1091"/>
      <c r="Q1424" s="1091">
        <v>430797</v>
      </c>
      <c r="R1424" s="1092">
        <v>190427</v>
      </c>
    </row>
    <row r="1425" spans="1:18">
      <c r="A1425" s="1095" t="s">
        <v>827</v>
      </c>
      <c r="B1425" s="1095" t="s">
        <v>1744</v>
      </c>
      <c r="C1425" s="1095" t="s">
        <v>1745</v>
      </c>
      <c r="D1425" s="1095" t="s">
        <v>5</v>
      </c>
      <c r="E1425" s="1096">
        <v>39843</v>
      </c>
      <c r="F1425" s="1095" t="s">
        <v>201</v>
      </c>
      <c r="G1425" s="1091">
        <v>2080000</v>
      </c>
      <c r="H1425" s="1091">
        <v>0</v>
      </c>
      <c r="I1425" s="1091">
        <v>2654758.89</v>
      </c>
      <c r="J1425" s="1095" t="s">
        <v>1020</v>
      </c>
      <c r="K1425" s="1091"/>
      <c r="L1425" s="1091"/>
      <c r="M1425" s="1092"/>
      <c r="N1425" s="1091"/>
      <c r="O1425" s="1091"/>
      <c r="P1425" s="1091"/>
      <c r="Q1425" s="1091"/>
      <c r="R1425" s="1092"/>
    </row>
    <row r="1426" spans="1:18">
      <c r="A1426" s="1095" t="s">
        <v>199</v>
      </c>
      <c r="B1426" s="1095" t="s">
        <v>1744</v>
      </c>
      <c r="C1426" s="1095" t="s">
        <v>1745</v>
      </c>
      <c r="D1426" s="1095" t="s">
        <v>5</v>
      </c>
      <c r="E1426" s="1096">
        <v>41542</v>
      </c>
      <c r="F1426" s="1095" t="s">
        <v>199</v>
      </c>
      <c r="G1426" s="1091"/>
      <c r="H1426" s="1091"/>
      <c r="I1426" s="1091"/>
      <c r="J1426" s="1095" t="s">
        <v>199</v>
      </c>
      <c r="K1426" s="1091">
        <v>2080000</v>
      </c>
      <c r="L1426" s="1091"/>
      <c r="M1426" s="1092">
        <v>2080</v>
      </c>
      <c r="N1426" s="1091">
        <v>1000</v>
      </c>
      <c r="O1426" s="1091"/>
      <c r="P1426" s="1091"/>
      <c r="Q1426" s="1091">
        <v>104000</v>
      </c>
      <c r="R1426" s="1092">
        <v>104</v>
      </c>
    </row>
    <row r="1427" spans="1:18">
      <c r="A1427" s="1095" t="s">
        <v>773</v>
      </c>
      <c r="B1427" s="1095" t="s">
        <v>1746</v>
      </c>
      <c r="C1427" s="1095" t="s">
        <v>1747</v>
      </c>
      <c r="D1427" s="1095" t="s">
        <v>859</v>
      </c>
      <c r="E1427" s="1096">
        <v>39787</v>
      </c>
      <c r="F1427" s="1095" t="s">
        <v>200</v>
      </c>
      <c r="G1427" s="1091">
        <v>7000000</v>
      </c>
      <c r="H1427" s="1091">
        <v>0</v>
      </c>
      <c r="I1427" s="1091">
        <v>7438888.8899999997</v>
      </c>
      <c r="J1427" s="1095" t="s">
        <v>1020</v>
      </c>
      <c r="K1427" s="1091"/>
      <c r="L1427" s="1091"/>
      <c r="M1427" s="1092"/>
      <c r="N1427" s="1091"/>
      <c r="O1427" s="1091"/>
      <c r="P1427" s="1091"/>
      <c r="Q1427" s="1091"/>
      <c r="R1427" s="1092"/>
    </row>
    <row r="1428" spans="1:18">
      <c r="A1428" s="1095" t="s">
        <v>199</v>
      </c>
      <c r="B1428" s="1095" t="s">
        <v>1746</v>
      </c>
      <c r="C1428" s="1095" t="s">
        <v>1747</v>
      </c>
      <c r="D1428" s="1095" t="s">
        <v>859</v>
      </c>
      <c r="E1428" s="1096">
        <v>40009</v>
      </c>
      <c r="F1428" s="1095" t="s">
        <v>199</v>
      </c>
      <c r="G1428" s="1091"/>
      <c r="H1428" s="1091"/>
      <c r="I1428" s="1091"/>
      <c r="J1428" s="1095" t="s">
        <v>199</v>
      </c>
      <c r="K1428" s="1091">
        <v>7000000</v>
      </c>
      <c r="L1428" s="1091"/>
      <c r="M1428" s="1092">
        <v>7000</v>
      </c>
      <c r="N1428" s="1091">
        <v>1000</v>
      </c>
      <c r="O1428" s="1091"/>
      <c r="P1428" s="1091"/>
      <c r="Q1428" s="1091"/>
      <c r="R1428" s="1092"/>
    </row>
    <row r="1429" spans="1:18">
      <c r="A1429" s="1095" t="s">
        <v>199</v>
      </c>
      <c r="B1429" s="1095" t="s">
        <v>1746</v>
      </c>
      <c r="C1429" s="1095" t="s">
        <v>1747</v>
      </c>
      <c r="D1429" s="1095" t="s">
        <v>859</v>
      </c>
      <c r="E1429" s="1096">
        <v>40058</v>
      </c>
      <c r="F1429" s="1095" t="s">
        <v>199</v>
      </c>
      <c r="G1429" s="1091"/>
      <c r="H1429" s="1091"/>
      <c r="I1429" s="1091"/>
      <c r="J1429" s="1095" t="s">
        <v>199</v>
      </c>
      <c r="K1429" s="1091"/>
      <c r="L1429" s="1091"/>
      <c r="M1429" s="1092"/>
      <c r="N1429" s="1091"/>
      <c r="O1429" s="1091"/>
      <c r="P1429" s="1091"/>
      <c r="Q1429" s="1091">
        <v>225000</v>
      </c>
      <c r="R1429" s="1092">
        <v>141892</v>
      </c>
    </row>
    <row r="1430" spans="1:18">
      <c r="A1430" s="1095" t="s">
        <v>773</v>
      </c>
      <c r="B1430" s="1095" t="s">
        <v>1748</v>
      </c>
      <c r="C1430" s="1095" t="s">
        <v>1275</v>
      </c>
      <c r="D1430" s="1095" t="s">
        <v>108</v>
      </c>
      <c r="E1430" s="1096">
        <v>39794</v>
      </c>
      <c r="F1430" s="1095" t="s">
        <v>200</v>
      </c>
      <c r="G1430" s="1091">
        <v>100000000</v>
      </c>
      <c r="H1430" s="1091">
        <v>0</v>
      </c>
      <c r="I1430" s="1091">
        <v>102713888.89</v>
      </c>
      <c r="J1430" s="1095" t="s">
        <v>1020</v>
      </c>
      <c r="K1430" s="1091"/>
      <c r="L1430" s="1091"/>
      <c r="M1430" s="1092"/>
      <c r="N1430" s="1091"/>
      <c r="O1430" s="1091"/>
      <c r="P1430" s="1091"/>
      <c r="Q1430" s="1091"/>
      <c r="R1430" s="1092"/>
    </row>
    <row r="1431" spans="1:18">
      <c r="A1431" s="1095" t="s">
        <v>199</v>
      </c>
      <c r="B1431" s="1095" t="s">
        <v>1748</v>
      </c>
      <c r="C1431" s="1095" t="s">
        <v>1275</v>
      </c>
      <c r="D1431" s="1095" t="s">
        <v>108</v>
      </c>
      <c r="E1431" s="1096">
        <v>39903</v>
      </c>
      <c r="F1431" s="1095" t="s">
        <v>199</v>
      </c>
      <c r="G1431" s="1091"/>
      <c r="H1431" s="1091"/>
      <c r="I1431" s="1091"/>
      <c r="J1431" s="1095" t="s">
        <v>199</v>
      </c>
      <c r="K1431" s="1091">
        <v>100000000</v>
      </c>
      <c r="L1431" s="1091"/>
      <c r="M1431" s="1092">
        <v>100000</v>
      </c>
      <c r="N1431" s="1091">
        <v>1000</v>
      </c>
      <c r="O1431" s="1091"/>
      <c r="P1431" s="1091"/>
      <c r="Q1431" s="1091"/>
      <c r="R1431" s="1092"/>
    </row>
    <row r="1432" spans="1:18">
      <c r="A1432" s="1095" t="s">
        <v>199</v>
      </c>
      <c r="B1432" s="1095" t="s">
        <v>1748</v>
      </c>
      <c r="C1432" s="1095" t="s">
        <v>1275</v>
      </c>
      <c r="D1432" s="1095" t="s">
        <v>108</v>
      </c>
      <c r="E1432" s="1096">
        <v>39941</v>
      </c>
      <c r="F1432" s="1095" t="s">
        <v>199</v>
      </c>
      <c r="G1432" s="1091"/>
      <c r="H1432" s="1091"/>
      <c r="I1432" s="1091"/>
      <c r="J1432" s="1095" t="s">
        <v>199</v>
      </c>
      <c r="K1432" s="1091"/>
      <c r="L1432" s="1091"/>
      <c r="M1432" s="1092"/>
      <c r="N1432" s="1091"/>
      <c r="O1432" s="1091"/>
      <c r="P1432" s="1091"/>
      <c r="Q1432" s="1091">
        <v>1200000</v>
      </c>
      <c r="R1432" s="1092">
        <v>813008</v>
      </c>
    </row>
    <row r="1433" spans="1:18">
      <c r="A1433" s="1095"/>
      <c r="B1433" s="1095" t="s">
        <v>1749</v>
      </c>
      <c r="C1433" s="1095" t="s">
        <v>1750</v>
      </c>
      <c r="D1433" s="1095" t="s">
        <v>65</v>
      </c>
      <c r="E1433" s="1096">
        <v>39829</v>
      </c>
      <c r="F1433" s="1095" t="s">
        <v>200</v>
      </c>
      <c r="G1433" s="1091">
        <v>73000000</v>
      </c>
      <c r="H1433" s="1091">
        <v>0</v>
      </c>
      <c r="I1433" s="1091">
        <v>31423238.489999998</v>
      </c>
      <c r="J1433" s="1095" t="s">
        <v>808</v>
      </c>
      <c r="K1433" s="1091"/>
      <c r="L1433" s="1091"/>
      <c r="M1433" s="1092"/>
      <c r="N1433" s="1091"/>
      <c r="O1433" s="1091"/>
      <c r="P1433" s="1091"/>
      <c r="Q1433" s="1091"/>
      <c r="R1433" s="1092"/>
    </row>
    <row r="1434" spans="1:18">
      <c r="A1434" s="1095" t="s">
        <v>199</v>
      </c>
      <c r="B1434" s="1095" t="s">
        <v>1749</v>
      </c>
      <c r="C1434" s="1095" t="s">
        <v>1750</v>
      </c>
      <c r="D1434" s="1095" t="s">
        <v>65</v>
      </c>
      <c r="E1434" s="1096">
        <v>41344</v>
      </c>
      <c r="F1434" s="1095" t="s">
        <v>199</v>
      </c>
      <c r="G1434" s="1091"/>
      <c r="H1434" s="1091"/>
      <c r="I1434" s="1091"/>
      <c r="J1434" s="1095" t="s">
        <v>199</v>
      </c>
      <c r="K1434" s="1091">
        <v>24684870</v>
      </c>
      <c r="L1434" s="1091"/>
      <c r="M1434" s="1092">
        <v>70028</v>
      </c>
      <c r="N1434" s="1091">
        <v>352.5</v>
      </c>
      <c r="O1434" s="1091">
        <v>-45343130</v>
      </c>
      <c r="P1434" s="1091"/>
      <c r="Q1434" s="1091"/>
      <c r="R1434" s="1092"/>
    </row>
    <row r="1435" spans="1:18">
      <c r="A1435" s="1095" t="s">
        <v>199</v>
      </c>
      <c r="B1435" s="1095" t="s">
        <v>1749</v>
      </c>
      <c r="C1435" s="1095" t="s">
        <v>1750</v>
      </c>
      <c r="D1435" s="1095" t="s">
        <v>65</v>
      </c>
      <c r="E1435" s="1096">
        <v>41359</v>
      </c>
      <c r="F1435" s="1095" t="s">
        <v>199</v>
      </c>
      <c r="G1435" s="1091"/>
      <c r="H1435" s="1091"/>
      <c r="I1435" s="1091"/>
      <c r="J1435" s="1095" t="s">
        <v>199</v>
      </c>
      <c r="K1435" s="1091">
        <v>452424</v>
      </c>
      <c r="L1435" s="1091"/>
      <c r="M1435" s="1092">
        <v>1200</v>
      </c>
      <c r="N1435" s="1091">
        <v>377.02</v>
      </c>
      <c r="O1435" s="1091">
        <v>-747576</v>
      </c>
      <c r="P1435" s="1091"/>
      <c r="Q1435" s="1091"/>
      <c r="R1435" s="1092"/>
    </row>
    <row r="1436" spans="1:18">
      <c r="A1436" s="1095" t="s">
        <v>199</v>
      </c>
      <c r="B1436" s="1095" t="s">
        <v>1749</v>
      </c>
      <c r="C1436" s="1095" t="s">
        <v>1750</v>
      </c>
      <c r="D1436" s="1095" t="s">
        <v>65</v>
      </c>
      <c r="E1436" s="1096">
        <v>41360</v>
      </c>
      <c r="F1436" s="1095" t="s">
        <v>199</v>
      </c>
      <c r="G1436" s="1091"/>
      <c r="H1436" s="1091"/>
      <c r="I1436" s="1091"/>
      <c r="J1436" s="1095" t="s">
        <v>199</v>
      </c>
      <c r="K1436" s="1091">
        <v>668079.43999999994</v>
      </c>
      <c r="L1436" s="1091"/>
      <c r="M1436" s="1092">
        <v>1772</v>
      </c>
      <c r="N1436" s="1091">
        <v>377.02</v>
      </c>
      <c r="O1436" s="1091">
        <v>-1103920.56</v>
      </c>
      <c r="P1436" s="1091"/>
      <c r="Q1436" s="1091"/>
      <c r="R1436" s="1092"/>
    </row>
    <row r="1437" spans="1:18">
      <c r="A1437" s="1095" t="s">
        <v>199</v>
      </c>
      <c r="B1437" s="1095" t="s">
        <v>1749</v>
      </c>
      <c r="C1437" s="1095" t="s">
        <v>1750</v>
      </c>
      <c r="D1437" s="1095" t="s">
        <v>65</v>
      </c>
      <c r="E1437" s="1096">
        <v>41373</v>
      </c>
      <c r="F1437" s="1095" t="s">
        <v>199</v>
      </c>
      <c r="G1437" s="1091"/>
      <c r="H1437" s="1091"/>
      <c r="I1437" s="1091"/>
      <c r="J1437" s="1095" t="s">
        <v>199</v>
      </c>
      <c r="K1437" s="1091"/>
      <c r="L1437" s="1091">
        <v>-258053.73</v>
      </c>
      <c r="M1437" s="1092"/>
      <c r="N1437" s="1091"/>
      <c r="O1437" s="1091"/>
      <c r="P1437" s="1091"/>
      <c r="Q1437" s="1091"/>
      <c r="R1437" s="1092"/>
    </row>
    <row r="1438" spans="1:18">
      <c r="A1438" s="1095" t="s">
        <v>199</v>
      </c>
      <c r="B1438" s="1095" t="s">
        <v>1749</v>
      </c>
      <c r="C1438" s="1095" t="s">
        <v>1750</v>
      </c>
      <c r="D1438" s="1095" t="s">
        <v>65</v>
      </c>
      <c r="E1438" s="1096">
        <v>41436</v>
      </c>
      <c r="F1438" s="1095" t="s">
        <v>199</v>
      </c>
      <c r="G1438" s="1091"/>
      <c r="H1438" s="1091"/>
      <c r="I1438" s="1091"/>
      <c r="J1438" s="1095" t="s">
        <v>199</v>
      </c>
      <c r="K1438" s="1091"/>
      <c r="L1438" s="1091"/>
      <c r="M1438" s="1092"/>
      <c r="N1438" s="1091"/>
      <c r="O1438" s="1091"/>
      <c r="P1438" s="1091"/>
      <c r="Q1438" s="1091">
        <v>106891</v>
      </c>
      <c r="R1438" s="1092">
        <v>815339</v>
      </c>
    </row>
    <row r="1439" spans="1:18">
      <c r="A1439" s="1095" t="s">
        <v>813</v>
      </c>
      <c r="B1439" s="1095" t="s">
        <v>1751</v>
      </c>
      <c r="C1439" s="1095" t="s">
        <v>1738</v>
      </c>
      <c r="D1439" s="1095" t="s">
        <v>833</v>
      </c>
      <c r="E1439" s="1096">
        <v>39920</v>
      </c>
      <c r="F1439" s="1095" t="s">
        <v>201</v>
      </c>
      <c r="G1439" s="1091">
        <v>2816000</v>
      </c>
      <c r="H1439" s="1091">
        <v>0</v>
      </c>
      <c r="I1439" s="1091">
        <v>3403603.15</v>
      </c>
      <c r="J1439" s="1095" t="s">
        <v>808</v>
      </c>
      <c r="K1439" s="1091"/>
      <c r="L1439" s="1091"/>
      <c r="M1439" s="1092"/>
      <c r="N1439" s="1091"/>
      <c r="O1439" s="1091"/>
      <c r="P1439" s="1091"/>
      <c r="Q1439" s="1091"/>
      <c r="R1439" s="1092"/>
    </row>
    <row r="1440" spans="1:18">
      <c r="A1440" s="1095" t="s">
        <v>199</v>
      </c>
      <c r="B1440" s="1095" t="s">
        <v>1751</v>
      </c>
      <c r="C1440" s="1095" t="s">
        <v>1738</v>
      </c>
      <c r="D1440" s="1095" t="s">
        <v>833</v>
      </c>
      <c r="E1440" s="1096">
        <v>41474</v>
      </c>
      <c r="F1440" s="1095" t="s">
        <v>199</v>
      </c>
      <c r="G1440" s="1091"/>
      <c r="H1440" s="1091"/>
      <c r="I1440" s="1091"/>
      <c r="J1440" s="1095" t="s">
        <v>199</v>
      </c>
      <c r="K1440" s="1091">
        <v>1239000</v>
      </c>
      <c r="L1440" s="1091"/>
      <c r="M1440" s="1092">
        <v>1239</v>
      </c>
      <c r="N1440" s="1091">
        <v>1142.9000000000001</v>
      </c>
      <c r="O1440" s="1091"/>
      <c r="P1440" s="1091">
        <v>177053.1</v>
      </c>
      <c r="Q1440" s="1091"/>
      <c r="R1440" s="1092"/>
    </row>
    <row r="1441" spans="1:18">
      <c r="A1441" s="1095" t="s">
        <v>199</v>
      </c>
      <c r="B1441" s="1095" t="s">
        <v>1751</v>
      </c>
      <c r="C1441" s="1095" t="s">
        <v>1738</v>
      </c>
      <c r="D1441" s="1095" t="s">
        <v>833</v>
      </c>
      <c r="E1441" s="1096">
        <v>41477</v>
      </c>
      <c r="F1441" s="1095" t="s">
        <v>199</v>
      </c>
      <c r="G1441" s="1091"/>
      <c r="H1441" s="1091"/>
      <c r="I1441" s="1091"/>
      <c r="J1441" s="1095" t="s">
        <v>199</v>
      </c>
      <c r="K1441" s="1091">
        <v>1577000</v>
      </c>
      <c r="L1441" s="1091"/>
      <c r="M1441" s="1092">
        <v>1577</v>
      </c>
      <c r="N1441" s="1091">
        <v>1142.9000000000001</v>
      </c>
      <c r="O1441" s="1091"/>
      <c r="P1441" s="1091">
        <v>225353.3</v>
      </c>
      <c r="Q1441" s="1091">
        <v>159886.25</v>
      </c>
      <c r="R1441" s="1092">
        <v>141</v>
      </c>
    </row>
    <row r="1442" spans="1:18">
      <c r="A1442" s="1095" t="s">
        <v>199</v>
      </c>
      <c r="B1442" s="1095" t="s">
        <v>1751</v>
      </c>
      <c r="C1442" s="1095" t="s">
        <v>1738</v>
      </c>
      <c r="D1442" s="1095" t="s">
        <v>833</v>
      </c>
      <c r="E1442" s="1096">
        <v>41529</v>
      </c>
      <c r="F1442" s="1095" t="s">
        <v>199</v>
      </c>
      <c r="G1442" s="1091"/>
      <c r="H1442" s="1091"/>
      <c r="I1442" s="1091"/>
      <c r="J1442" s="1095" t="s">
        <v>199</v>
      </c>
      <c r="K1442" s="1091"/>
      <c r="L1442" s="1091">
        <v>-25000</v>
      </c>
      <c r="M1442" s="1092"/>
      <c r="N1442" s="1091"/>
      <c r="O1442" s="1091"/>
      <c r="P1442" s="1091"/>
      <c r="Q1442" s="1091"/>
      <c r="R1442" s="1092"/>
    </row>
    <row r="1443" spans="1:18">
      <c r="A1443" s="1095" t="s">
        <v>1752</v>
      </c>
      <c r="B1443" s="1095" t="s">
        <v>1753</v>
      </c>
      <c r="C1443" s="1095" t="s">
        <v>1095</v>
      </c>
      <c r="D1443" s="1095" t="s">
        <v>15</v>
      </c>
      <c r="E1443" s="1096">
        <v>39941</v>
      </c>
      <c r="F1443" s="1095" t="s">
        <v>201</v>
      </c>
      <c r="G1443" s="1091">
        <v>5500000</v>
      </c>
      <c r="H1443" s="1091">
        <v>0</v>
      </c>
      <c r="I1443" s="1091">
        <v>0</v>
      </c>
      <c r="J1443" s="1095" t="s">
        <v>2170</v>
      </c>
      <c r="K1443" s="1091"/>
      <c r="L1443" s="1091"/>
      <c r="M1443" s="1092"/>
      <c r="N1443" s="1091"/>
      <c r="O1443" s="1091"/>
      <c r="P1443" s="1091"/>
      <c r="Q1443" s="1091"/>
      <c r="R1443" s="1092"/>
    </row>
    <row r="1444" spans="1:18">
      <c r="A1444" s="1095" t="s">
        <v>199</v>
      </c>
      <c r="B1444" s="1095" t="s">
        <v>1753</v>
      </c>
      <c r="C1444" s="1095" t="s">
        <v>1095</v>
      </c>
      <c r="D1444" s="1095" t="s">
        <v>15</v>
      </c>
      <c r="E1444" s="1096">
        <v>40739</v>
      </c>
      <c r="F1444" s="1095" t="s">
        <v>199</v>
      </c>
      <c r="G1444" s="1091"/>
      <c r="H1444" s="1091"/>
      <c r="I1444" s="1091"/>
      <c r="J1444" s="1095" t="s">
        <v>199</v>
      </c>
      <c r="K1444" s="1091"/>
      <c r="L1444" s="1091"/>
      <c r="M1444" s="1092"/>
      <c r="N1444" s="1091"/>
      <c r="O1444" s="1091">
        <v>-5500000</v>
      </c>
      <c r="P1444" s="1091"/>
      <c r="Q1444" s="1091"/>
      <c r="R1444" s="1092"/>
    </row>
    <row r="1445" spans="1:18">
      <c r="A1445" s="1095" t="s">
        <v>1109</v>
      </c>
      <c r="B1445" s="1095" t="s">
        <v>1754</v>
      </c>
      <c r="C1445" s="1095" t="s">
        <v>969</v>
      </c>
      <c r="D1445" s="1095" t="s">
        <v>934</v>
      </c>
      <c r="E1445" s="1096">
        <v>39801</v>
      </c>
      <c r="F1445" s="1095" t="s">
        <v>6</v>
      </c>
      <c r="G1445" s="1091">
        <v>12063000</v>
      </c>
      <c r="H1445" s="1091">
        <v>12063000</v>
      </c>
      <c r="I1445" s="1091">
        <v>93823.33</v>
      </c>
      <c r="J1445" s="1095" t="s">
        <v>830</v>
      </c>
      <c r="K1445" s="1091"/>
      <c r="L1445" s="1091"/>
      <c r="M1445" s="1092"/>
      <c r="N1445" s="1091"/>
      <c r="O1445" s="1091"/>
      <c r="P1445" s="1091"/>
      <c r="Q1445" s="1091"/>
      <c r="R1445" s="1092"/>
    </row>
    <row r="1446" spans="1:18">
      <c r="A1446" s="1095" t="s">
        <v>2228</v>
      </c>
      <c r="B1446" s="1095" t="s">
        <v>1755</v>
      </c>
      <c r="C1446" s="1095" t="s">
        <v>905</v>
      </c>
      <c r="D1446" s="1095" t="s">
        <v>32</v>
      </c>
      <c r="E1446" s="1096">
        <v>39969</v>
      </c>
      <c r="F1446" s="1095" t="s">
        <v>826</v>
      </c>
      <c r="G1446" s="1091">
        <v>17300000</v>
      </c>
      <c r="H1446" s="1091">
        <v>17300000</v>
      </c>
      <c r="I1446" s="1091">
        <v>7662990.5899999999</v>
      </c>
      <c r="J1446" s="1095" t="s">
        <v>1036</v>
      </c>
      <c r="K1446" s="1091"/>
      <c r="L1446" s="1091"/>
      <c r="M1446" s="1092"/>
      <c r="N1446" s="1091"/>
      <c r="O1446" s="1091"/>
      <c r="P1446" s="1091"/>
      <c r="Q1446" s="1091"/>
      <c r="R1446" s="1092"/>
    </row>
    <row r="1447" spans="1:18">
      <c r="A1447" s="1095" t="s">
        <v>827</v>
      </c>
      <c r="B1447" s="1095" t="s">
        <v>1756</v>
      </c>
      <c r="C1447" s="1095" t="s">
        <v>1757</v>
      </c>
      <c r="D1447" s="1095" t="s">
        <v>1009</v>
      </c>
      <c r="E1447" s="1096">
        <v>39927</v>
      </c>
      <c r="F1447" s="1095" t="s">
        <v>201</v>
      </c>
      <c r="G1447" s="1091">
        <v>3216000</v>
      </c>
      <c r="H1447" s="1091">
        <v>0</v>
      </c>
      <c r="I1447" s="1091">
        <v>4116801.92</v>
      </c>
      <c r="J1447" s="1095" t="s">
        <v>808</v>
      </c>
      <c r="K1447" s="1091"/>
      <c r="L1447" s="1091"/>
      <c r="M1447" s="1092"/>
      <c r="N1447" s="1091"/>
      <c r="O1447" s="1091"/>
      <c r="P1447" s="1091"/>
      <c r="Q1447" s="1091"/>
      <c r="R1447" s="1092"/>
    </row>
    <row r="1448" spans="1:18">
      <c r="A1448" s="1095" t="s">
        <v>199</v>
      </c>
      <c r="B1448" s="1095" t="s">
        <v>1756</v>
      </c>
      <c r="C1448" s="1095" t="s">
        <v>1757</v>
      </c>
      <c r="D1448" s="1095" t="s">
        <v>1009</v>
      </c>
      <c r="E1448" s="1096">
        <v>41565</v>
      </c>
      <c r="F1448" s="1095" t="s">
        <v>199</v>
      </c>
      <c r="G1448" s="1091"/>
      <c r="H1448" s="1091"/>
      <c r="I1448" s="1091"/>
      <c r="J1448" s="1095" t="s">
        <v>199</v>
      </c>
      <c r="K1448" s="1091">
        <v>100000</v>
      </c>
      <c r="L1448" s="1091"/>
      <c r="M1448" s="1092">
        <v>100</v>
      </c>
      <c r="N1448" s="1091">
        <v>1000</v>
      </c>
      <c r="O1448" s="1091"/>
      <c r="P1448" s="1091"/>
      <c r="Q1448" s="1091">
        <v>9459.1299999999992</v>
      </c>
      <c r="R1448" s="1092">
        <v>11</v>
      </c>
    </row>
    <row r="1449" spans="1:18">
      <c r="A1449" s="1095" t="s">
        <v>199</v>
      </c>
      <c r="B1449" s="1095" t="s">
        <v>1756</v>
      </c>
      <c r="C1449" s="1095" t="s">
        <v>1757</v>
      </c>
      <c r="D1449" s="1095" t="s">
        <v>1009</v>
      </c>
      <c r="E1449" s="1096">
        <v>41568</v>
      </c>
      <c r="F1449" s="1095" t="s">
        <v>199</v>
      </c>
      <c r="G1449" s="1091"/>
      <c r="H1449" s="1091"/>
      <c r="I1449" s="1091"/>
      <c r="J1449" s="1095" t="s">
        <v>199</v>
      </c>
      <c r="K1449" s="1091">
        <v>3116000</v>
      </c>
      <c r="L1449" s="1091"/>
      <c r="M1449" s="1092">
        <v>3116</v>
      </c>
      <c r="N1449" s="1091">
        <v>1000</v>
      </c>
      <c r="O1449" s="1091"/>
      <c r="P1449" s="1091"/>
      <c r="Q1449" s="1091">
        <v>128988.07</v>
      </c>
      <c r="R1449" s="1092">
        <v>150</v>
      </c>
    </row>
    <row r="1450" spans="1:18">
      <c r="A1450" s="1095" t="s">
        <v>199</v>
      </c>
      <c r="B1450" s="1095" t="s">
        <v>1756</v>
      </c>
      <c r="C1450" s="1095" t="s">
        <v>1757</v>
      </c>
      <c r="D1450" s="1095" t="s">
        <v>1009</v>
      </c>
      <c r="E1450" s="1096">
        <v>41645</v>
      </c>
      <c r="F1450" s="1095" t="s">
        <v>199</v>
      </c>
      <c r="G1450" s="1091"/>
      <c r="H1450" s="1091"/>
      <c r="I1450" s="1091"/>
      <c r="J1450" s="1095" t="s">
        <v>199</v>
      </c>
      <c r="K1450" s="1091"/>
      <c r="L1450" s="1091">
        <v>-25000</v>
      </c>
      <c r="M1450" s="1092"/>
      <c r="N1450" s="1091"/>
      <c r="O1450" s="1091"/>
      <c r="P1450" s="1091"/>
      <c r="Q1450" s="1091"/>
      <c r="R1450" s="1092"/>
    </row>
    <row r="1451" spans="1:18">
      <c r="A1451" s="1095" t="s">
        <v>1291</v>
      </c>
      <c r="B1451" s="1095" t="s">
        <v>1758</v>
      </c>
      <c r="C1451" s="1095" t="s">
        <v>1759</v>
      </c>
      <c r="D1451" s="1095" t="s">
        <v>117</v>
      </c>
      <c r="E1451" s="1096">
        <v>39934</v>
      </c>
      <c r="F1451" s="1095" t="s">
        <v>826</v>
      </c>
      <c r="G1451" s="1091">
        <v>6100000</v>
      </c>
      <c r="H1451" s="1091">
        <v>0</v>
      </c>
      <c r="I1451" s="1091">
        <v>7662314.5300000003</v>
      </c>
      <c r="J1451" s="1095" t="s">
        <v>1020</v>
      </c>
      <c r="K1451" s="1091"/>
      <c r="L1451" s="1091"/>
      <c r="M1451" s="1092"/>
      <c r="N1451" s="1091"/>
      <c r="O1451" s="1091"/>
      <c r="P1451" s="1091"/>
      <c r="Q1451" s="1091"/>
      <c r="R1451" s="1092"/>
    </row>
    <row r="1452" spans="1:18">
      <c r="A1452" s="1095" t="s">
        <v>199</v>
      </c>
      <c r="B1452" s="1095" t="s">
        <v>1758</v>
      </c>
      <c r="C1452" s="1095" t="s">
        <v>1759</v>
      </c>
      <c r="D1452" s="1095" t="s">
        <v>117</v>
      </c>
      <c r="E1452" s="1096">
        <v>40821</v>
      </c>
      <c r="F1452" s="1095" t="s">
        <v>199</v>
      </c>
      <c r="G1452" s="1091"/>
      <c r="H1452" s="1091"/>
      <c r="I1452" s="1091"/>
      <c r="J1452" s="1095" t="s">
        <v>199</v>
      </c>
      <c r="K1452" s="1091">
        <v>6100000</v>
      </c>
      <c r="L1452" s="1091"/>
      <c r="M1452" s="1092">
        <v>6100000</v>
      </c>
      <c r="N1452" s="1091">
        <v>1</v>
      </c>
      <c r="O1452" s="1091"/>
      <c r="P1452" s="1091"/>
      <c r="Q1452" s="1091">
        <v>305000</v>
      </c>
      <c r="R1452" s="1092">
        <v>305000</v>
      </c>
    </row>
    <row r="1453" spans="1:18">
      <c r="A1453" s="1095" t="s">
        <v>1760</v>
      </c>
      <c r="B1453" s="1095" t="s">
        <v>1761</v>
      </c>
      <c r="C1453" s="1095" t="s">
        <v>1762</v>
      </c>
      <c r="D1453" s="1095" t="s">
        <v>5</v>
      </c>
      <c r="E1453" s="1096">
        <v>39773</v>
      </c>
      <c r="F1453" s="1095" t="s">
        <v>200</v>
      </c>
      <c r="G1453" s="1091">
        <v>180634000</v>
      </c>
      <c r="H1453" s="1091">
        <v>0</v>
      </c>
      <c r="I1453" s="1091">
        <v>168483804.19999999</v>
      </c>
      <c r="J1453" s="1095" t="s">
        <v>808</v>
      </c>
      <c r="K1453" s="1091"/>
      <c r="L1453" s="1091"/>
      <c r="M1453" s="1092"/>
      <c r="N1453" s="1091"/>
      <c r="O1453" s="1091"/>
      <c r="P1453" s="1091"/>
      <c r="Q1453" s="1091"/>
      <c r="R1453" s="1092"/>
    </row>
    <row r="1454" spans="1:18">
      <c r="A1454" s="1095" t="s">
        <v>199</v>
      </c>
      <c r="B1454" s="1095" t="s">
        <v>1761</v>
      </c>
      <c r="C1454" s="1095" t="s">
        <v>1762</v>
      </c>
      <c r="D1454" s="1095" t="s">
        <v>5</v>
      </c>
      <c r="E1454" s="1096">
        <v>40597</v>
      </c>
      <c r="F1454" s="1095" t="s">
        <v>199</v>
      </c>
      <c r="G1454" s="1091"/>
      <c r="H1454" s="1091"/>
      <c r="I1454" s="1091"/>
      <c r="J1454" s="1095" t="s">
        <v>199</v>
      </c>
      <c r="K1454" s="1091">
        <v>14.75</v>
      </c>
      <c r="L1454" s="1091"/>
      <c r="M1454" s="1092">
        <v>0.5</v>
      </c>
      <c r="N1454" s="1091">
        <v>29.5</v>
      </c>
      <c r="O1454" s="1091">
        <v>-10.280099999999999</v>
      </c>
      <c r="P1454" s="1091"/>
      <c r="Q1454" s="1091"/>
      <c r="R1454" s="1092"/>
    </row>
    <row r="1455" spans="1:18">
      <c r="A1455" s="1095" t="s">
        <v>199</v>
      </c>
      <c r="B1455" s="1095" t="s">
        <v>1761</v>
      </c>
      <c r="C1455" s="1095" t="s">
        <v>1762</v>
      </c>
      <c r="D1455" s="1095" t="s">
        <v>5</v>
      </c>
      <c r="E1455" s="1096">
        <v>41243</v>
      </c>
      <c r="F1455" s="1095" t="s">
        <v>199</v>
      </c>
      <c r="G1455" s="1091"/>
      <c r="H1455" s="1091"/>
      <c r="I1455" s="1091"/>
      <c r="J1455" s="1095" t="s">
        <v>199</v>
      </c>
      <c r="K1455" s="1091">
        <v>165983272</v>
      </c>
      <c r="L1455" s="1091"/>
      <c r="M1455" s="1092">
        <v>3608332</v>
      </c>
      <c r="N1455" s="1091">
        <v>46</v>
      </c>
      <c r="O1455" s="1091">
        <v>-14650702.969900001</v>
      </c>
      <c r="P1455" s="1091"/>
      <c r="Q1455" s="1091">
        <v>393120.78</v>
      </c>
      <c r="R1455" s="1092">
        <v>15120.03</v>
      </c>
    </row>
    <row r="1456" spans="1:18">
      <c r="A1456" s="1095" t="s">
        <v>827</v>
      </c>
      <c r="B1456" s="1095" t="s">
        <v>1763</v>
      </c>
      <c r="C1456" s="1095" t="s">
        <v>795</v>
      </c>
      <c r="D1456" s="1095" t="s">
        <v>5</v>
      </c>
      <c r="E1456" s="1096">
        <v>39801</v>
      </c>
      <c r="F1456" s="1095" t="s">
        <v>201</v>
      </c>
      <c r="G1456" s="1091">
        <v>16200000</v>
      </c>
      <c r="H1456" s="1091">
        <v>0</v>
      </c>
      <c r="I1456" s="1091">
        <v>21003597.960000001</v>
      </c>
      <c r="J1456" s="1095" t="s">
        <v>808</v>
      </c>
      <c r="K1456" s="1091"/>
      <c r="L1456" s="1091"/>
      <c r="M1456" s="1092"/>
      <c r="N1456" s="1091"/>
      <c r="O1456" s="1091"/>
      <c r="P1456" s="1091"/>
      <c r="Q1456" s="1091"/>
      <c r="R1456" s="1092"/>
    </row>
    <row r="1457" spans="1:18">
      <c r="A1457" s="1095" t="s">
        <v>199</v>
      </c>
      <c r="B1457" s="1095" t="s">
        <v>1763</v>
      </c>
      <c r="C1457" s="1095" t="s">
        <v>795</v>
      </c>
      <c r="D1457" s="1095" t="s">
        <v>5</v>
      </c>
      <c r="E1457" s="1096">
        <v>41597</v>
      </c>
      <c r="F1457" s="1095" t="s">
        <v>199</v>
      </c>
      <c r="G1457" s="1091"/>
      <c r="H1457" s="1091"/>
      <c r="I1457" s="1091"/>
      <c r="J1457" s="1095" t="s">
        <v>199</v>
      </c>
      <c r="K1457" s="1091">
        <v>16200000</v>
      </c>
      <c r="L1457" s="1091"/>
      <c r="M1457" s="1092">
        <v>16200</v>
      </c>
      <c r="N1457" s="1091">
        <v>1215.17</v>
      </c>
      <c r="O1457" s="1091"/>
      <c r="P1457" s="1091">
        <v>3485754</v>
      </c>
      <c r="Q1457" s="1091">
        <v>1156636.5</v>
      </c>
      <c r="R1457" s="1092">
        <v>810</v>
      </c>
    </row>
    <row r="1458" spans="1:18">
      <c r="A1458" s="1095" t="s">
        <v>199</v>
      </c>
      <c r="B1458" s="1095" t="s">
        <v>1763</v>
      </c>
      <c r="C1458" s="1095" t="s">
        <v>795</v>
      </c>
      <c r="D1458" s="1095" t="s">
        <v>5</v>
      </c>
      <c r="E1458" s="1096">
        <v>41645</v>
      </c>
      <c r="F1458" s="1095" t="s">
        <v>199</v>
      </c>
      <c r="G1458" s="1091"/>
      <c r="H1458" s="1091"/>
      <c r="I1458" s="1091"/>
      <c r="J1458" s="1095" t="s">
        <v>199</v>
      </c>
      <c r="K1458" s="1091"/>
      <c r="L1458" s="1091">
        <v>-196857.54</v>
      </c>
      <c r="M1458" s="1092"/>
      <c r="N1458" s="1091"/>
      <c r="O1458" s="1091"/>
      <c r="P1458" s="1091"/>
      <c r="Q1458" s="1091"/>
      <c r="R1458" s="1092"/>
    </row>
    <row r="1459" spans="1:18">
      <c r="A1459" s="1095" t="s">
        <v>834</v>
      </c>
      <c r="B1459" s="1095" t="s">
        <v>1764</v>
      </c>
      <c r="C1459" s="1095" t="s">
        <v>1765</v>
      </c>
      <c r="D1459" s="1095" t="s">
        <v>5</v>
      </c>
      <c r="E1459" s="1096">
        <v>39805</v>
      </c>
      <c r="F1459" s="1095" t="s">
        <v>201</v>
      </c>
      <c r="G1459" s="1091">
        <v>11600000</v>
      </c>
      <c r="H1459" s="1091">
        <v>0</v>
      </c>
      <c r="I1459" s="1091">
        <v>13821963.890000001</v>
      </c>
      <c r="J1459" s="1095" t="s">
        <v>1020</v>
      </c>
      <c r="K1459" s="1091"/>
      <c r="L1459" s="1091"/>
      <c r="M1459" s="1092"/>
      <c r="N1459" s="1091"/>
      <c r="O1459" s="1091"/>
      <c r="P1459" s="1091"/>
      <c r="Q1459" s="1091"/>
      <c r="R1459" s="1092"/>
    </row>
    <row r="1460" spans="1:18">
      <c r="A1460" s="1095" t="s">
        <v>199</v>
      </c>
      <c r="B1460" s="1095" t="s">
        <v>1764</v>
      </c>
      <c r="C1460" s="1095" t="s">
        <v>1765</v>
      </c>
      <c r="D1460" s="1095" t="s">
        <v>5</v>
      </c>
      <c r="E1460" s="1096">
        <v>40752</v>
      </c>
      <c r="F1460" s="1095" t="s">
        <v>199</v>
      </c>
      <c r="G1460" s="1091"/>
      <c r="H1460" s="1091"/>
      <c r="I1460" s="1091"/>
      <c r="J1460" s="1095" t="s">
        <v>199</v>
      </c>
      <c r="K1460" s="1091">
        <v>11600000</v>
      </c>
      <c r="L1460" s="1091"/>
      <c r="M1460" s="1092">
        <v>11600</v>
      </c>
      <c r="N1460" s="1091">
        <v>1000</v>
      </c>
      <c r="O1460" s="1091"/>
      <c r="P1460" s="1091"/>
      <c r="Q1460" s="1091">
        <v>580000</v>
      </c>
      <c r="R1460" s="1092">
        <v>580</v>
      </c>
    </row>
    <row r="1461" spans="1:18">
      <c r="A1461" s="1095" t="s">
        <v>1766</v>
      </c>
      <c r="B1461" s="1095" t="s">
        <v>1767</v>
      </c>
      <c r="C1461" s="1095" t="s">
        <v>1768</v>
      </c>
      <c r="D1461" s="1095" t="s">
        <v>5</v>
      </c>
      <c r="E1461" s="1096">
        <v>39829</v>
      </c>
      <c r="F1461" s="1095" t="s">
        <v>201</v>
      </c>
      <c r="G1461" s="1091">
        <v>4120000</v>
      </c>
      <c r="H1461" s="1091">
        <v>0</v>
      </c>
      <c r="I1461" s="1091">
        <v>18087.939999999999</v>
      </c>
      <c r="J1461" s="1095" t="s">
        <v>2170</v>
      </c>
      <c r="K1461" s="1091"/>
      <c r="L1461" s="1091"/>
      <c r="M1461" s="1092"/>
      <c r="N1461" s="1091"/>
      <c r="O1461" s="1091"/>
      <c r="P1461" s="1091"/>
      <c r="Q1461" s="1091"/>
      <c r="R1461" s="1092"/>
    </row>
    <row r="1462" spans="1:18">
      <c r="A1462" s="1095" t="s">
        <v>199</v>
      </c>
      <c r="B1462" s="1095" t="s">
        <v>1767</v>
      </c>
      <c r="C1462" s="1095" t="s">
        <v>1768</v>
      </c>
      <c r="D1462" s="1095" t="s">
        <v>5</v>
      </c>
      <c r="E1462" s="1096">
        <v>40220</v>
      </c>
      <c r="F1462" s="1095" t="s">
        <v>199</v>
      </c>
      <c r="G1462" s="1091"/>
      <c r="H1462" s="1091"/>
      <c r="I1462" s="1091"/>
      <c r="J1462" s="1095" t="s">
        <v>199</v>
      </c>
      <c r="K1462" s="1091"/>
      <c r="L1462" s="1091"/>
      <c r="M1462" s="1092"/>
      <c r="N1462" s="1091"/>
      <c r="O1462" s="1091">
        <v>-4120000</v>
      </c>
      <c r="P1462" s="1091"/>
      <c r="Q1462" s="1091"/>
      <c r="R1462" s="1092"/>
    </row>
    <row r="1463" spans="1:18">
      <c r="A1463" s="1095" t="s">
        <v>827</v>
      </c>
      <c r="B1463" s="1095" t="s">
        <v>1769</v>
      </c>
      <c r="C1463" s="1095" t="s">
        <v>795</v>
      </c>
      <c r="D1463" s="1095" t="s">
        <v>5</v>
      </c>
      <c r="E1463" s="1096">
        <v>39805</v>
      </c>
      <c r="F1463" s="1095" t="s">
        <v>201</v>
      </c>
      <c r="G1463" s="1091">
        <v>4060000</v>
      </c>
      <c r="H1463" s="1091">
        <v>0</v>
      </c>
      <c r="I1463" s="1091">
        <v>2991670.8</v>
      </c>
      <c r="J1463" s="1095" t="s">
        <v>808</v>
      </c>
      <c r="K1463" s="1091"/>
      <c r="L1463" s="1091"/>
      <c r="M1463" s="1092"/>
      <c r="N1463" s="1091"/>
      <c r="O1463" s="1091"/>
      <c r="P1463" s="1091"/>
      <c r="Q1463" s="1091"/>
      <c r="R1463" s="1092"/>
    </row>
    <row r="1464" spans="1:18">
      <c r="A1464" s="1095" t="s">
        <v>199</v>
      </c>
      <c r="B1464" s="1095" t="s">
        <v>1769</v>
      </c>
      <c r="C1464" s="1095" t="s">
        <v>795</v>
      </c>
      <c r="D1464" s="1095" t="s">
        <v>5</v>
      </c>
      <c r="E1464" s="1096">
        <v>41680</v>
      </c>
      <c r="F1464" s="1095" t="s">
        <v>199</v>
      </c>
      <c r="G1464" s="1091"/>
      <c r="H1464" s="1091"/>
      <c r="I1464" s="1091"/>
      <c r="J1464" s="1095" t="s">
        <v>199</v>
      </c>
      <c r="K1464" s="1091">
        <v>2519960.7999999998</v>
      </c>
      <c r="L1464" s="1091"/>
      <c r="M1464" s="1092">
        <v>4060</v>
      </c>
      <c r="N1464" s="1091">
        <v>620.67999999999995</v>
      </c>
      <c r="O1464" s="1091">
        <v>-1540039.2</v>
      </c>
      <c r="P1464" s="1091"/>
      <c r="Q1464" s="1091">
        <v>109487.5</v>
      </c>
      <c r="R1464" s="1092">
        <v>203</v>
      </c>
    </row>
    <row r="1465" spans="1:18">
      <c r="A1465" s="1095" t="s">
        <v>199</v>
      </c>
      <c r="B1465" s="1095" t="s">
        <v>1769</v>
      </c>
      <c r="C1465" s="1095" t="s">
        <v>795</v>
      </c>
      <c r="D1465" s="1095" t="s">
        <v>5</v>
      </c>
      <c r="E1465" s="1096">
        <v>41717</v>
      </c>
      <c r="F1465" s="1095" t="s">
        <v>199</v>
      </c>
      <c r="G1465" s="1091"/>
      <c r="H1465" s="1091"/>
      <c r="I1465" s="1091"/>
      <c r="J1465" s="1095" t="s">
        <v>199</v>
      </c>
      <c r="K1465" s="1091"/>
      <c r="L1465" s="1091">
        <v>-25000</v>
      </c>
      <c r="M1465" s="1092"/>
      <c r="N1465" s="1091"/>
      <c r="O1465" s="1091"/>
      <c r="P1465" s="1091"/>
      <c r="Q1465" s="1091"/>
      <c r="R1465" s="1092"/>
    </row>
    <row r="1466" spans="1:18">
      <c r="A1466" s="1095" t="s">
        <v>1770</v>
      </c>
      <c r="B1466" s="1095" t="s">
        <v>1771</v>
      </c>
      <c r="C1466" s="1095" t="s">
        <v>1400</v>
      </c>
      <c r="D1466" s="1095" t="s">
        <v>131</v>
      </c>
      <c r="E1466" s="1096">
        <v>39794</v>
      </c>
      <c r="F1466" s="1095" t="s">
        <v>200</v>
      </c>
      <c r="G1466" s="1091">
        <v>6500000</v>
      </c>
      <c r="H1466" s="1091">
        <v>0</v>
      </c>
      <c r="I1466" s="1091">
        <v>7937744.9699999997</v>
      </c>
      <c r="J1466" s="1095" t="s">
        <v>792</v>
      </c>
      <c r="K1466" s="1091"/>
      <c r="L1466" s="1091"/>
      <c r="M1466" s="1092"/>
      <c r="N1466" s="1091"/>
      <c r="O1466" s="1091"/>
      <c r="P1466" s="1091"/>
      <c r="Q1466" s="1091"/>
      <c r="R1466" s="1092"/>
    </row>
    <row r="1467" spans="1:18">
      <c r="A1467" s="1095" t="s">
        <v>199</v>
      </c>
      <c r="B1467" s="1095" t="s">
        <v>1771</v>
      </c>
      <c r="C1467" s="1095" t="s">
        <v>1400</v>
      </c>
      <c r="D1467" s="1095" t="s">
        <v>131</v>
      </c>
      <c r="E1467" s="1096">
        <v>41320</v>
      </c>
      <c r="F1467" s="1095" t="s">
        <v>199</v>
      </c>
      <c r="G1467" s="1091"/>
      <c r="H1467" s="1091"/>
      <c r="I1467" s="1091"/>
      <c r="J1467" s="1095" t="s">
        <v>199</v>
      </c>
      <c r="K1467" s="1091">
        <v>6500000</v>
      </c>
      <c r="L1467" s="1091"/>
      <c r="M1467" s="1092">
        <v>6500</v>
      </c>
      <c r="N1467" s="1091">
        <v>1000</v>
      </c>
      <c r="O1467" s="1091"/>
      <c r="P1467" s="1091"/>
      <c r="Q1467" s="1091"/>
      <c r="R1467" s="1092"/>
    </row>
    <row r="1468" spans="1:18">
      <c r="A1468" s="1095" t="s">
        <v>813</v>
      </c>
      <c r="B1468" s="1095" t="s">
        <v>1772</v>
      </c>
      <c r="C1468" s="1095" t="s">
        <v>855</v>
      </c>
      <c r="D1468" s="1095" t="s">
        <v>151</v>
      </c>
      <c r="E1468" s="1096">
        <v>39878</v>
      </c>
      <c r="F1468" s="1095" t="s">
        <v>201</v>
      </c>
      <c r="G1468" s="1091">
        <v>23200000</v>
      </c>
      <c r="H1468" s="1091">
        <v>0</v>
      </c>
      <c r="I1468" s="1091">
        <v>22020064.100000001</v>
      </c>
      <c r="J1468" s="1095" t="s">
        <v>808</v>
      </c>
      <c r="K1468" s="1091"/>
      <c r="L1468" s="1091"/>
      <c r="M1468" s="1092"/>
      <c r="N1468" s="1091"/>
      <c r="O1468" s="1091"/>
      <c r="P1468" s="1091"/>
      <c r="Q1468" s="1091"/>
      <c r="R1468" s="1092"/>
    </row>
    <row r="1469" spans="1:18">
      <c r="A1469" s="1095" t="s">
        <v>199</v>
      </c>
      <c r="B1469" s="1095" t="s">
        <v>1772</v>
      </c>
      <c r="C1469" s="1095" t="s">
        <v>855</v>
      </c>
      <c r="D1469" s="1095" t="s">
        <v>151</v>
      </c>
      <c r="E1469" s="1096">
        <v>41128</v>
      </c>
      <c r="F1469" s="1095" t="s">
        <v>199</v>
      </c>
      <c r="G1469" s="1091"/>
      <c r="H1469" s="1091"/>
      <c r="I1469" s="1091"/>
      <c r="J1469" s="1095" t="s">
        <v>199</v>
      </c>
      <c r="K1469" s="1091">
        <v>1676654</v>
      </c>
      <c r="L1469" s="1091"/>
      <c r="M1469" s="1092">
        <v>2296</v>
      </c>
      <c r="N1469" s="1091">
        <v>730.25</v>
      </c>
      <c r="O1469" s="1091">
        <v>-619346</v>
      </c>
      <c r="P1469" s="1091"/>
      <c r="Q1469" s="1091">
        <v>88059.01</v>
      </c>
      <c r="R1469" s="1092">
        <v>114</v>
      </c>
    </row>
    <row r="1470" spans="1:18">
      <c r="A1470" s="1095" t="s">
        <v>199</v>
      </c>
      <c r="B1470" s="1095" t="s">
        <v>1772</v>
      </c>
      <c r="C1470" s="1095" t="s">
        <v>855</v>
      </c>
      <c r="D1470" s="1095" t="s">
        <v>151</v>
      </c>
      <c r="E1470" s="1096">
        <v>41130</v>
      </c>
      <c r="F1470" s="1095" t="s">
        <v>199</v>
      </c>
      <c r="G1470" s="1091"/>
      <c r="H1470" s="1091"/>
      <c r="I1470" s="1091"/>
      <c r="J1470" s="1095" t="s">
        <v>199</v>
      </c>
      <c r="K1470" s="1091">
        <v>4048506</v>
      </c>
      <c r="L1470" s="1091"/>
      <c r="M1470" s="1092">
        <v>5544</v>
      </c>
      <c r="N1470" s="1091">
        <v>730.25</v>
      </c>
      <c r="O1470" s="1091">
        <v>-1495494</v>
      </c>
      <c r="P1470" s="1091"/>
      <c r="Q1470" s="1091">
        <v>482779.69</v>
      </c>
      <c r="R1470" s="1092">
        <v>625</v>
      </c>
    </row>
    <row r="1471" spans="1:18">
      <c r="A1471" s="1095" t="s">
        <v>199</v>
      </c>
      <c r="B1471" s="1095" t="s">
        <v>1772</v>
      </c>
      <c r="C1471" s="1095" t="s">
        <v>855</v>
      </c>
      <c r="D1471" s="1095" t="s">
        <v>151</v>
      </c>
      <c r="E1471" s="1096">
        <v>41131</v>
      </c>
      <c r="F1471" s="1095" t="s">
        <v>199</v>
      </c>
      <c r="G1471" s="1091"/>
      <c r="H1471" s="1091"/>
      <c r="I1471" s="1091"/>
      <c r="J1471" s="1095" t="s">
        <v>199</v>
      </c>
      <c r="K1471" s="1091">
        <v>11216640</v>
      </c>
      <c r="L1471" s="1091"/>
      <c r="M1471" s="1092">
        <v>15360</v>
      </c>
      <c r="N1471" s="1091">
        <v>730.25</v>
      </c>
      <c r="O1471" s="1091">
        <v>-4143360</v>
      </c>
      <c r="P1471" s="1091"/>
      <c r="Q1471" s="1091">
        <v>325200.40000000002</v>
      </c>
      <c r="R1471" s="1092">
        <v>421</v>
      </c>
    </row>
    <row r="1472" spans="1:18">
      <c r="A1472" s="1095" t="s">
        <v>199</v>
      </c>
      <c r="B1472" s="1095" t="s">
        <v>1772</v>
      </c>
      <c r="C1472" s="1095" t="s">
        <v>855</v>
      </c>
      <c r="D1472" s="1095" t="s">
        <v>151</v>
      </c>
      <c r="E1472" s="1096">
        <v>41163</v>
      </c>
      <c r="F1472" s="1095" t="s">
        <v>199</v>
      </c>
      <c r="G1472" s="1091"/>
      <c r="H1472" s="1091"/>
      <c r="I1472" s="1091"/>
      <c r="J1472" s="1095" t="s">
        <v>199</v>
      </c>
      <c r="K1472" s="1091"/>
      <c r="L1472" s="1091">
        <v>-169418</v>
      </c>
      <c r="M1472" s="1092"/>
      <c r="N1472" s="1091"/>
      <c r="O1472" s="1091"/>
      <c r="P1472" s="1091"/>
      <c r="Q1472" s="1091"/>
      <c r="R1472" s="1092"/>
    </row>
    <row r="1473" spans="1:18">
      <c r="A1473" s="1095" t="s">
        <v>773</v>
      </c>
      <c r="B1473" s="1095" t="s">
        <v>1773</v>
      </c>
      <c r="C1473" s="1095" t="s">
        <v>1111</v>
      </c>
      <c r="D1473" s="1095" t="s">
        <v>1045</v>
      </c>
      <c r="E1473" s="1096">
        <v>39805</v>
      </c>
      <c r="F1473" s="1095" t="s">
        <v>200</v>
      </c>
      <c r="G1473" s="1091">
        <v>100000000</v>
      </c>
      <c r="H1473" s="1091">
        <v>0</v>
      </c>
      <c r="I1473" s="1091">
        <v>119536844.44</v>
      </c>
      <c r="J1473" s="1095" t="s">
        <v>1020</v>
      </c>
      <c r="K1473" s="1091"/>
      <c r="L1473" s="1091"/>
      <c r="M1473" s="1092"/>
      <c r="N1473" s="1091"/>
      <c r="O1473" s="1091"/>
      <c r="P1473" s="1091"/>
      <c r="Q1473" s="1091"/>
      <c r="R1473" s="1092"/>
    </row>
    <row r="1474" spans="1:18">
      <c r="A1474" s="1095" t="s">
        <v>199</v>
      </c>
      <c r="B1474" s="1095" t="s">
        <v>1773</v>
      </c>
      <c r="C1474" s="1095" t="s">
        <v>1111</v>
      </c>
      <c r="D1474" s="1095" t="s">
        <v>1045</v>
      </c>
      <c r="E1474" s="1096">
        <v>41024</v>
      </c>
      <c r="F1474" s="1095" t="s">
        <v>199</v>
      </c>
      <c r="G1474" s="1091"/>
      <c r="H1474" s="1091"/>
      <c r="I1474" s="1091"/>
      <c r="J1474" s="1095" t="s">
        <v>199</v>
      </c>
      <c r="K1474" s="1091">
        <v>100000000</v>
      </c>
      <c r="L1474" s="1091"/>
      <c r="M1474" s="1092">
        <v>100000</v>
      </c>
      <c r="N1474" s="1091">
        <v>1000</v>
      </c>
      <c r="O1474" s="1091"/>
      <c r="P1474" s="1091"/>
      <c r="Q1474" s="1091"/>
      <c r="R1474" s="1092"/>
    </row>
    <row r="1475" spans="1:18">
      <c r="A1475" s="1095" t="s">
        <v>199</v>
      </c>
      <c r="B1475" s="1095" t="s">
        <v>1773</v>
      </c>
      <c r="C1475" s="1095" t="s">
        <v>1111</v>
      </c>
      <c r="D1475" s="1095" t="s">
        <v>1045</v>
      </c>
      <c r="E1475" s="1096">
        <v>41031</v>
      </c>
      <c r="F1475" s="1095" t="s">
        <v>199</v>
      </c>
      <c r="G1475" s="1091"/>
      <c r="H1475" s="1091"/>
      <c r="I1475" s="1091"/>
      <c r="J1475" s="1095" t="s">
        <v>199</v>
      </c>
      <c r="K1475" s="1091"/>
      <c r="L1475" s="1091"/>
      <c r="M1475" s="1092"/>
      <c r="N1475" s="1091"/>
      <c r="O1475" s="1091"/>
      <c r="P1475" s="1091"/>
      <c r="Q1475" s="1091">
        <v>2842400</v>
      </c>
      <c r="R1475" s="1092">
        <v>227376</v>
      </c>
    </row>
    <row r="1476" spans="1:18">
      <c r="A1476" s="1095"/>
      <c r="B1476" s="1095" t="s">
        <v>1774</v>
      </c>
      <c r="C1476" s="1095" t="s">
        <v>1775</v>
      </c>
      <c r="D1476" s="1095" t="s">
        <v>61</v>
      </c>
      <c r="E1476" s="1096">
        <v>39843</v>
      </c>
      <c r="F1476" s="1095" t="s">
        <v>200</v>
      </c>
      <c r="G1476" s="1091">
        <v>16288000</v>
      </c>
      <c r="H1476" s="1091">
        <v>0</v>
      </c>
      <c r="I1476" s="1091">
        <v>16365554.76</v>
      </c>
      <c r="J1476" s="1095" t="s">
        <v>808</v>
      </c>
      <c r="K1476" s="1091"/>
      <c r="L1476" s="1091"/>
      <c r="M1476" s="1092"/>
      <c r="N1476" s="1091"/>
      <c r="O1476" s="1091"/>
      <c r="P1476" s="1091"/>
      <c r="Q1476" s="1091"/>
      <c r="R1476" s="1092"/>
    </row>
    <row r="1477" spans="1:18">
      <c r="A1477" s="1095" t="s">
        <v>199</v>
      </c>
      <c r="B1477" s="1095" t="s">
        <v>1774</v>
      </c>
      <c r="C1477" s="1095" t="s">
        <v>1775</v>
      </c>
      <c r="D1477" s="1095" t="s">
        <v>61</v>
      </c>
      <c r="E1477" s="1096">
        <v>41241</v>
      </c>
      <c r="F1477" s="1095" t="s">
        <v>199</v>
      </c>
      <c r="G1477" s="1091"/>
      <c r="H1477" s="1091"/>
      <c r="I1477" s="1091"/>
      <c r="J1477" s="1095" t="s">
        <v>199</v>
      </c>
      <c r="K1477" s="1091">
        <v>394072.28</v>
      </c>
      <c r="L1477" s="1091"/>
      <c r="M1477" s="1092">
        <v>548</v>
      </c>
      <c r="N1477" s="1091">
        <v>719.11</v>
      </c>
      <c r="O1477" s="1091">
        <v>-153927.72</v>
      </c>
      <c r="P1477" s="1091"/>
      <c r="Q1477" s="1091"/>
      <c r="R1477" s="1092"/>
    </row>
    <row r="1478" spans="1:18">
      <c r="A1478" s="1095" t="s">
        <v>199</v>
      </c>
      <c r="B1478" s="1095" t="s">
        <v>1774</v>
      </c>
      <c r="C1478" s="1095" t="s">
        <v>1775</v>
      </c>
      <c r="D1478" s="1095" t="s">
        <v>61</v>
      </c>
      <c r="E1478" s="1096">
        <v>41242</v>
      </c>
      <c r="F1478" s="1095" t="s">
        <v>199</v>
      </c>
      <c r="G1478" s="1091"/>
      <c r="H1478" s="1091"/>
      <c r="I1478" s="1091"/>
      <c r="J1478" s="1095" t="s">
        <v>199</v>
      </c>
      <c r="K1478" s="1091">
        <v>11318791.4</v>
      </c>
      <c r="L1478" s="1091"/>
      <c r="M1478" s="1092">
        <v>15740</v>
      </c>
      <c r="N1478" s="1091">
        <v>719.11</v>
      </c>
      <c r="O1478" s="1091">
        <v>-4421208.5999999996</v>
      </c>
      <c r="P1478" s="1091"/>
      <c r="Q1478" s="1091"/>
      <c r="R1478" s="1092"/>
    </row>
    <row r="1479" spans="1:18">
      <c r="A1479" s="1095" t="s">
        <v>199</v>
      </c>
      <c r="B1479" s="1095" t="s">
        <v>1774</v>
      </c>
      <c r="C1479" s="1095" t="s">
        <v>1775</v>
      </c>
      <c r="D1479" s="1095" t="s">
        <v>61</v>
      </c>
      <c r="E1479" s="1096">
        <v>41285</v>
      </c>
      <c r="F1479" s="1095" t="s">
        <v>199</v>
      </c>
      <c r="G1479" s="1091"/>
      <c r="H1479" s="1091"/>
      <c r="I1479" s="1091"/>
      <c r="J1479" s="1095" t="s">
        <v>199</v>
      </c>
      <c r="K1479" s="1091"/>
      <c r="L1479" s="1091">
        <v>-117128.64</v>
      </c>
      <c r="M1479" s="1092"/>
      <c r="N1479" s="1091"/>
      <c r="O1479" s="1091"/>
      <c r="P1479" s="1091"/>
      <c r="Q1479" s="1091"/>
      <c r="R1479" s="1092"/>
    </row>
    <row r="1480" spans="1:18">
      <c r="A1480" s="1095" t="s">
        <v>199</v>
      </c>
      <c r="B1480" s="1095" t="s">
        <v>1774</v>
      </c>
      <c r="C1480" s="1095" t="s">
        <v>1775</v>
      </c>
      <c r="D1480" s="1095" t="s">
        <v>61</v>
      </c>
      <c r="E1480" s="1096">
        <v>41437</v>
      </c>
      <c r="F1480" s="1095" t="s">
        <v>199</v>
      </c>
      <c r="G1480" s="1091"/>
      <c r="H1480" s="1091"/>
      <c r="I1480" s="1091"/>
      <c r="J1480" s="1095" t="s">
        <v>199</v>
      </c>
      <c r="K1480" s="1091"/>
      <c r="L1480" s="1091"/>
      <c r="M1480" s="1092"/>
      <c r="N1480" s="1091"/>
      <c r="O1480" s="1091"/>
      <c r="P1480" s="1091"/>
      <c r="Q1480" s="1091">
        <v>1650288</v>
      </c>
      <c r="R1480" s="1092">
        <v>438906.44</v>
      </c>
    </row>
    <row r="1481" spans="1:18">
      <c r="A1481" s="1095" t="s">
        <v>1776</v>
      </c>
      <c r="B1481" s="1095" t="s">
        <v>1777</v>
      </c>
      <c r="C1481" s="1095" t="s">
        <v>1778</v>
      </c>
      <c r="D1481" s="1095" t="s">
        <v>166</v>
      </c>
      <c r="E1481" s="1096">
        <v>39805</v>
      </c>
      <c r="F1481" s="1095" t="s">
        <v>200</v>
      </c>
      <c r="G1481" s="1091">
        <v>31762000</v>
      </c>
      <c r="H1481" s="1091">
        <v>0</v>
      </c>
      <c r="I1481" s="1091">
        <v>42596063.590000004</v>
      </c>
      <c r="J1481" s="1095" t="s">
        <v>1020</v>
      </c>
      <c r="K1481" s="1091"/>
      <c r="L1481" s="1091"/>
      <c r="M1481" s="1092"/>
      <c r="N1481" s="1091"/>
      <c r="O1481" s="1091"/>
      <c r="P1481" s="1091"/>
      <c r="Q1481" s="1091"/>
      <c r="R1481" s="1092"/>
    </row>
    <row r="1482" spans="1:18">
      <c r="A1482" s="1095" t="s">
        <v>199</v>
      </c>
      <c r="B1482" s="1095" t="s">
        <v>1777</v>
      </c>
      <c r="C1482" s="1095" t="s">
        <v>1778</v>
      </c>
      <c r="D1482" s="1095" t="s">
        <v>166</v>
      </c>
      <c r="E1482" s="1096">
        <v>40911</v>
      </c>
      <c r="F1482" s="1095" t="s">
        <v>199</v>
      </c>
      <c r="G1482" s="1091"/>
      <c r="H1482" s="1091"/>
      <c r="I1482" s="1091"/>
      <c r="J1482" s="1095" t="s">
        <v>199</v>
      </c>
      <c r="K1482" s="1091">
        <v>31762000</v>
      </c>
      <c r="L1482" s="1091"/>
      <c r="M1482" s="1092">
        <v>31762</v>
      </c>
      <c r="N1482" s="1091">
        <v>1000</v>
      </c>
      <c r="O1482" s="1091"/>
      <c r="P1482" s="1091"/>
      <c r="Q1482" s="1091"/>
      <c r="R1482" s="1092"/>
    </row>
    <row r="1483" spans="1:18">
      <c r="A1483" s="1095" t="s">
        <v>199</v>
      </c>
      <c r="B1483" s="1095" t="s">
        <v>1777</v>
      </c>
      <c r="C1483" s="1095" t="s">
        <v>1778</v>
      </c>
      <c r="D1483" s="1095" t="s">
        <v>166</v>
      </c>
      <c r="E1483" s="1096">
        <v>42151</v>
      </c>
      <c r="F1483" s="1095" t="s">
        <v>199</v>
      </c>
      <c r="G1483" s="1091"/>
      <c r="H1483" s="1091"/>
      <c r="I1483" s="1091"/>
      <c r="J1483" s="1095" t="s">
        <v>199</v>
      </c>
      <c r="K1483" s="1091"/>
      <c r="L1483" s="1091"/>
      <c r="M1483" s="1092"/>
      <c r="N1483" s="1091"/>
      <c r="O1483" s="1091"/>
      <c r="P1483" s="1091"/>
      <c r="Q1483" s="1091">
        <v>6025649.7000000002</v>
      </c>
      <c r="R1483" s="1092">
        <v>819640.21</v>
      </c>
    </row>
    <row r="1484" spans="1:18">
      <c r="A1484" s="1095" t="s">
        <v>1779</v>
      </c>
      <c r="B1484" s="1095" t="s">
        <v>1780</v>
      </c>
      <c r="C1484" s="1095" t="s">
        <v>1781</v>
      </c>
      <c r="D1484" s="1095" t="s">
        <v>61</v>
      </c>
      <c r="E1484" s="1096">
        <v>39850</v>
      </c>
      <c r="F1484" s="1095" t="s">
        <v>201</v>
      </c>
      <c r="G1484" s="1091">
        <v>3756000</v>
      </c>
      <c r="H1484" s="1091">
        <v>0</v>
      </c>
      <c r="I1484" s="1091">
        <v>4497312.67</v>
      </c>
      <c r="J1484" s="1095" t="s">
        <v>1020</v>
      </c>
      <c r="K1484" s="1091"/>
      <c r="L1484" s="1091"/>
      <c r="M1484" s="1092"/>
      <c r="N1484" s="1091"/>
      <c r="O1484" s="1091"/>
      <c r="P1484" s="1091"/>
      <c r="Q1484" s="1091"/>
      <c r="R1484" s="1092"/>
    </row>
    <row r="1485" spans="1:18">
      <c r="A1485" s="1095" t="s">
        <v>199</v>
      </c>
      <c r="B1485" s="1095" t="s">
        <v>1780</v>
      </c>
      <c r="C1485" s="1095" t="s">
        <v>1781</v>
      </c>
      <c r="D1485" s="1095" t="s">
        <v>61</v>
      </c>
      <c r="E1485" s="1096">
        <v>40835</v>
      </c>
      <c r="F1485" s="1095" t="s">
        <v>199</v>
      </c>
      <c r="G1485" s="1091"/>
      <c r="H1485" s="1091"/>
      <c r="I1485" s="1091"/>
      <c r="J1485" s="1095" t="s">
        <v>199</v>
      </c>
      <c r="K1485" s="1091">
        <v>3756000</v>
      </c>
      <c r="L1485" s="1091"/>
      <c r="M1485" s="1092">
        <v>3756</v>
      </c>
      <c r="N1485" s="1091">
        <v>1000</v>
      </c>
      <c r="O1485" s="1091"/>
      <c r="P1485" s="1091"/>
      <c r="Q1485" s="1091">
        <v>188000</v>
      </c>
      <c r="R1485" s="1092">
        <v>188</v>
      </c>
    </row>
    <row r="1486" spans="1:18">
      <c r="A1486" s="1095" t="s">
        <v>2229</v>
      </c>
      <c r="B1486" s="1095" t="s">
        <v>1782</v>
      </c>
      <c r="C1486" s="1095" t="s">
        <v>1783</v>
      </c>
      <c r="D1486" s="1095" t="s">
        <v>859</v>
      </c>
      <c r="E1486" s="1096">
        <v>39801</v>
      </c>
      <c r="F1486" s="1095" t="s">
        <v>201</v>
      </c>
      <c r="G1486" s="1091">
        <v>6000000</v>
      </c>
      <c r="H1486" s="1091">
        <v>0</v>
      </c>
      <c r="I1486" s="1091">
        <v>9260824.2599999998</v>
      </c>
      <c r="J1486" s="1095" t="s">
        <v>1020</v>
      </c>
      <c r="K1486" s="1091"/>
      <c r="L1486" s="1091"/>
      <c r="M1486" s="1092"/>
      <c r="N1486" s="1091"/>
      <c r="O1486" s="1091"/>
      <c r="P1486" s="1091"/>
      <c r="Q1486" s="1091"/>
      <c r="R1486" s="1092"/>
    </row>
    <row r="1487" spans="1:18">
      <c r="A1487" s="1095" t="s">
        <v>199</v>
      </c>
      <c r="B1487" s="1095" t="s">
        <v>1782</v>
      </c>
      <c r="C1487" s="1095" t="s">
        <v>1783</v>
      </c>
      <c r="D1487" s="1095" t="s">
        <v>859</v>
      </c>
      <c r="E1487" s="1096">
        <v>42244</v>
      </c>
      <c r="F1487" s="1095" t="s">
        <v>199</v>
      </c>
      <c r="G1487" s="1091"/>
      <c r="H1487" s="1091"/>
      <c r="I1487" s="1091"/>
      <c r="J1487" s="1095" t="s">
        <v>199</v>
      </c>
      <c r="K1487" s="1091">
        <v>6000000</v>
      </c>
      <c r="L1487" s="1091"/>
      <c r="M1487" s="1092">
        <v>6000</v>
      </c>
      <c r="N1487" s="1091">
        <v>1000</v>
      </c>
      <c r="O1487" s="1091"/>
      <c r="P1487" s="1091"/>
      <c r="Q1487" s="1091">
        <v>300000</v>
      </c>
      <c r="R1487" s="1092">
        <v>300</v>
      </c>
    </row>
    <row r="1488" spans="1:18">
      <c r="A1488" s="1095" t="s">
        <v>892</v>
      </c>
      <c r="B1488" s="1095" t="s">
        <v>1784</v>
      </c>
      <c r="C1488" s="1095" t="s">
        <v>829</v>
      </c>
      <c r="D1488" s="1095" t="s">
        <v>42</v>
      </c>
      <c r="E1488" s="1096">
        <v>40067</v>
      </c>
      <c r="F1488" s="1095" t="s">
        <v>200</v>
      </c>
      <c r="G1488" s="1091">
        <v>6771000</v>
      </c>
      <c r="H1488" s="1091">
        <v>0</v>
      </c>
      <c r="I1488" s="1091">
        <v>7976328.8399999999</v>
      </c>
      <c r="J1488" s="1095" t="s">
        <v>1020</v>
      </c>
      <c r="K1488" s="1091"/>
      <c r="L1488" s="1091"/>
      <c r="M1488" s="1092"/>
      <c r="N1488" s="1091"/>
      <c r="O1488" s="1091"/>
      <c r="P1488" s="1091"/>
      <c r="Q1488" s="1091"/>
      <c r="R1488" s="1092"/>
    </row>
    <row r="1489" spans="1:18">
      <c r="A1489" s="1095" t="s">
        <v>199</v>
      </c>
      <c r="B1489" s="1095" t="s">
        <v>1784</v>
      </c>
      <c r="C1489" s="1095" t="s">
        <v>829</v>
      </c>
      <c r="D1489" s="1095" t="s">
        <v>42</v>
      </c>
      <c r="E1489" s="1096">
        <v>40787</v>
      </c>
      <c r="F1489" s="1095" t="s">
        <v>199</v>
      </c>
      <c r="G1489" s="1091"/>
      <c r="H1489" s="1091"/>
      <c r="I1489" s="1091"/>
      <c r="J1489" s="1095" t="s">
        <v>199</v>
      </c>
      <c r="K1489" s="1091">
        <v>6771000</v>
      </c>
      <c r="L1489" s="1091"/>
      <c r="M1489" s="1092">
        <v>6771</v>
      </c>
      <c r="N1489" s="1091">
        <v>1000</v>
      </c>
      <c r="O1489" s="1091"/>
      <c r="P1489" s="1091"/>
      <c r="Q1489" s="1091"/>
      <c r="R1489" s="1092"/>
    </row>
    <row r="1490" spans="1:18">
      <c r="A1490" s="1095" t="s">
        <v>199</v>
      </c>
      <c r="B1490" s="1095" t="s">
        <v>1784</v>
      </c>
      <c r="C1490" s="1095" t="s">
        <v>829</v>
      </c>
      <c r="D1490" s="1095" t="s">
        <v>42</v>
      </c>
      <c r="E1490" s="1096">
        <v>40940</v>
      </c>
      <c r="F1490" s="1095" t="s">
        <v>199</v>
      </c>
      <c r="G1490" s="1091"/>
      <c r="H1490" s="1091"/>
      <c r="I1490" s="1091"/>
      <c r="J1490" s="1095" t="s">
        <v>199</v>
      </c>
      <c r="K1490" s="1091"/>
      <c r="L1490" s="1091"/>
      <c r="M1490" s="1092"/>
      <c r="N1490" s="1091"/>
      <c r="O1490" s="1091"/>
      <c r="P1490" s="1091"/>
      <c r="Q1490" s="1091">
        <v>537633</v>
      </c>
      <c r="R1490" s="1092">
        <v>154354</v>
      </c>
    </row>
    <row r="1491" spans="1:18">
      <c r="A1491" s="1095" t="s">
        <v>813</v>
      </c>
      <c r="B1491" s="1095" t="s">
        <v>1785</v>
      </c>
      <c r="C1491" s="1095" t="s">
        <v>1786</v>
      </c>
      <c r="D1491" s="1095" t="s">
        <v>812</v>
      </c>
      <c r="E1491" s="1096">
        <v>39899</v>
      </c>
      <c r="F1491" s="1095" t="s">
        <v>201</v>
      </c>
      <c r="G1491" s="1091">
        <v>3727000</v>
      </c>
      <c r="H1491" s="1091">
        <v>0</v>
      </c>
      <c r="I1491" s="1091">
        <v>4628862.7699999996</v>
      </c>
      <c r="J1491" s="1095" t="s">
        <v>808</v>
      </c>
      <c r="K1491" s="1091"/>
      <c r="L1491" s="1091"/>
      <c r="M1491" s="1092"/>
      <c r="N1491" s="1091"/>
      <c r="O1491" s="1091"/>
      <c r="P1491" s="1091"/>
      <c r="Q1491" s="1091"/>
      <c r="R1491" s="1092"/>
    </row>
    <row r="1492" spans="1:18">
      <c r="A1492" s="1095" t="s">
        <v>199</v>
      </c>
      <c r="B1492" s="1095" t="s">
        <v>1785</v>
      </c>
      <c r="C1492" s="1095" t="s">
        <v>1786</v>
      </c>
      <c r="D1492" s="1095" t="s">
        <v>812</v>
      </c>
      <c r="E1492" s="1096">
        <v>41449</v>
      </c>
      <c r="F1492" s="1095" t="s">
        <v>199</v>
      </c>
      <c r="G1492" s="1091"/>
      <c r="H1492" s="1091"/>
      <c r="I1492" s="1091"/>
      <c r="J1492" s="1095" t="s">
        <v>199</v>
      </c>
      <c r="K1492" s="1091">
        <v>3727000</v>
      </c>
      <c r="L1492" s="1091"/>
      <c r="M1492" s="1092">
        <v>3727</v>
      </c>
      <c r="N1492" s="1091">
        <v>1167.01</v>
      </c>
      <c r="O1492" s="1091"/>
      <c r="P1492" s="1091">
        <v>622446.27</v>
      </c>
      <c r="Q1492" s="1091">
        <v>226565</v>
      </c>
      <c r="R1492" s="1092">
        <v>186</v>
      </c>
    </row>
    <row r="1493" spans="1:18">
      <c r="A1493" s="1095" t="s">
        <v>199</v>
      </c>
      <c r="B1493" s="1095" t="s">
        <v>1785</v>
      </c>
      <c r="C1493" s="1095" t="s">
        <v>1786</v>
      </c>
      <c r="D1493" s="1095" t="s">
        <v>812</v>
      </c>
      <c r="E1493" s="1096">
        <v>41481</v>
      </c>
      <c r="F1493" s="1095" t="s">
        <v>199</v>
      </c>
      <c r="G1493" s="1091"/>
      <c r="H1493" s="1091"/>
      <c r="I1493" s="1091"/>
      <c r="J1493" s="1095" t="s">
        <v>199</v>
      </c>
      <c r="K1493" s="1091"/>
      <c r="L1493" s="1091">
        <v>-25000</v>
      </c>
      <c r="M1493" s="1092"/>
      <c r="N1493" s="1091"/>
      <c r="O1493" s="1091"/>
      <c r="P1493" s="1091"/>
      <c r="Q1493" s="1091"/>
      <c r="R1493" s="1092"/>
    </row>
    <row r="1494" spans="1:18">
      <c r="A1494" s="1095" t="s">
        <v>827</v>
      </c>
      <c r="B1494" s="1095" t="s">
        <v>1787</v>
      </c>
      <c r="C1494" s="1095" t="s">
        <v>965</v>
      </c>
      <c r="D1494" s="1095" t="s">
        <v>117</v>
      </c>
      <c r="E1494" s="1096">
        <v>39801</v>
      </c>
      <c r="F1494" s="1095" t="s">
        <v>201</v>
      </c>
      <c r="G1494" s="1091">
        <v>26038000</v>
      </c>
      <c r="H1494" s="1091">
        <v>0</v>
      </c>
      <c r="I1494" s="1091">
        <v>33824567.350000001</v>
      </c>
      <c r="J1494" s="1095" t="s">
        <v>808</v>
      </c>
      <c r="K1494" s="1091"/>
      <c r="L1494" s="1091"/>
      <c r="M1494" s="1092"/>
      <c r="N1494" s="1091"/>
      <c r="O1494" s="1091"/>
      <c r="P1494" s="1091"/>
      <c r="Q1494" s="1091"/>
      <c r="R1494" s="1092"/>
    </row>
    <row r="1495" spans="1:18">
      <c r="A1495" s="1095" t="s">
        <v>199</v>
      </c>
      <c r="B1495" s="1095" t="s">
        <v>1787</v>
      </c>
      <c r="C1495" s="1095" t="s">
        <v>965</v>
      </c>
      <c r="D1495" s="1095" t="s">
        <v>117</v>
      </c>
      <c r="E1495" s="1096">
        <v>41740</v>
      </c>
      <c r="F1495" s="1095" t="s">
        <v>199</v>
      </c>
      <c r="G1495" s="1091"/>
      <c r="H1495" s="1091"/>
      <c r="I1495" s="1091"/>
      <c r="J1495" s="1095" t="s">
        <v>199</v>
      </c>
      <c r="K1495" s="1091">
        <v>12000000</v>
      </c>
      <c r="L1495" s="1091"/>
      <c r="M1495" s="1092">
        <v>12000</v>
      </c>
      <c r="N1495" s="1091">
        <v>1142.03</v>
      </c>
      <c r="O1495" s="1091"/>
      <c r="P1495" s="1091">
        <v>1704360</v>
      </c>
      <c r="Q1495" s="1091">
        <v>1035834.25</v>
      </c>
      <c r="R1495" s="1092">
        <v>802</v>
      </c>
    </row>
    <row r="1496" spans="1:18">
      <c r="A1496" s="1095" t="s">
        <v>199</v>
      </c>
      <c r="B1496" s="1095" t="s">
        <v>1787</v>
      </c>
      <c r="C1496" s="1095" t="s">
        <v>965</v>
      </c>
      <c r="D1496" s="1095" t="s">
        <v>117</v>
      </c>
      <c r="E1496" s="1096">
        <v>41743</v>
      </c>
      <c r="F1496" s="1095" t="s">
        <v>199</v>
      </c>
      <c r="G1496" s="1091"/>
      <c r="H1496" s="1091"/>
      <c r="I1496" s="1091"/>
      <c r="J1496" s="1095" t="s">
        <v>199</v>
      </c>
      <c r="K1496" s="1091">
        <v>14038000</v>
      </c>
      <c r="L1496" s="1091"/>
      <c r="M1496" s="1092">
        <v>14038</v>
      </c>
      <c r="N1496" s="1091">
        <v>1142.03</v>
      </c>
      <c r="O1496" s="1091"/>
      <c r="P1496" s="1091">
        <v>1993817.14</v>
      </c>
      <c r="Q1496" s="1091">
        <v>645781.94999999995</v>
      </c>
      <c r="R1496" s="1092">
        <v>500</v>
      </c>
    </row>
    <row r="1497" spans="1:18">
      <c r="A1497" s="1095" t="s">
        <v>199</v>
      </c>
      <c r="B1497" s="1095" t="s">
        <v>1787</v>
      </c>
      <c r="C1497" s="1095" t="s">
        <v>965</v>
      </c>
      <c r="D1497" s="1095" t="s">
        <v>117</v>
      </c>
      <c r="E1497" s="1096">
        <v>41838</v>
      </c>
      <c r="F1497" s="1095" t="s">
        <v>199</v>
      </c>
      <c r="G1497" s="1091"/>
      <c r="H1497" s="1091"/>
      <c r="I1497" s="1091"/>
      <c r="J1497" s="1095" t="s">
        <v>199</v>
      </c>
      <c r="K1497" s="1091"/>
      <c r="L1497" s="1091">
        <v>-297361.77</v>
      </c>
      <c r="M1497" s="1092"/>
      <c r="N1497" s="1091"/>
      <c r="O1497" s="1091"/>
      <c r="P1497" s="1091"/>
      <c r="Q1497" s="1091"/>
      <c r="R1497" s="1092"/>
    </row>
    <row r="1498" spans="1:18">
      <c r="A1498" s="1095" t="s">
        <v>802</v>
      </c>
      <c r="B1498" s="1095" t="s">
        <v>1788</v>
      </c>
      <c r="C1498" s="1095" t="s">
        <v>1789</v>
      </c>
      <c r="D1498" s="1095" t="s">
        <v>39</v>
      </c>
      <c r="E1498" s="1096">
        <v>39920</v>
      </c>
      <c r="F1498" s="1095" t="s">
        <v>201</v>
      </c>
      <c r="G1498" s="1091">
        <v>3690000</v>
      </c>
      <c r="H1498" s="1091">
        <v>0</v>
      </c>
      <c r="I1498" s="1091">
        <v>4692022.7699999996</v>
      </c>
      <c r="J1498" s="1095" t="s">
        <v>1020</v>
      </c>
      <c r="K1498" s="1091"/>
      <c r="L1498" s="1091"/>
      <c r="M1498" s="1092"/>
      <c r="N1498" s="1091"/>
      <c r="O1498" s="1091"/>
      <c r="P1498" s="1091"/>
      <c r="Q1498" s="1091"/>
      <c r="R1498" s="1092"/>
    </row>
    <row r="1499" spans="1:18">
      <c r="A1499" s="1095" t="s">
        <v>199</v>
      </c>
      <c r="B1499" s="1095" t="s">
        <v>1788</v>
      </c>
      <c r="C1499" s="1095" t="s">
        <v>1789</v>
      </c>
      <c r="D1499" s="1095" t="s">
        <v>39</v>
      </c>
      <c r="E1499" s="1096">
        <v>40975</v>
      </c>
      <c r="F1499" s="1095" t="s">
        <v>199</v>
      </c>
      <c r="G1499" s="1091"/>
      <c r="H1499" s="1091"/>
      <c r="I1499" s="1091"/>
      <c r="J1499" s="1095" t="s">
        <v>199</v>
      </c>
      <c r="K1499" s="1091">
        <v>250000</v>
      </c>
      <c r="L1499" s="1091"/>
      <c r="M1499" s="1092">
        <v>250</v>
      </c>
      <c r="N1499" s="1091">
        <v>1000</v>
      </c>
      <c r="O1499" s="1091"/>
      <c r="P1499" s="1091"/>
      <c r="Q1499" s="1091"/>
      <c r="R1499" s="1092"/>
    </row>
    <row r="1500" spans="1:18">
      <c r="A1500" s="1095" t="s">
        <v>199</v>
      </c>
      <c r="B1500" s="1095" t="s">
        <v>1788</v>
      </c>
      <c r="C1500" s="1095" t="s">
        <v>1789</v>
      </c>
      <c r="D1500" s="1095" t="s">
        <v>39</v>
      </c>
      <c r="E1500" s="1096">
        <v>41143</v>
      </c>
      <c r="F1500" s="1095" t="s">
        <v>199</v>
      </c>
      <c r="G1500" s="1091"/>
      <c r="H1500" s="1091"/>
      <c r="I1500" s="1091"/>
      <c r="J1500" s="1095" t="s">
        <v>199</v>
      </c>
      <c r="K1500" s="1091">
        <v>250000</v>
      </c>
      <c r="L1500" s="1091"/>
      <c r="M1500" s="1092">
        <v>250</v>
      </c>
      <c r="N1500" s="1091">
        <v>1000</v>
      </c>
      <c r="O1500" s="1091"/>
      <c r="P1500" s="1091"/>
      <c r="Q1500" s="1091"/>
      <c r="R1500" s="1092"/>
    </row>
    <row r="1501" spans="1:18">
      <c r="A1501" s="1095" t="s">
        <v>199</v>
      </c>
      <c r="B1501" s="1095" t="s">
        <v>1788</v>
      </c>
      <c r="C1501" s="1095" t="s">
        <v>1789</v>
      </c>
      <c r="D1501" s="1095" t="s">
        <v>39</v>
      </c>
      <c r="E1501" s="1096">
        <v>41248</v>
      </c>
      <c r="F1501" s="1095" t="s">
        <v>199</v>
      </c>
      <c r="G1501" s="1091"/>
      <c r="H1501" s="1091"/>
      <c r="I1501" s="1091"/>
      <c r="J1501" s="1095" t="s">
        <v>199</v>
      </c>
      <c r="K1501" s="1091">
        <v>250000</v>
      </c>
      <c r="L1501" s="1091"/>
      <c r="M1501" s="1092">
        <v>250</v>
      </c>
      <c r="N1501" s="1091">
        <v>1000</v>
      </c>
      <c r="O1501" s="1091"/>
      <c r="P1501" s="1091"/>
      <c r="Q1501" s="1091"/>
      <c r="R1501" s="1092"/>
    </row>
    <row r="1502" spans="1:18">
      <c r="A1502" s="1095" t="s">
        <v>199</v>
      </c>
      <c r="B1502" s="1095" t="s">
        <v>1788</v>
      </c>
      <c r="C1502" s="1095" t="s">
        <v>1789</v>
      </c>
      <c r="D1502" s="1095" t="s">
        <v>39</v>
      </c>
      <c r="E1502" s="1096">
        <v>41402</v>
      </c>
      <c r="F1502" s="1095" t="s">
        <v>199</v>
      </c>
      <c r="G1502" s="1091"/>
      <c r="H1502" s="1091"/>
      <c r="I1502" s="1091"/>
      <c r="J1502" s="1095" t="s">
        <v>199</v>
      </c>
      <c r="K1502" s="1091">
        <v>500000</v>
      </c>
      <c r="L1502" s="1091"/>
      <c r="M1502" s="1092">
        <v>500</v>
      </c>
      <c r="N1502" s="1091">
        <v>1000</v>
      </c>
      <c r="O1502" s="1091"/>
      <c r="P1502" s="1091"/>
      <c r="Q1502" s="1091"/>
      <c r="R1502" s="1092"/>
    </row>
    <row r="1503" spans="1:18">
      <c r="A1503" s="1095" t="s">
        <v>199</v>
      </c>
      <c r="B1503" s="1095" t="s">
        <v>1788</v>
      </c>
      <c r="C1503" s="1095" t="s">
        <v>1789</v>
      </c>
      <c r="D1503" s="1095" t="s">
        <v>39</v>
      </c>
      <c r="E1503" s="1096">
        <v>41430</v>
      </c>
      <c r="F1503" s="1095" t="s">
        <v>199</v>
      </c>
      <c r="G1503" s="1091"/>
      <c r="H1503" s="1091"/>
      <c r="I1503" s="1091"/>
      <c r="J1503" s="1095" t="s">
        <v>199</v>
      </c>
      <c r="K1503" s="1091">
        <v>2440000</v>
      </c>
      <c r="L1503" s="1091"/>
      <c r="M1503" s="1092">
        <v>2440</v>
      </c>
      <c r="N1503" s="1091">
        <v>1000</v>
      </c>
      <c r="O1503" s="1091"/>
      <c r="P1503" s="1091"/>
      <c r="Q1503" s="1091">
        <v>185000</v>
      </c>
      <c r="R1503" s="1092">
        <v>185</v>
      </c>
    </row>
    <row r="1504" spans="1:18">
      <c r="A1504" s="1095" t="s">
        <v>773</v>
      </c>
      <c r="B1504" s="1095" t="s">
        <v>1790</v>
      </c>
      <c r="C1504" s="1095" t="s">
        <v>1791</v>
      </c>
      <c r="D1504" s="1095" t="s">
        <v>61</v>
      </c>
      <c r="E1504" s="1096">
        <v>39822</v>
      </c>
      <c r="F1504" s="1095" t="s">
        <v>200</v>
      </c>
      <c r="G1504" s="1091">
        <v>28685000</v>
      </c>
      <c r="H1504" s="1091">
        <v>0</v>
      </c>
      <c r="I1504" s="1091">
        <v>32075739.670000002</v>
      </c>
      <c r="J1504" s="1095" t="s">
        <v>1020</v>
      </c>
      <c r="K1504" s="1091"/>
      <c r="L1504" s="1091"/>
      <c r="M1504" s="1092"/>
      <c r="N1504" s="1091"/>
      <c r="O1504" s="1091"/>
      <c r="P1504" s="1091"/>
      <c r="Q1504" s="1091"/>
      <c r="R1504" s="1092"/>
    </row>
    <row r="1505" spans="1:18">
      <c r="A1505" s="1095" t="s">
        <v>199</v>
      </c>
      <c r="B1505" s="1095" t="s">
        <v>1790</v>
      </c>
      <c r="C1505" s="1095" t="s">
        <v>1791</v>
      </c>
      <c r="D1505" s="1095" t="s">
        <v>61</v>
      </c>
      <c r="E1505" s="1096">
        <v>40184</v>
      </c>
      <c r="F1505" s="1095" t="s">
        <v>199</v>
      </c>
      <c r="G1505" s="1091"/>
      <c r="H1505" s="1091"/>
      <c r="I1505" s="1091"/>
      <c r="J1505" s="1095" t="s">
        <v>199</v>
      </c>
      <c r="K1505" s="1091">
        <v>7172000</v>
      </c>
      <c r="L1505" s="1091"/>
      <c r="M1505" s="1092">
        <v>7172</v>
      </c>
      <c r="N1505" s="1091">
        <v>1000</v>
      </c>
      <c r="O1505" s="1091"/>
      <c r="P1505" s="1091"/>
      <c r="Q1505" s="1091"/>
      <c r="R1505" s="1092"/>
    </row>
    <row r="1506" spans="1:18">
      <c r="A1506" s="1095" t="s">
        <v>199</v>
      </c>
      <c r="B1506" s="1095" t="s">
        <v>1790</v>
      </c>
      <c r="C1506" s="1095" t="s">
        <v>1791</v>
      </c>
      <c r="D1506" s="1095" t="s">
        <v>61</v>
      </c>
      <c r="E1506" s="1096">
        <v>40604</v>
      </c>
      <c r="F1506" s="1095" t="s">
        <v>199</v>
      </c>
      <c r="G1506" s="1091"/>
      <c r="H1506" s="1091"/>
      <c r="I1506" s="1091"/>
      <c r="J1506" s="1095" t="s">
        <v>199</v>
      </c>
      <c r="K1506" s="1091">
        <v>7172000</v>
      </c>
      <c r="L1506" s="1091"/>
      <c r="M1506" s="1092">
        <v>7172</v>
      </c>
      <c r="N1506" s="1091">
        <v>1000</v>
      </c>
      <c r="O1506" s="1091"/>
      <c r="P1506" s="1091"/>
      <c r="Q1506" s="1091"/>
      <c r="R1506" s="1092"/>
    </row>
    <row r="1507" spans="1:18">
      <c r="A1507" s="1095" t="s">
        <v>199</v>
      </c>
      <c r="B1507" s="1095" t="s">
        <v>1790</v>
      </c>
      <c r="C1507" s="1095" t="s">
        <v>1791</v>
      </c>
      <c r="D1507" s="1095" t="s">
        <v>61</v>
      </c>
      <c r="E1507" s="1096">
        <v>40919</v>
      </c>
      <c r="F1507" s="1095" t="s">
        <v>199</v>
      </c>
      <c r="G1507" s="1091"/>
      <c r="H1507" s="1091"/>
      <c r="I1507" s="1091"/>
      <c r="J1507" s="1095" t="s">
        <v>199</v>
      </c>
      <c r="K1507" s="1091">
        <v>14341000</v>
      </c>
      <c r="L1507" s="1091"/>
      <c r="M1507" s="1092">
        <v>14341</v>
      </c>
      <c r="N1507" s="1091">
        <v>1000</v>
      </c>
      <c r="O1507" s="1091"/>
      <c r="P1507" s="1091"/>
      <c r="Q1507" s="1091"/>
      <c r="R1507" s="1092"/>
    </row>
    <row r="1508" spans="1:18">
      <c r="A1508" s="1095" t="s">
        <v>199</v>
      </c>
      <c r="B1508" s="1095" t="s">
        <v>1790</v>
      </c>
      <c r="C1508" s="1095" t="s">
        <v>1791</v>
      </c>
      <c r="D1508" s="1095" t="s">
        <v>61</v>
      </c>
      <c r="E1508" s="1096">
        <v>41003</v>
      </c>
      <c r="F1508" s="1095" t="s">
        <v>199</v>
      </c>
      <c r="G1508" s="1091"/>
      <c r="H1508" s="1091"/>
      <c r="I1508" s="1091"/>
      <c r="J1508" s="1095" t="s">
        <v>199</v>
      </c>
      <c r="K1508" s="1091"/>
      <c r="L1508" s="1091"/>
      <c r="M1508" s="1092"/>
      <c r="N1508" s="1091"/>
      <c r="O1508" s="1091"/>
      <c r="P1508" s="1091"/>
      <c r="Q1508" s="1091">
        <v>110000</v>
      </c>
      <c r="R1508" s="1092">
        <v>150295.95000000001</v>
      </c>
    </row>
    <row r="1509" spans="1:18">
      <c r="A1509" s="1095" t="s">
        <v>809</v>
      </c>
      <c r="B1509" s="1095" t="s">
        <v>1792</v>
      </c>
      <c r="C1509" s="1095" t="s">
        <v>1793</v>
      </c>
      <c r="D1509" s="1095" t="s">
        <v>166</v>
      </c>
      <c r="E1509" s="1096">
        <v>39920</v>
      </c>
      <c r="F1509" s="1095" t="s">
        <v>201</v>
      </c>
      <c r="G1509" s="1091">
        <v>9960000</v>
      </c>
      <c r="H1509" s="1091">
        <v>0</v>
      </c>
      <c r="I1509" s="1091">
        <v>11745689.33</v>
      </c>
      <c r="J1509" s="1095" t="s">
        <v>1020</v>
      </c>
      <c r="K1509" s="1091"/>
      <c r="L1509" s="1091"/>
      <c r="M1509" s="1092"/>
      <c r="N1509" s="1091"/>
      <c r="O1509" s="1091"/>
      <c r="P1509" s="1091"/>
      <c r="Q1509" s="1091"/>
      <c r="R1509" s="1092"/>
    </row>
    <row r="1510" spans="1:18">
      <c r="A1510" s="1095" t="s">
        <v>199</v>
      </c>
      <c r="B1510" s="1095" t="s">
        <v>1792</v>
      </c>
      <c r="C1510" s="1095" t="s">
        <v>1793</v>
      </c>
      <c r="D1510" s="1095" t="s">
        <v>166</v>
      </c>
      <c r="E1510" s="1096">
        <v>40787</v>
      </c>
      <c r="F1510" s="1095" t="s">
        <v>199</v>
      </c>
      <c r="G1510" s="1091"/>
      <c r="H1510" s="1091"/>
      <c r="I1510" s="1091"/>
      <c r="J1510" s="1095" t="s">
        <v>199</v>
      </c>
      <c r="K1510" s="1091">
        <v>9960000</v>
      </c>
      <c r="L1510" s="1091"/>
      <c r="M1510" s="1092">
        <v>9960</v>
      </c>
      <c r="N1510" s="1091">
        <v>1000</v>
      </c>
      <c r="O1510" s="1091"/>
      <c r="P1510" s="1091"/>
      <c r="Q1510" s="1091">
        <v>498000</v>
      </c>
      <c r="R1510" s="1092">
        <v>498</v>
      </c>
    </row>
    <row r="1511" spans="1:18">
      <c r="A1511" s="1095" t="s">
        <v>773</v>
      </c>
      <c r="B1511" s="1095" t="s">
        <v>1794</v>
      </c>
      <c r="C1511" s="1095" t="s">
        <v>1795</v>
      </c>
      <c r="D1511" s="1095" t="s">
        <v>1045</v>
      </c>
      <c r="E1511" s="1096">
        <v>39843</v>
      </c>
      <c r="F1511" s="1095" t="s">
        <v>200</v>
      </c>
      <c r="G1511" s="1091">
        <v>39000000</v>
      </c>
      <c r="H1511" s="1091">
        <v>0</v>
      </c>
      <c r="I1511" s="1091">
        <v>44926557.479999997</v>
      </c>
      <c r="J1511" s="1095" t="s">
        <v>1020</v>
      </c>
      <c r="K1511" s="1091"/>
      <c r="L1511" s="1091"/>
      <c r="M1511" s="1092"/>
      <c r="N1511" s="1091"/>
      <c r="O1511" s="1091"/>
      <c r="P1511" s="1091"/>
      <c r="Q1511" s="1091"/>
      <c r="R1511" s="1092"/>
    </row>
    <row r="1512" spans="1:18">
      <c r="A1512" s="1095" t="s">
        <v>199</v>
      </c>
      <c r="B1512" s="1095" t="s">
        <v>1794</v>
      </c>
      <c r="C1512" s="1095" t="s">
        <v>1795</v>
      </c>
      <c r="D1512" s="1095" t="s">
        <v>1045</v>
      </c>
      <c r="E1512" s="1096">
        <v>40576</v>
      </c>
      <c r="F1512" s="1095" t="s">
        <v>199</v>
      </c>
      <c r="G1512" s="1091"/>
      <c r="H1512" s="1091"/>
      <c r="I1512" s="1091"/>
      <c r="J1512" s="1095" t="s">
        <v>199</v>
      </c>
      <c r="K1512" s="1091">
        <v>21000000</v>
      </c>
      <c r="L1512" s="1091"/>
      <c r="M1512" s="1092">
        <v>21000</v>
      </c>
      <c r="N1512" s="1091">
        <v>1000</v>
      </c>
      <c r="O1512" s="1091"/>
      <c r="P1512" s="1091"/>
      <c r="Q1512" s="1091"/>
      <c r="R1512" s="1092"/>
    </row>
    <row r="1513" spans="1:18">
      <c r="A1513" s="1095" t="s">
        <v>199</v>
      </c>
      <c r="B1513" s="1095" t="s">
        <v>1794</v>
      </c>
      <c r="C1513" s="1095" t="s">
        <v>1795</v>
      </c>
      <c r="D1513" s="1095" t="s">
        <v>1045</v>
      </c>
      <c r="E1513" s="1096">
        <v>40905</v>
      </c>
      <c r="F1513" s="1095" t="s">
        <v>199</v>
      </c>
      <c r="G1513" s="1091"/>
      <c r="H1513" s="1091"/>
      <c r="I1513" s="1091"/>
      <c r="J1513" s="1095" t="s">
        <v>199</v>
      </c>
      <c r="K1513" s="1091">
        <v>18000000</v>
      </c>
      <c r="L1513" s="1091"/>
      <c r="M1513" s="1092">
        <v>18000</v>
      </c>
      <c r="N1513" s="1091">
        <v>1000</v>
      </c>
      <c r="O1513" s="1091"/>
      <c r="P1513" s="1091"/>
      <c r="Q1513" s="1091"/>
      <c r="R1513" s="1092"/>
    </row>
    <row r="1514" spans="1:18">
      <c r="A1514" s="1095" t="s">
        <v>199</v>
      </c>
      <c r="B1514" s="1095" t="s">
        <v>1794</v>
      </c>
      <c r="C1514" s="1095" t="s">
        <v>1795</v>
      </c>
      <c r="D1514" s="1095" t="s">
        <v>1045</v>
      </c>
      <c r="E1514" s="1096">
        <v>40954</v>
      </c>
      <c r="F1514" s="1095" t="s">
        <v>199</v>
      </c>
      <c r="G1514" s="1091"/>
      <c r="H1514" s="1091"/>
      <c r="I1514" s="1091"/>
      <c r="J1514" s="1095" t="s">
        <v>199</v>
      </c>
      <c r="K1514" s="1091"/>
      <c r="L1514" s="1091"/>
      <c r="M1514" s="1092"/>
      <c r="N1514" s="1091"/>
      <c r="O1514" s="1091"/>
      <c r="P1514" s="1091"/>
      <c r="Q1514" s="1091">
        <v>1200724.1499999999</v>
      </c>
      <c r="R1514" s="1092">
        <v>313505</v>
      </c>
    </row>
    <row r="1515" spans="1:18">
      <c r="A1515" s="1095" t="s">
        <v>1654</v>
      </c>
      <c r="B1515" s="1095" t="s">
        <v>1796</v>
      </c>
      <c r="C1515" s="1095" t="s">
        <v>1797</v>
      </c>
      <c r="D1515" s="1095" t="s">
        <v>131</v>
      </c>
      <c r="E1515" s="1096">
        <v>39857</v>
      </c>
      <c r="F1515" s="1095" t="s">
        <v>201</v>
      </c>
      <c r="G1515" s="1091">
        <v>18000000</v>
      </c>
      <c r="H1515" s="1091">
        <v>0</v>
      </c>
      <c r="I1515" s="1091">
        <v>21325250</v>
      </c>
      <c r="J1515" s="1095" t="s">
        <v>1020</v>
      </c>
      <c r="K1515" s="1091"/>
      <c r="L1515" s="1091"/>
      <c r="M1515" s="1092"/>
      <c r="N1515" s="1091"/>
      <c r="O1515" s="1091"/>
      <c r="P1515" s="1091"/>
      <c r="Q1515" s="1091"/>
      <c r="R1515" s="1092"/>
    </row>
    <row r="1516" spans="1:18">
      <c r="A1516" s="1095" t="s">
        <v>199</v>
      </c>
      <c r="B1516" s="1095" t="s">
        <v>1796</v>
      </c>
      <c r="C1516" s="1095" t="s">
        <v>1797</v>
      </c>
      <c r="D1516" s="1095" t="s">
        <v>131</v>
      </c>
      <c r="E1516" s="1096">
        <v>40758</v>
      </c>
      <c r="F1516" s="1095" t="s">
        <v>199</v>
      </c>
      <c r="G1516" s="1091"/>
      <c r="H1516" s="1091"/>
      <c r="I1516" s="1091"/>
      <c r="J1516" s="1095" t="s">
        <v>199</v>
      </c>
      <c r="K1516" s="1091">
        <v>18000000</v>
      </c>
      <c r="L1516" s="1091"/>
      <c r="M1516" s="1092">
        <v>18000</v>
      </c>
      <c r="N1516" s="1091">
        <v>1000</v>
      </c>
      <c r="O1516" s="1091"/>
      <c r="P1516" s="1091"/>
      <c r="Q1516" s="1091">
        <v>900000</v>
      </c>
      <c r="R1516" s="1092">
        <v>900</v>
      </c>
    </row>
    <row r="1517" spans="1:18">
      <c r="A1517" s="1095"/>
      <c r="B1517" s="1095" t="s">
        <v>1798</v>
      </c>
      <c r="C1517" s="1095" t="s">
        <v>1799</v>
      </c>
      <c r="D1517" s="1095" t="s">
        <v>76</v>
      </c>
      <c r="E1517" s="1096">
        <v>39805</v>
      </c>
      <c r="F1517" s="1095" t="s">
        <v>200</v>
      </c>
      <c r="G1517" s="1091">
        <v>25054000</v>
      </c>
      <c r="H1517" s="1091">
        <v>0</v>
      </c>
      <c r="I1517" s="1091">
        <v>27877966.16</v>
      </c>
      <c r="J1517" s="1095" t="s">
        <v>808</v>
      </c>
      <c r="K1517" s="1091"/>
      <c r="L1517" s="1091"/>
      <c r="M1517" s="1092"/>
      <c r="N1517" s="1091"/>
      <c r="O1517" s="1091"/>
      <c r="P1517" s="1091"/>
      <c r="Q1517" s="1091"/>
      <c r="R1517" s="1092"/>
    </row>
    <row r="1518" spans="1:18">
      <c r="A1518" s="1095" t="s">
        <v>199</v>
      </c>
      <c r="B1518" s="1095" t="s">
        <v>1798</v>
      </c>
      <c r="C1518" s="1095" t="s">
        <v>1799</v>
      </c>
      <c r="D1518" s="1095" t="s">
        <v>76</v>
      </c>
      <c r="E1518" s="1096">
        <v>41093</v>
      </c>
      <c r="F1518" s="1095" t="s">
        <v>199</v>
      </c>
      <c r="G1518" s="1091"/>
      <c r="H1518" s="1091"/>
      <c r="I1518" s="1091"/>
      <c r="J1518" s="1095" t="s">
        <v>199</v>
      </c>
      <c r="K1518" s="1091">
        <v>23384401.440000001</v>
      </c>
      <c r="L1518" s="1091">
        <v>-350766.02</v>
      </c>
      <c r="M1518" s="1092">
        <v>25054</v>
      </c>
      <c r="N1518" s="1091">
        <v>933.36</v>
      </c>
      <c r="O1518" s="1091">
        <v>-1669598.56</v>
      </c>
      <c r="P1518" s="1091"/>
      <c r="Q1518" s="1091"/>
      <c r="R1518" s="1092"/>
    </row>
    <row r="1519" spans="1:18">
      <c r="A1519" s="1095" t="s">
        <v>199</v>
      </c>
      <c r="B1519" s="1095" t="s">
        <v>1798</v>
      </c>
      <c r="C1519" s="1095" t="s">
        <v>1799</v>
      </c>
      <c r="D1519" s="1095" t="s">
        <v>76</v>
      </c>
      <c r="E1519" s="1096">
        <v>41129</v>
      </c>
      <c r="F1519" s="1095" t="s">
        <v>199</v>
      </c>
      <c r="G1519" s="1091"/>
      <c r="H1519" s="1091"/>
      <c r="I1519" s="1091"/>
      <c r="J1519" s="1095" t="s">
        <v>199</v>
      </c>
      <c r="K1519" s="1091"/>
      <c r="L1519" s="1091"/>
      <c r="M1519" s="1092"/>
      <c r="N1519" s="1091"/>
      <c r="O1519" s="1091"/>
      <c r="P1519" s="1091"/>
      <c r="Q1519" s="1091">
        <v>425000</v>
      </c>
      <c r="R1519" s="1092">
        <v>357234</v>
      </c>
    </row>
    <row r="1520" spans="1:18">
      <c r="A1520" s="1095" t="s">
        <v>813</v>
      </c>
      <c r="B1520" s="1095" t="s">
        <v>1800</v>
      </c>
      <c r="C1520" s="1095" t="s">
        <v>1801</v>
      </c>
      <c r="D1520" s="1095" t="s">
        <v>9</v>
      </c>
      <c r="E1520" s="1096">
        <v>39927</v>
      </c>
      <c r="F1520" s="1095" t="s">
        <v>201</v>
      </c>
      <c r="G1520" s="1091">
        <v>12660000</v>
      </c>
      <c r="H1520" s="1091">
        <v>0</v>
      </c>
      <c r="I1520" s="1091">
        <v>15362909.75</v>
      </c>
      <c r="J1520" s="1095" t="s">
        <v>1020</v>
      </c>
      <c r="K1520" s="1091"/>
      <c r="L1520" s="1091"/>
      <c r="M1520" s="1092"/>
      <c r="N1520" s="1091"/>
      <c r="O1520" s="1091"/>
      <c r="P1520" s="1091"/>
      <c r="Q1520" s="1091"/>
      <c r="R1520" s="1092"/>
    </row>
    <row r="1521" spans="1:18">
      <c r="A1521" s="1095" t="s">
        <v>199</v>
      </c>
      <c r="B1521" s="1095" t="s">
        <v>1800</v>
      </c>
      <c r="C1521" s="1095" t="s">
        <v>1801</v>
      </c>
      <c r="D1521" s="1095" t="s">
        <v>9</v>
      </c>
      <c r="E1521" s="1096">
        <v>41023</v>
      </c>
      <c r="F1521" s="1095" t="s">
        <v>199</v>
      </c>
      <c r="G1521" s="1091"/>
      <c r="H1521" s="1091"/>
      <c r="I1521" s="1091"/>
      <c r="J1521" s="1095" t="s">
        <v>199</v>
      </c>
      <c r="K1521" s="1091">
        <v>12660000</v>
      </c>
      <c r="L1521" s="1091"/>
      <c r="M1521" s="1092">
        <v>12660</v>
      </c>
      <c r="N1521" s="1091">
        <v>1000</v>
      </c>
      <c r="O1521" s="1091"/>
      <c r="P1521" s="1091"/>
      <c r="Q1521" s="1091">
        <v>633000</v>
      </c>
      <c r="R1521" s="1092">
        <v>633</v>
      </c>
    </row>
    <row r="1522" spans="1:18">
      <c r="A1522" s="1095" t="s">
        <v>813</v>
      </c>
      <c r="B1522" s="1095" t="s">
        <v>1802</v>
      </c>
      <c r="C1522" s="1095" t="s">
        <v>1803</v>
      </c>
      <c r="D1522" s="1095" t="s">
        <v>45</v>
      </c>
      <c r="E1522" s="1096">
        <v>39892</v>
      </c>
      <c r="F1522" s="1095" t="s">
        <v>201</v>
      </c>
      <c r="G1522" s="1091">
        <v>3900000</v>
      </c>
      <c r="H1522" s="1091">
        <v>0</v>
      </c>
      <c r="I1522" s="1091">
        <v>3809874.42</v>
      </c>
      <c r="J1522" s="1095" t="s">
        <v>808</v>
      </c>
      <c r="K1522" s="1091"/>
      <c r="L1522" s="1091"/>
      <c r="M1522" s="1092"/>
      <c r="N1522" s="1091"/>
      <c r="O1522" s="1091"/>
      <c r="P1522" s="1091"/>
      <c r="Q1522" s="1091"/>
      <c r="R1522" s="1092"/>
    </row>
    <row r="1523" spans="1:18">
      <c r="A1523" s="1095" t="s">
        <v>199</v>
      </c>
      <c r="B1523" s="1095" t="s">
        <v>1802</v>
      </c>
      <c r="C1523" s="1095" t="s">
        <v>1803</v>
      </c>
      <c r="D1523" s="1095" t="s">
        <v>45</v>
      </c>
      <c r="E1523" s="1096">
        <v>41213</v>
      </c>
      <c r="F1523" s="1095" t="s">
        <v>199</v>
      </c>
      <c r="G1523" s="1091"/>
      <c r="H1523" s="1091"/>
      <c r="I1523" s="1091"/>
      <c r="J1523" s="1095" t="s">
        <v>199</v>
      </c>
      <c r="K1523" s="1091">
        <v>2944500</v>
      </c>
      <c r="L1523" s="1091"/>
      <c r="M1523" s="1092">
        <v>3900</v>
      </c>
      <c r="N1523" s="1091">
        <v>755</v>
      </c>
      <c r="O1523" s="1091">
        <v>-955500</v>
      </c>
      <c r="P1523" s="1091"/>
      <c r="Q1523" s="1091">
        <v>122225</v>
      </c>
      <c r="R1523" s="1092">
        <v>195</v>
      </c>
    </row>
    <row r="1524" spans="1:18">
      <c r="A1524" s="1095" t="s">
        <v>199</v>
      </c>
      <c r="B1524" s="1095" t="s">
        <v>1802</v>
      </c>
      <c r="C1524" s="1095" t="s">
        <v>1803</v>
      </c>
      <c r="D1524" s="1095" t="s">
        <v>45</v>
      </c>
      <c r="E1524" s="1096">
        <v>41285</v>
      </c>
      <c r="F1524" s="1095" t="s">
        <v>199</v>
      </c>
      <c r="G1524" s="1091"/>
      <c r="H1524" s="1091"/>
      <c r="I1524" s="1091"/>
      <c r="J1524" s="1095" t="s">
        <v>199</v>
      </c>
      <c r="K1524" s="1091"/>
      <c r="L1524" s="1091">
        <v>-25000</v>
      </c>
      <c r="M1524" s="1092"/>
      <c r="N1524" s="1091"/>
      <c r="O1524" s="1091"/>
      <c r="P1524" s="1091"/>
      <c r="Q1524" s="1091"/>
      <c r="R1524" s="1092"/>
    </row>
    <row r="1525" spans="1:18">
      <c r="A1525" s="1095" t="s">
        <v>827</v>
      </c>
      <c r="B1525" s="1095" t="s">
        <v>1804</v>
      </c>
      <c r="C1525" s="1095" t="s">
        <v>1805</v>
      </c>
      <c r="D1525" s="1095" t="s">
        <v>15</v>
      </c>
      <c r="E1525" s="1096">
        <v>39878</v>
      </c>
      <c r="F1525" s="1095" t="s">
        <v>201</v>
      </c>
      <c r="G1525" s="1091">
        <v>12325000</v>
      </c>
      <c r="H1525" s="1091">
        <v>0</v>
      </c>
      <c r="I1525" s="1091">
        <v>15985994.66</v>
      </c>
      <c r="J1525" s="1095" t="s">
        <v>1020</v>
      </c>
      <c r="K1525" s="1091"/>
      <c r="L1525" s="1091"/>
      <c r="M1525" s="1092"/>
      <c r="N1525" s="1091"/>
      <c r="O1525" s="1091"/>
      <c r="P1525" s="1091"/>
      <c r="Q1525" s="1091"/>
      <c r="R1525" s="1092"/>
    </row>
    <row r="1526" spans="1:18">
      <c r="A1526" s="1095" t="s">
        <v>199</v>
      </c>
      <c r="B1526" s="1095" t="s">
        <v>1804</v>
      </c>
      <c r="C1526" s="1095" t="s">
        <v>1805</v>
      </c>
      <c r="D1526" s="1095" t="s">
        <v>15</v>
      </c>
      <c r="E1526" s="1096">
        <v>41535</v>
      </c>
      <c r="F1526" s="1095" t="s">
        <v>199</v>
      </c>
      <c r="G1526" s="1091"/>
      <c r="H1526" s="1091"/>
      <c r="I1526" s="1091"/>
      <c r="J1526" s="1095" t="s">
        <v>199</v>
      </c>
      <c r="K1526" s="1091">
        <v>12325000</v>
      </c>
      <c r="L1526" s="1091"/>
      <c r="M1526" s="1092">
        <v>12325</v>
      </c>
      <c r="N1526" s="1091">
        <v>1000</v>
      </c>
      <c r="O1526" s="1091"/>
      <c r="P1526" s="1091"/>
      <c r="Q1526" s="1091">
        <v>616000</v>
      </c>
      <c r="R1526" s="1092">
        <v>616</v>
      </c>
    </row>
    <row r="1527" spans="1:18">
      <c r="A1527" s="1095" t="s">
        <v>1509</v>
      </c>
      <c r="B1527" s="1095" t="s">
        <v>1806</v>
      </c>
      <c r="C1527" s="1095" t="s">
        <v>1807</v>
      </c>
      <c r="D1527" s="1095" t="s">
        <v>151</v>
      </c>
      <c r="E1527" s="1096">
        <v>40067</v>
      </c>
      <c r="F1527" s="1095" t="s">
        <v>201</v>
      </c>
      <c r="G1527" s="1091">
        <v>1500000</v>
      </c>
      <c r="H1527" s="1091">
        <v>0</v>
      </c>
      <c r="I1527" s="1091">
        <v>1730162.66</v>
      </c>
      <c r="J1527" s="1095" t="s">
        <v>1020</v>
      </c>
      <c r="K1527" s="1091"/>
      <c r="L1527" s="1091"/>
      <c r="M1527" s="1092"/>
      <c r="N1527" s="1091"/>
      <c r="O1527" s="1091"/>
      <c r="P1527" s="1091"/>
      <c r="Q1527" s="1091"/>
      <c r="R1527" s="1092"/>
    </row>
    <row r="1528" spans="1:18">
      <c r="A1528" s="1095" t="s">
        <v>199</v>
      </c>
      <c r="B1528" s="1095" t="s">
        <v>1806</v>
      </c>
      <c r="C1528" s="1095" t="s">
        <v>1807</v>
      </c>
      <c r="D1528" s="1095" t="s">
        <v>151</v>
      </c>
      <c r="E1528" s="1096">
        <v>40780</v>
      </c>
      <c r="F1528" s="1095" t="s">
        <v>199</v>
      </c>
      <c r="G1528" s="1091"/>
      <c r="H1528" s="1091"/>
      <c r="I1528" s="1091"/>
      <c r="J1528" s="1095" t="s">
        <v>199</v>
      </c>
      <c r="K1528" s="1091">
        <v>1500000</v>
      </c>
      <c r="L1528" s="1091"/>
      <c r="M1528" s="1092">
        <v>1500</v>
      </c>
      <c r="N1528" s="1091">
        <v>1000</v>
      </c>
      <c r="O1528" s="1091"/>
      <c r="P1528" s="1091"/>
      <c r="Q1528" s="1091">
        <v>71000</v>
      </c>
      <c r="R1528" s="1092">
        <v>71</v>
      </c>
    </row>
    <row r="1529" spans="1:18">
      <c r="A1529" s="1095" t="s">
        <v>1018</v>
      </c>
      <c r="B1529" s="1095" t="s">
        <v>1808</v>
      </c>
      <c r="C1529" s="1095" t="s">
        <v>1084</v>
      </c>
      <c r="D1529" s="1095" t="s">
        <v>65</v>
      </c>
      <c r="E1529" s="1096">
        <v>39850</v>
      </c>
      <c r="F1529" s="1095" t="s">
        <v>6</v>
      </c>
      <c r="G1529" s="1091">
        <v>3000000</v>
      </c>
      <c r="H1529" s="1091">
        <v>0</v>
      </c>
      <c r="I1529" s="1091">
        <v>3227916.67</v>
      </c>
      <c r="J1529" s="1095" t="s">
        <v>1020</v>
      </c>
      <c r="K1529" s="1091"/>
      <c r="L1529" s="1091"/>
      <c r="M1529" s="1092"/>
      <c r="N1529" s="1091"/>
      <c r="O1529" s="1091"/>
      <c r="P1529" s="1091"/>
      <c r="Q1529" s="1091"/>
      <c r="R1529" s="1092"/>
    </row>
    <row r="1530" spans="1:18">
      <c r="A1530" s="1095" t="s">
        <v>199</v>
      </c>
      <c r="B1530" s="1095" t="s">
        <v>1808</v>
      </c>
      <c r="C1530" s="1095" t="s">
        <v>1084</v>
      </c>
      <c r="D1530" s="1095" t="s">
        <v>65</v>
      </c>
      <c r="E1530" s="1096">
        <v>40403</v>
      </c>
      <c r="F1530" s="1095" t="s">
        <v>199</v>
      </c>
      <c r="G1530" s="1091"/>
      <c r="H1530" s="1091"/>
      <c r="I1530" s="1091"/>
      <c r="J1530" s="1095" t="s">
        <v>199</v>
      </c>
      <c r="K1530" s="1091">
        <v>3000000</v>
      </c>
      <c r="L1530" s="1091"/>
      <c r="M1530" s="1092">
        <v>3000</v>
      </c>
      <c r="N1530" s="1091">
        <v>1000</v>
      </c>
      <c r="O1530" s="1091"/>
      <c r="P1530" s="1091"/>
      <c r="Q1530" s="1091"/>
      <c r="R1530" s="1092"/>
    </row>
    <row r="1531" spans="1:18">
      <c r="A1531" s="1095" t="s">
        <v>1809</v>
      </c>
      <c r="B1531" s="1095" t="s">
        <v>1810</v>
      </c>
      <c r="C1531" s="1095" t="s">
        <v>1132</v>
      </c>
      <c r="D1531" s="1095" t="s">
        <v>131</v>
      </c>
      <c r="E1531" s="1096">
        <v>39836</v>
      </c>
      <c r="F1531" s="1095" t="s">
        <v>201</v>
      </c>
      <c r="G1531" s="1091">
        <v>6800000</v>
      </c>
      <c r="H1531" s="1091">
        <v>0</v>
      </c>
      <c r="I1531" s="1091">
        <v>207947.78</v>
      </c>
      <c r="J1531" s="1095" t="s">
        <v>954</v>
      </c>
      <c r="K1531" s="1091"/>
      <c r="L1531" s="1091"/>
      <c r="M1531" s="1092"/>
      <c r="N1531" s="1091"/>
      <c r="O1531" s="1091"/>
      <c r="P1531" s="1091"/>
      <c r="Q1531" s="1091"/>
      <c r="R1531" s="1092"/>
    </row>
    <row r="1532" spans="1:18">
      <c r="A1532" s="1095" t="s">
        <v>199</v>
      </c>
      <c r="B1532" s="1095" t="s">
        <v>1810</v>
      </c>
      <c r="C1532" s="1095" t="s">
        <v>1132</v>
      </c>
      <c r="D1532" s="1095" t="s">
        <v>131</v>
      </c>
      <c r="E1532" s="1096">
        <v>40487</v>
      </c>
      <c r="F1532" s="1095" t="s">
        <v>199</v>
      </c>
      <c r="G1532" s="1091"/>
      <c r="H1532" s="1091"/>
      <c r="I1532" s="1091"/>
      <c r="J1532" s="1095" t="s">
        <v>199</v>
      </c>
      <c r="K1532" s="1091"/>
      <c r="L1532" s="1091"/>
      <c r="M1532" s="1092"/>
      <c r="N1532" s="1091"/>
      <c r="O1532" s="1091">
        <v>-6800000</v>
      </c>
      <c r="P1532" s="1091"/>
      <c r="Q1532" s="1091"/>
      <c r="R1532" s="1092"/>
    </row>
    <row r="1533" spans="1:18">
      <c r="A1533" s="1095" t="s">
        <v>1811</v>
      </c>
      <c r="B1533" s="1095" t="s">
        <v>1812</v>
      </c>
      <c r="C1533" s="1095" t="s">
        <v>1813</v>
      </c>
      <c r="D1533" s="1095" t="s">
        <v>805</v>
      </c>
      <c r="E1533" s="1096">
        <v>39878</v>
      </c>
      <c r="F1533" s="1095" t="s">
        <v>201</v>
      </c>
      <c r="G1533" s="1091">
        <v>4389000</v>
      </c>
      <c r="H1533" s="1091">
        <v>4389000</v>
      </c>
      <c r="I1533" s="1091">
        <v>284999</v>
      </c>
      <c r="J1533" s="1095" t="s">
        <v>1036</v>
      </c>
      <c r="K1533" s="1091"/>
      <c r="L1533" s="1091"/>
      <c r="M1533" s="1092"/>
      <c r="N1533" s="1091"/>
      <c r="O1533" s="1091"/>
      <c r="P1533" s="1091"/>
      <c r="Q1533" s="1091"/>
      <c r="R1533" s="1092"/>
    </row>
    <row r="1534" spans="1:18">
      <c r="A1534" s="1095" t="s">
        <v>773</v>
      </c>
      <c r="B1534" s="1095" t="s">
        <v>1814</v>
      </c>
      <c r="C1534" s="1095" t="s">
        <v>866</v>
      </c>
      <c r="D1534" s="1095" t="s">
        <v>45</v>
      </c>
      <c r="E1534" s="1096">
        <v>39794</v>
      </c>
      <c r="F1534" s="1095" t="s">
        <v>200</v>
      </c>
      <c r="G1534" s="1091">
        <v>95000000</v>
      </c>
      <c r="H1534" s="1091">
        <v>0</v>
      </c>
      <c r="I1534" s="1091">
        <v>111918194.45</v>
      </c>
      <c r="J1534" s="1095" t="s">
        <v>1020</v>
      </c>
      <c r="K1534" s="1091"/>
      <c r="L1534" s="1091"/>
      <c r="M1534" s="1092"/>
      <c r="N1534" s="1091"/>
      <c r="O1534" s="1091"/>
      <c r="P1534" s="1091"/>
      <c r="Q1534" s="1091"/>
      <c r="R1534" s="1092"/>
    </row>
    <row r="1535" spans="1:18">
      <c r="A1535" s="1095" t="s">
        <v>199</v>
      </c>
      <c r="B1535" s="1095" t="s">
        <v>1814</v>
      </c>
      <c r="C1535" s="1095" t="s">
        <v>866</v>
      </c>
      <c r="D1535" s="1095" t="s">
        <v>45</v>
      </c>
      <c r="E1535" s="1096">
        <v>40905</v>
      </c>
      <c r="F1535" s="1095" t="s">
        <v>199</v>
      </c>
      <c r="G1535" s="1091"/>
      <c r="H1535" s="1091"/>
      <c r="I1535" s="1091"/>
      <c r="J1535" s="1095" t="s">
        <v>199</v>
      </c>
      <c r="K1535" s="1091">
        <v>23750000</v>
      </c>
      <c r="L1535" s="1091"/>
      <c r="M1535" s="1092">
        <v>23750</v>
      </c>
      <c r="N1535" s="1091">
        <v>1000</v>
      </c>
      <c r="O1535" s="1091"/>
      <c r="P1535" s="1091"/>
      <c r="Q1535" s="1091"/>
      <c r="R1535" s="1092"/>
    </row>
    <row r="1536" spans="1:18">
      <c r="A1536" s="1095" t="s">
        <v>199</v>
      </c>
      <c r="B1536" s="1095" t="s">
        <v>1814</v>
      </c>
      <c r="C1536" s="1095" t="s">
        <v>866</v>
      </c>
      <c r="D1536" s="1095" t="s">
        <v>45</v>
      </c>
      <c r="E1536" s="1096">
        <v>41080</v>
      </c>
      <c r="F1536" s="1095" t="s">
        <v>199</v>
      </c>
      <c r="G1536" s="1091"/>
      <c r="H1536" s="1091"/>
      <c r="I1536" s="1091"/>
      <c r="J1536" s="1095" t="s">
        <v>199</v>
      </c>
      <c r="K1536" s="1091">
        <v>71250000</v>
      </c>
      <c r="L1536" s="1091"/>
      <c r="M1536" s="1092">
        <v>71250</v>
      </c>
      <c r="N1536" s="1091">
        <v>1000</v>
      </c>
      <c r="O1536" s="1091"/>
      <c r="P1536" s="1091"/>
      <c r="Q1536" s="1091"/>
      <c r="R1536" s="1092"/>
    </row>
    <row r="1537" spans="1:18">
      <c r="A1537" s="1095" t="s">
        <v>199</v>
      </c>
      <c r="B1537" s="1095" t="s">
        <v>1814</v>
      </c>
      <c r="C1537" s="1095" t="s">
        <v>866</v>
      </c>
      <c r="D1537" s="1095" t="s">
        <v>45</v>
      </c>
      <c r="E1537" s="1096">
        <v>41108</v>
      </c>
      <c r="F1537" s="1095" t="s">
        <v>199</v>
      </c>
      <c r="G1537" s="1091"/>
      <c r="H1537" s="1091"/>
      <c r="I1537" s="1091"/>
      <c r="J1537" s="1095" t="s">
        <v>199</v>
      </c>
      <c r="K1537" s="1091"/>
      <c r="L1537" s="1091"/>
      <c r="M1537" s="1092"/>
      <c r="N1537" s="1091"/>
      <c r="O1537" s="1091"/>
      <c r="P1537" s="1091"/>
      <c r="Q1537" s="1091">
        <v>755000</v>
      </c>
      <c r="R1537" s="1092">
        <v>267455</v>
      </c>
    </row>
    <row r="1538" spans="1:18">
      <c r="A1538" s="1095" t="s">
        <v>809</v>
      </c>
      <c r="B1538" s="1095" t="s">
        <v>1815</v>
      </c>
      <c r="C1538" s="1095" t="s">
        <v>1136</v>
      </c>
      <c r="D1538" s="1095" t="s">
        <v>117</v>
      </c>
      <c r="E1538" s="1096">
        <v>39801</v>
      </c>
      <c r="F1538" s="1095" t="s">
        <v>201</v>
      </c>
      <c r="G1538" s="1091">
        <v>87631000</v>
      </c>
      <c r="H1538" s="1091">
        <v>0</v>
      </c>
      <c r="I1538" s="1091">
        <v>105252939.77</v>
      </c>
      <c r="J1538" s="1095" t="s">
        <v>1020</v>
      </c>
      <c r="K1538" s="1091"/>
      <c r="L1538" s="1091"/>
      <c r="M1538" s="1092"/>
      <c r="N1538" s="1091"/>
      <c r="O1538" s="1091"/>
      <c r="P1538" s="1091"/>
      <c r="Q1538" s="1091"/>
      <c r="R1538" s="1092"/>
    </row>
    <row r="1539" spans="1:18">
      <c r="A1539" s="1095" t="s">
        <v>199</v>
      </c>
      <c r="B1539" s="1095" t="s">
        <v>1815</v>
      </c>
      <c r="C1539" s="1095" t="s">
        <v>1136</v>
      </c>
      <c r="D1539" s="1095" t="s">
        <v>117</v>
      </c>
      <c r="E1539" s="1096">
        <v>40813</v>
      </c>
      <c r="F1539" s="1095" t="s">
        <v>199</v>
      </c>
      <c r="G1539" s="1091"/>
      <c r="H1539" s="1091"/>
      <c r="I1539" s="1091"/>
      <c r="J1539" s="1095" t="s">
        <v>199</v>
      </c>
      <c r="K1539" s="1091">
        <v>87631000</v>
      </c>
      <c r="L1539" s="1091"/>
      <c r="M1539" s="1092">
        <v>87631</v>
      </c>
      <c r="N1539" s="1091">
        <v>1000</v>
      </c>
      <c r="O1539" s="1091"/>
      <c r="P1539" s="1091"/>
      <c r="Q1539" s="1091">
        <v>4382000</v>
      </c>
      <c r="R1539" s="1092">
        <v>4382</v>
      </c>
    </row>
    <row r="1540" spans="1:18">
      <c r="A1540" s="1095" t="s">
        <v>941</v>
      </c>
      <c r="B1540" s="1095" t="s">
        <v>1816</v>
      </c>
      <c r="C1540" s="1095" t="s">
        <v>825</v>
      </c>
      <c r="D1540" s="1095" t="s">
        <v>79</v>
      </c>
      <c r="E1540" s="1096">
        <v>40011</v>
      </c>
      <c r="F1540" s="1095" t="s">
        <v>826</v>
      </c>
      <c r="G1540" s="1091">
        <v>2500000</v>
      </c>
      <c r="H1540" s="1091">
        <v>0</v>
      </c>
      <c r="I1540" s="1091">
        <v>3103618.4</v>
      </c>
      <c r="J1540" s="1095" t="s">
        <v>808</v>
      </c>
      <c r="K1540" s="1091"/>
      <c r="L1540" s="1091"/>
      <c r="M1540" s="1092"/>
      <c r="N1540" s="1091"/>
      <c r="O1540" s="1091"/>
      <c r="P1540" s="1091"/>
      <c r="Q1540" s="1091"/>
      <c r="R1540" s="1092"/>
    </row>
    <row r="1541" spans="1:18">
      <c r="A1541" s="1095" t="s">
        <v>199</v>
      </c>
      <c r="B1541" s="1095" t="s">
        <v>1816</v>
      </c>
      <c r="C1541" s="1095" t="s">
        <v>825</v>
      </c>
      <c r="D1541" s="1095" t="s">
        <v>79</v>
      </c>
      <c r="E1541" s="1096">
        <v>41390</v>
      </c>
      <c r="F1541" s="1095" t="s">
        <v>199</v>
      </c>
      <c r="G1541" s="1091"/>
      <c r="H1541" s="1091"/>
      <c r="I1541" s="1091"/>
      <c r="J1541" s="1095" t="s">
        <v>199</v>
      </c>
      <c r="K1541" s="1091">
        <v>120000</v>
      </c>
      <c r="L1541" s="1091"/>
      <c r="M1541" s="1092">
        <v>120000</v>
      </c>
      <c r="N1541" s="1091">
        <v>1.0015000000000001</v>
      </c>
      <c r="O1541" s="1091"/>
      <c r="P1541" s="1091">
        <v>180</v>
      </c>
      <c r="Q1541" s="1091"/>
      <c r="R1541" s="1092"/>
    </row>
    <row r="1542" spans="1:18">
      <c r="A1542" s="1095" t="s">
        <v>199</v>
      </c>
      <c r="B1542" s="1095" t="s">
        <v>1816</v>
      </c>
      <c r="C1542" s="1095" t="s">
        <v>825</v>
      </c>
      <c r="D1542" s="1095" t="s">
        <v>79</v>
      </c>
      <c r="E1542" s="1096">
        <v>41393</v>
      </c>
      <c r="F1542" s="1095" t="s">
        <v>199</v>
      </c>
      <c r="G1542" s="1091"/>
      <c r="H1542" s="1091"/>
      <c r="I1542" s="1091"/>
      <c r="J1542" s="1095" t="s">
        <v>199</v>
      </c>
      <c r="K1542" s="1091">
        <v>2380000</v>
      </c>
      <c r="L1542" s="1091"/>
      <c r="M1542" s="1092">
        <v>2380000</v>
      </c>
      <c r="N1542" s="1091">
        <v>1.0015000000000001</v>
      </c>
      <c r="O1542" s="1091"/>
      <c r="P1542" s="1091">
        <v>3570</v>
      </c>
      <c r="Q1542" s="1091">
        <v>90582.47</v>
      </c>
      <c r="R1542" s="1092">
        <v>107000</v>
      </c>
    </row>
    <row r="1543" spans="1:18">
      <c r="A1543" s="1095" t="s">
        <v>199</v>
      </c>
      <c r="B1543" s="1095" t="s">
        <v>1816</v>
      </c>
      <c r="C1543" s="1095" t="s">
        <v>825</v>
      </c>
      <c r="D1543" s="1095" t="s">
        <v>79</v>
      </c>
      <c r="E1543" s="1096">
        <v>41425</v>
      </c>
      <c r="F1543" s="1095" t="s">
        <v>199</v>
      </c>
      <c r="G1543" s="1091"/>
      <c r="H1543" s="1091"/>
      <c r="I1543" s="1091"/>
      <c r="J1543" s="1095" t="s">
        <v>199</v>
      </c>
      <c r="K1543" s="1091"/>
      <c r="L1543" s="1091">
        <v>-25000</v>
      </c>
      <c r="M1543" s="1092"/>
      <c r="N1543" s="1091"/>
      <c r="O1543" s="1091"/>
      <c r="P1543" s="1091"/>
      <c r="Q1543" s="1091"/>
      <c r="R1543" s="1092"/>
    </row>
    <row r="1544" spans="1:18">
      <c r="A1544" s="1095"/>
      <c r="B1544" s="1095" t="s">
        <v>1817</v>
      </c>
      <c r="C1544" s="1095" t="s">
        <v>1306</v>
      </c>
      <c r="D1544" s="1095" t="s">
        <v>5</v>
      </c>
      <c r="E1544" s="1096">
        <v>39843</v>
      </c>
      <c r="F1544" s="1095" t="s">
        <v>200</v>
      </c>
      <c r="G1544" s="1091">
        <v>11949000</v>
      </c>
      <c r="H1544" s="1091">
        <v>0</v>
      </c>
      <c r="I1544" s="1091">
        <v>13764140.41</v>
      </c>
      <c r="J1544" s="1095" t="s">
        <v>808</v>
      </c>
      <c r="K1544" s="1091"/>
      <c r="L1544" s="1091"/>
      <c r="M1544" s="1092"/>
      <c r="N1544" s="1091"/>
      <c r="O1544" s="1091"/>
      <c r="P1544" s="1091"/>
      <c r="Q1544" s="1091"/>
      <c r="R1544" s="1092"/>
    </row>
    <row r="1545" spans="1:18">
      <c r="A1545" s="1095" t="s">
        <v>199</v>
      </c>
      <c r="B1545" s="1095" t="s">
        <v>1817</v>
      </c>
      <c r="C1545" s="1095" t="s">
        <v>1306</v>
      </c>
      <c r="D1545" s="1095" t="s">
        <v>5</v>
      </c>
      <c r="E1545" s="1096">
        <v>41393</v>
      </c>
      <c r="F1545" s="1095" t="s">
        <v>199</v>
      </c>
      <c r="G1545" s="1091"/>
      <c r="H1545" s="1091"/>
      <c r="I1545" s="1091"/>
      <c r="J1545" s="1095" t="s">
        <v>199</v>
      </c>
      <c r="K1545" s="1091">
        <v>11949000</v>
      </c>
      <c r="L1545" s="1091"/>
      <c r="M1545" s="1092">
        <v>11949</v>
      </c>
      <c r="N1545" s="1091">
        <v>1091.1099999999999</v>
      </c>
      <c r="O1545" s="1091"/>
      <c r="P1545" s="1091">
        <v>1088673.3899999999</v>
      </c>
      <c r="Q1545" s="1091"/>
      <c r="R1545" s="1092"/>
    </row>
    <row r="1546" spans="1:18">
      <c r="A1546" s="1095" t="s">
        <v>199</v>
      </c>
      <c r="B1546" s="1095" t="s">
        <v>1817</v>
      </c>
      <c r="C1546" s="1095" t="s">
        <v>1306</v>
      </c>
      <c r="D1546" s="1095" t="s">
        <v>5</v>
      </c>
      <c r="E1546" s="1096">
        <v>41416</v>
      </c>
      <c r="F1546" s="1095" t="s">
        <v>199</v>
      </c>
      <c r="G1546" s="1091"/>
      <c r="H1546" s="1091"/>
      <c r="I1546" s="1091"/>
      <c r="J1546" s="1095" t="s">
        <v>199</v>
      </c>
      <c r="K1546" s="1091"/>
      <c r="L1546" s="1091"/>
      <c r="M1546" s="1092"/>
      <c r="N1546" s="1091"/>
      <c r="O1546" s="1091"/>
      <c r="P1546" s="1091"/>
      <c r="Q1546" s="1091">
        <v>234500</v>
      </c>
      <c r="R1546" s="1092">
        <v>237712</v>
      </c>
    </row>
    <row r="1547" spans="1:18">
      <c r="A1547" s="1095" t="s">
        <v>199</v>
      </c>
      <c r="B1547" s="1095" t="s">
        <v>1817</v>
      </c>
      <c r="C1547" s="1095" t="s">
        <v>1306</v>
      </c>
      <c r="D1547" s="1095" t="s">
        <v>5</v>
      </c>
      <c r="E1547" s="1096">
        <v>41425</v>
      </c>
      <c r="F1547" s="1095" t="s">
        <v>199</v>
      </c>
      <c r="G1547" s="1091"/>
      <c r="H1547" s="1091"/>
      <c r="I1547" s="1091"/>
      <c r="J1547" s="1095" t="s">
        <v>199</v>
      </c>
      <c r="K1547" s="1091"/>
      <c r="L1547" s="1091">
        <v>-130376.73</v>
      </c>
      <c r="M1547" s="1092"/>
      <c r="N1547" s="1091"/>
      <c r="O1547" s="1091"/>
      <c r="P1547" s="1091"/>
      <c r="Q1547" s="1091"/>
      <c r="R1547" s="1092"/>
    </row>
    <row r="1548" spans="1:18">
      <c r="A1548" s="1095" t="s">
        <v>1818</v>
      </c>
      <c r="B1548" s="1095" t="s">
        <v>1819</v>
      </c>
      <c r="C1548" s="1095" t="s">
        <v>1299</v>
      </c>
      <c r="D1548" s="1095" t="s">
        <v>1300</v>
      </c>
      <c r="E1548" s="1096">
        <v>39787</v>
      </c>
      <c r="F1548" s="1095" t="s">
        <v>200</v>
      </c>
      <c r="G1548" s="1091">
        <v>935000000</v>
      </c>
      <c r="H1548" s="1091">
        <v>0</v>
      </c>
      <c r="I1548" s="1091">
        <v>1220280000</v>
      </c>
      <c r="J1548" s="1095" t="s">
        <v>1020</v>
      </c>
      <c r="K1548" s="1091"/>
      <c r="L1548" s="1091"/>
      <c r="M1548" s="1092"/>
      <c r="N1548" s="1091"/>
      <c r="O1548" s="1091"/>
      <c r="P1548" s="1091"/>
      <c r="Q1548" s="1091"/>
      <c r="R1548" s="1092"/>
    </row>
    <row r="1549" spans="1:18">
      <c r="A1549" s="1095" t="s">
        <v>199</v>
      </c>
      <c r="B1549" s="1095" t="s">
        <v>1819</v>
      </c>
      <c r="C1549" s="1095" t="s">
        <v>1299</v>
      </c>
      <c r="D1549" s="1095" t="s">
        <v>1300</v>
      </c>
      <c r="E1549" s="1096">
        <v>41822</v>
      </c>
      <c r="F1549" s="1095" t="s">
        <v>199</v>
      </c>
      <c r="G1549" s="1091"/>
      <c r="H1549" s="1091"/>
      <c r="I1549" s="1091"/>
      <c r="J1549" s="1095" t="s">
        <v>199</v>
      </c>
      <c r="K1549" s="1091">
        <v>935000000</v>
      </c>
      <c r="L1549" s="1091"/>
      <c r="M1549" s="1092">
        <v>935000</v>
      </c>
      <c r="N1549" s="1091">
        <v>1000</v>
      </c>
      <c r="O1549" s="1091"/>
      <c r="P1549" s="1091"/>
      <c r="Q1549" s="1091"/>
      <c r="R1549" s="1092"/>
    </row>
    <row r="1550" spans="1:18">
      <c r="A1550" s="1095" t="s">
        <v>199</v>
      </c>
      <c r="B1550" s="1095" t="s">
        <v>1819</v>
      </c>
      <c r="C1550" s="1095" t="s">
        <v>1299</v>
      </c>
      <c r="D1550" s="1095" t="s">
        <v>1300</v>
      </c>
      <c r="E1550" s="1096">
        <v>41843</v>
      </c>
      <c r="F1550" s="1095" t="s">
        <v>199</v>
      </c>
      <c r="G1550" s="1091"/>
      <c r="H1550" s="1091"/>
      <c r="I1550" s="1091"/>
      <c r="J1550" s="1095" t="s">
        <v>199</v>
      </c>
      <c r="K1550" s="1091"/>
      <c r="L1550" s="1091"/>
      <c r="M1550" s="1092"/>
      <c r="N1550" s="1091"/>
      <c r="O1550" s="1091"/>
      <c r="P1550" s="1091"/>
      <c r="Q1550" s="1091">
        <v>3000000</v>
      </c>
      <c r="R1550" s="1092">
        <v>2093283.6</v>
      </c>
    </row>
    <row r="1551" spans="1:18">
      <c r="A1551" s="1095"/>
      <c r="B1551" s="1095" t="s">
        <v>1820</v>
      </c>
      <c r="C1551" s="1095" t="s">
        <v>1140</v>
      </c>
      <c r="D1551" s="1095" t="s">
        <v>1100</v>
      </c>
      <c r="E1551" s="1096">
        <v>39773</v>
      </c>
      <c r="F1551" s="1095" t="s">
        <v>200</v>
      </c>
      <c r="G1551" s="1091">
        <v>35000000</v>
      </c>
      <c r="H1551" s="1091">
        <v>0</v>
      </c>
      <c r="I1551" s="1091">
        <v>8233333.3300000001</v>
      </c>
      <c r="J1551" s="1095" t="s">
        <v>799</v>
      </c>
      <c r="K1551" s="1091"/>
      <c r="L1551" s="1091"/>
      <c r="M1551" s="1092"/>
      <c r="N1551" s="1091"/>
      <c r="O1551" s="1091"/>
      <c r="P1551" s="1091"/>
      <c r="Q1551" s="1091"/>
      <c r="R1551" s="1092"/>
    </row>
    <row r="1552" spans="1:18">
      <c r="A1552" s="1095" t="s">
        <v>199</v>
      </c>
      <c r="B1552" s="1095" t="s">
        <v>1820</v>
      </c>
      <c r="C1552" s="1095" t="s">
        <v>1140</v>
      </c>
      <c r="D1552" s="1095" t="s">
        <v>1100</v>
      </c>
      <c r="E1552" s="1096">
        <v>41976</v>
      </c>
      <c r="F1552" s="1095" t="s">
        <v>199</v>
      </c>
      <c r="G1552" s="1091"/>
      <c r="H1552" s="1091"/>
      <c r="I1552" s="1091"/>
      <c r="J1552" s="1095" t="s">
        <v>199</v>
      </c>
      <c r="K1552" s="1091">
        <v>2693800</v>
      </c>
      <c r="L1552" s="1091"/>
      <c r="M1552" s="1092">
        <v>26938</v>
      </c>
      <c r="N1552" s="1091">
        <v>100</v>
      </c>
      <c r="O1552" s="1091">
        <v>-24244200</v>
      </c>
      <c r="P1552" s="1091"/>
      <c r="Q1552" s="1091"/>
      <c r="R1552" s="1092"/>
    </row>
    <row r="1553" spans="1:18">
      <c r="A1553" s="1095" t="s">
        <v>199</v>
      </c>
      <c r="B1553" s="1095" t="s">
        <v>1820</v>
      </c>
      <c r="C1553" s="1095" t="s">
        <v>1140</v>
      </c>
      <c r="D1553" s="1095" t="s">
        <v>1100</v>
      </c>
      <c r="E1553" s="1096">
        <v>41977</v>
      </c>
      <c r="F1553" s="1095" t="s">
        <v>199</v>
      </c>
      <c r="G1553" s="1091"/>
      <c r="H1553" s="1091"/>
      <c r="I1553" s="1091"/>
      <c r="J1553" s="1095" t="s">
        <v>199</v>
      </c>
      <c r="K1553" s="1091">
        <v>806200</v>
      </c>
      <c r="L1553" s="1091"/>
      <c r="M1553" s="1092">
        <v>8062</v>
      </c>
      <c r="N1553" s="1091">
        <v>100</v>
      </c>
      <c r="O1553" s="1091">
        <v>-7255800</v>
      </c>
      <c r="P1553" s="1091"/>
      <c r="Q1553" s="1091"/>
      <c r="R1553" s="1092"/>
    </row>
    <row r="1554" spans="1:18">
      <c r="A1554" s="1095" t="s">
        <v>199</v>
      </c>
      <c r="B1554" s="1095" t="s">
        <v>1820</v>
      </c>
      <c r="C1554" s="1095" t="s">
        <v>1140</v>
      </c>
      <c r="D1554" s="1095" t="s">
        <v>1100</v>
      </c>
      <c r="E1554" s="1096">
        <v>42013</v>
      </c>
      <c r="F1554" s="1095" t="s">
        <v>199</v>
      </c>
      <c r="G1554" s="1091"/>
      <c r="H1554" s="1091"/>
      <c r="I1554" s="1091"/>
      <c r="J1554" s="1095" t="s">
        <v>199</v>
      </c>
      <c r="K1554" s="1091"/>
      <c r="L1554" s="1091">
        <v>-50000</v>
      </c>
      <c r="M1554" s="1092"/>
      <c r="N1554" s="1091"/>
      <c r="O1554" s="1091"/>
      <c r="P1554" s="1091"/>
      <c r="Q1554" s="1091"/>
      <c r="R1554" s="1092"/>
    </row>
    <row r="1555" spans="1:18">
      <c r="A1555" s="1095" t="s">
        <v>827</v>
      </c>
      <c r="B1555" s="1095" t="s">
        <v>1821</v>
      </c>
      <c r="C1555" s="1095" t="s">
        <v>1822</v>
      </c>
      <c r="D1555" s="1095" t="s">
        <v>845</v>
      </c>
      <c r="E1555" s="1096">
        <v>39906</v>
      </c>
      <c r="F1555" s="1095" t="s">
        <v>201</v>
      </c>
      <c r="G1555" s="1091">
        <v>2800000</v>
      </c>
      <c r="H1555" s="1091">
        <v>0</v>
      </c>
      <c r="I1555" s="1091">
        <v>3596579.2</v>
      </c>
      <c r="J1555" s="1095" t="s">
        <v>808</v>
      </c>
      <c r="K1555" s="1091"/>
      <c r="L1555" s="1091"/>
      <c r="M1555" s="1092"/>
      <c r="N1555" s="1091"/>
      <c r="O1555" s="1091"/>
      <c r="P1555" s="1091"/>
      <c r="Q1555" s="1091"/>
      <c r="R1555" s="1092"/>
    </row>
    <row r="1556" spans="1:18">
      <c r="A1556" s="1095" t="s">
        <v>199</v>
      </c>
      <c r="B1556" s="1095" t="s">
        <v>1821</v>
      </c>
      <c r="C1556" s="1095" t="s">
        <v>1822</v>
      </c>
      <c r="D1556" s="1095" t="s">
        <v>845</v>
      </c>
      <c r="E1556" s="1096">
        <v>42184</v>
      </c>
      <c r="F1556" s="1095" t="s">
        <v>199</v>
      </c>
      <c r="G1556" s="1091"/>
      <c r="H1556" s="1091"/>
      <c r="I1556" s="1091"/>
      <c r="J1556" s="1095" t="s">
        <v>199</v>
      </c>
      <c r="K1556" s="1091">
        <v>2800000</v>
      </c>
      <c r="L1556" s="1091"/>
      <c r="M1556" s="1092">
        <v>2800</v>
      </c>
      <c r="N1556" s="1091">
        <v>1187.6099999999999</v>
      </c>
      <c r="O1556" s="1091"/>
      <c r="P1556" s="1091">
        <v>525308</v>
      </c>
      <c r="Q1556" s="1091">
        <v>164018.20000000001</v>
      </c>
      <c r="R1556" s="1092">
        <v>140</v>
      </c>
    </row>
    <row r="1557" spans="1:18">
      <c r="A1557" s="1095" t="s">
        <v>199</v>
      </c>
      <c r="B1557" s="1095" t="s">
        <v>1821</v>
      </c>
      <c r="C1557" s="1095" t="s">
        <v>1822</v>
      </c>
      <c r="D1557" s="1095" t="s">
        <v>845</v>
      </c>
      <c r="E1557" s="1096">
        <v>42222</v>
      </c>
      <c r="F1557" s="1095" t="s">
        <v>199</v>
      </c>
      <c r="G1557" s="1091"/>
      <c r="H1557" s="1091"/>
      <c r="I1557" s="1091"/>
      <c r="J1557" s="1095" t="s">
        <v>199</v>
      </c>
      <c r="K1557" s="1091"/>
      <c r="L1557" s="1091">
        <v>-25000</v>
      </c>
      <c r="M1557" s="1092"/>
      <c r="N1557" s="1091"/>
      <c r="O1557" s="1091"/>
      <c r="P1557" s="1091"/>
      <c r="Q1557" s="1091"/>
      <c r="R1557" s="1092"/>
    </row>
    <row r="1558" spans="1:18">
      <c r="A1558" s="1095" t="s">
        <v>1485</v>
      </c>
      <c r="B1558" s="1095" t="s">
        <v>1823</v>
      </c>
      <c r="C1558" s="1095" t="s">
        <v>1824</v>
      </c>
      <c r="D1558" s="1095" t="s">
        <v>65</v>
      </c>
      <c r="E1558" s="1096">
        <v>39941</v>
      </c>
      <c r="F1558" s="1095" t="s">
        <v>50</v>
      </c>
      <c r="G1558" s="1091">
        <v>6784000</v>
      </c>
      <c r="H1558" s="1091">
        <v>0</v>
      </c>
      <c r="I1558" s="1091">
        <v>7444215.1200000001</v>
      </c>
      <c r="J1558" s="1095" t="s">
        <v>1020</v>
      </c>
      <c r="K1558" s="1091"/>
      <c r="L1558" s="1091"/>
      <c r="M1558" s="1092"/>
      <c r="N1558" s="1091"/>
      <c r="O1558" s="1091"/>
      <c r="P1558" s="1091"/>
      <c r="Q1558" s="1091"/>
      <c r="R1558" s="1092"/>
    </row>
    <row r="1559" spans="1:18">
      <c r="A1559" s="1095" t="s">
        <v>199</v>
      </c>
      <c r="B1559" s="1095" t="s">
        <v>1823</v>
      </c>
      <c r="C1559" s="1095" t="s">
        <v>1824</v>
      </c>
      <c r="D1559" s="1095" t="s">
        <v>65</v>
      </c>
      <c r="E1559" s="1096">
        <v>40403</v>
      </c>
      <c r="F1559" s="1095" t="s">
        <v>199</v>
      </c>
      <c r="G1559" s="1091"/>
      <c r="H1559" s="1091"/>
      <c r="I1559" s="1091"/>
      <c r="J1559" s="1095" t="s">
        <v>199</v>
      </c>
      <c r="K1559" s="1091">
        <v>6784000</v>
      </c>
      <c r="L1559" s="1091"/>
      <c r="M1559" s="1092">
        <v>6784000</v>
      </c>
      <c r="N1559" s="1091">
        <v>1</v>
      </c>
      <c r="O1559" s="1091"/>
      <c r="P1559" s="1091"/>
      <c r="Q1559" s="1091"/>
      <c r="R1559" s="1092"/>
    </row>
    <row r="1560" spans="1:18">
      <c r="A1560" s="1095" t="s">
        <v>1825</v>
      </c>
      <c r="B1560" s="1095" t="s">
        <v>1826</v>
      </c>
      <c r="C1560" s="1095" t="s">
        <v>1827</v>
      </c>
      <c r="D1560" s="1095" t="s">
        <v>805</v>
      </c>
      <c r="E1560" s="1096">
        <v>39892</v>
      </c>
      <c r="F1560" s="1095" t="s">
        <v>201</v>
      </c>
      <c r="G1560" s="1091">
        <v>9500000</v>
      </c>
      <c r="H1560" s="1091">
        <v>0</v>
      </c>
      <c r="I1560" s="1091">
        <v>467412.5</v>
      </c>
      <c r="J1560" s="1095" t="s">
        <v>2170</v>
      </c>
      <c r="K1560" s="1091"/>
      <c r="L1560" s="1091"/>
      <c r="M1560" s="1092"/>
      <c r="N1560" s="1091"/>
      <c r="O1560" s="1091"/>
      <c r="P1560" s="1091"/>
      <c r="Q1560" s="1091"/>
      <c r="R1560" s="1092"/>
    </row>
    <row r="1561" spans="1:18">
      <c r="A1561" s="1095" t="s">
        <v>199</v>
      </c>
      <c r="B1561" s="1095" t="s">
        <v>1826</v>
      </c>
      <c r="C1561" s="1095" t="s">
        <v>1827</v>
      </c>
      <c r="D1561" s="1095" t="s">
        <v>805</v>
      </c>
      <c r="E1561" s="1096">
        <v>41135</v>
      </c>
      <c r="F1561" s="1095" t="s">
        <v>199</v>
      </c>
      <c r="G1561" s="1091"/>
      <c r="H1561" s="1091"/>
      <c r="I1561" s="1091"/>
      <c r="J1561" s="1095" t="s">
        <v>199</v>
      </c>
      <c r="K1561" s="1091"/>
      <c r="L1561" s="1091"/>
      <c r="M1561" s="1092"/>
      <c r="N1561" s="1091"/>
      <c r="O1561" s="1091">
        <v>-9500000</v>
      </c>
      <c r="P1561" s="1091"/>
      <c r="Q1561" s="1091"/>
      <c r="R1561" s="1092"/>
    </row>
    <row r="1562" spans="1:18">
      <c r="A1562" s="1095"/>
      <c r="B1562" s="1095" t="s">
        <v>1828</v>
      </c>
      <c r="C1562" s="1095" t="s">
        <v>1829</v>
      </c>
      <c r="D1562" s="1095" t="s">
        <v>1050</v>
      </c>
      <c r="E1562" s="1096">
        <v>40088</v>
      </c>
      <c r="F1562" s="1095" t="s">
        <v>200</v>
      </c>
      <c r="G1562" s="1091">
        <v>22252000</v>
      </c>
      <c r="H1562" s="1091">
        <v>0</v>
      </c>
      <c r="I1562" s="1091">
        <v>28727240.289999999</v>
      </c>
      <c r="J1562" s="1095" t="s">
        <v>808</v>
      </c>
      <c r="K1562" s="1091"/>
      <c r="L1562" s="1091"/>
      <c r="M1562" s="1092"/>
      <c r="N1562" s="1091"/>
      <c r="O1562" s="1091"/>
      <c r="P1562" s="1091"/>
      <c r="Q1562" s="1091"/>
      <c r="R1562" s="1092"/>
    </row>
    <row r="1563" spans="1:18">
      <c r="A1563" s="1095" t="s">
        <v>199</v>
      </c>
      <c r="B1563" s="1095" t="s">
        <v>1828</v>
      </c>
      <c r="C1563" s="1095" t="s">
        <v>1829</v>
      </c>
      <c r="D1563" s="1095" t="s">
        <v>1050</v>
      </c>
      <c r="E1563" s="1096">
        <v>41129</v>
      </c>
      <c r="F1563" s="1095" t="s">
        <v>199</v>
      </c>
      <c r="G1563" s="1091"/>
      <c r="H1563" s="1091"/>
      <c r="I1563" s="1091"/>
      <c r="J1563" s="1095" t="s">
        <v>199</v>
      </c>
      <c r="K1563" s="1091">
        <v>1678618.89</v>
      </c>
      <c r="L1563" s="1091"/>
      <c r="M1563" s="1092">
        <v>1863</v>
      </c>
      <c r="N1563" s="1091">
        <v>901.03</v>
      </c>
      <c r="O1563" s="1091">
        <v>-184381.11</v>
      </c>
      <c r="P1563" s="1091"/>
      <c r="Q1563" s="1091"/>
      <c r="R1563" s="1092"/>
    </row>
    <row r="1564" spans="1:18">
      <c r="A1564" s="1095" t="s">
        <v>199</v>
      </c>
      <c r="B1564" s="1095" t="s">
        <v>1828</v>
      </c>
      <c r="C1564" s="1095" t="s">
        <v>1829</v>
      </c>
      <c r="D1564" s="1095" t="s">
        <v>1050</v>
      </c>
      <c r="E1564" s="1096">
        <v>41130</v>
      </c>
      <c r="F1564" s="1095" t="s">
        <v>199</v>
      </c>
      <c r="G1564" s="1091"/>
      <c r="H1564" s="1091"/>
      <c r="I1564" s="1091"/>
      <c r="J1564" s="1095" t="s">
        <v>199</v>
      </c>
      <c r="K1564" s="1091">
        <v>8575102.5099999998</v>
      </c>
      <c r="L1564" s="1091"/>
      <c r="M1564" s="1092">
        <v>9517</v>
      </c>
      <c r="N1564" s="1091">
        <v>901.03</v>
      </c>
      <c r="O1564" s="1091">
        <v>-941897.49</v>
      </c>
      <c r="P1564" s="1091"/>
      <c r="Q1564" s="1091"/>
      <c r="R1564" s="1092"/>
    </row>
    <row r="1565" spans="1:18">
      <c r="A1565" s="1095" t="s">
        <v>199</v>
      </c>
      <c r="B1565" s="1095" t="s">
        <v>1828</v>
      </c>
      <c r="C1565" s="1095" t="s">
        <v>1829</v>
      </c>
      <c r="D1565" s="1095" t="s">
        <v>1050</v>
      </c>
      <c r="E1565" s="1096">
        <v>41131</v>
      </c>
      <c r="F1565" s="1095" t="s">
        <v>199</v>
      </c>
      <c r="G1565" s="1091"/>
      <c r="H1565" s="1091"/>
      <c r="I1565" s="1091"/>
      <c r="J1565" s="1095" t="s">
        <v>199</v>
      </c>
      <c r="K1565" s="1091">
        <v>9795998.1600000001</v>
      </c>
      <c r="L1565" s="1091"/>
      <c r="M1565" s="1092">
        <v>10872</v>
      </c>
      <c r="N1565" s="1091">
        <v>901.03</v>
      </c>
      <c r="O1565" s="1091">
        <v>-1076001.8400000001</v>
      </c>
      <c r="P1565" s="1091"/>
      <c r="Q1565" s="1091"/>
      <c r="R1565" s="1092"/>
    </row>
    <row r="1566" spans="1:18">
      <c r="A1566" s="1095" t="s">
        <v>199</v>
      </c>
      <c r="B1566" s="1095" t="s">
        <v>1828</v>
      </c>
      <c r="C1566" s="1095" t="s">
        <v>1829</v>
      </c>
      <c r="D1566" s="1095" t="s">
        <v>1050</v>
      </c>
      <c r="E1566" s="1096">
        <v>41163</v>
      </c>
      <c r="F1566" s="1095" t="s">
        <v>199</v>
      </c>
      <c r="G1566" s="1091"/>
      <c r="H1566" s="1091"/>
      <c r="I1566" s="1091"/>
      <c r="J1566" s="1095" t="s">
        <v>199</v>
      </c>
      <c r="K1566" s="1091"/>
      <c r="L1566" s="1091">
        <v>-200497.2</v>
      </c>
      <c r="M1566" s="1092"/>
      <c r="N1566" s="1091"/>
      <c r="O1566" s="1091"/>
      <c r="P1566" s="1091"/>
      <c r="Q1566" s="1091"/>
      <c r="R1566" s="1092"/>
    </row>
    <row r="1567" spans="1:18">
      <c r="A1567" s="1095" t="s">
        <v>199</v>
      </c>
      <c r="B1567" s="1095" t="s">
        <v>1828</v>
      </c>
      <c r="C1567" s="1095" t="s">
        <v>1829</v>
      </c>
      <c r="D1567" s="1095" t="s">
        <v>1050</v>
      </c>
      <c r="E1567" s="1096">
        <v>42130</v>
      </c>
      <c r="F1567" s="1095" t="s">
        <v>199</v>
      </c>
      <c r="G1567" s="1091"/>
      <c r="H1567" s="1091"/>
      <c r="I1567" s="1091"/>
      <c r="J1567" s="1095" t="s">
        <v>199</v>
      </c>
      <c r="K1567" s="1091"/>
      <c r="L1567" s="1091"/>
      <c r="M1567" s="1092"/>
      <c r="N1567" s="1091"/>
      <c r="O1567" s="1091"/>
      <c r="P1567" s="1091"/>
      <c r="Q1567" s="1091">
        <v>5675000</v>
      </c>
      <c r="R1567" s="1092">
        <v>636377.93000000005</v>
      </c>
    </row>
    <row r="1568" spans="1:18">
      <c r="A1568" s="1095" t="s">
        <v>823</v>
      </c>
      <c r="B1568" s="1095" t="s">
        <v>1830</v>
      </c>
      <c r="C1568" s="1095" t="s">
        <v>1508</v>
      </c>
      <c r="D1568" s="1095" t="s">
        <v>1475</v>
      </c>
      <c r="E1568" s="1096">
        <v>39955</v>
      </c>
      <c r="F1568" s="1095" t="s">
        <v>826</v>
      </c>
      <c r="G1568" s="1091">
        <v>6349000</v>
      </c>
      <c r="H1568" s="1091">
        <v>0</v>
      </c>
      <c r="I1568" s="1091">
        <v>8778669.1099999994</v>
      </c>
      <c r="J1568" s="1095" t="s">
        <v>808</v>
      </c>
      <c r="K1568" s="1091"/>
      <c r="L1568" s="1091"/>
      <c r="M1568" s="1092"/>
      <c r="N1568" s="1091"/>
      <c r="O1568" s="1091"/>
      <c r="P1568" s="1091"/>
      <c r="Q1568" s="1091"/>
      <c r="R1568" s="1092"/>
    </row>
    <row r="1569" spans="1:18">
      <c r="A1569" s="1095" t="s">
        <v>199</v>
      </c>
      <c r="B1569" s="1095" t="s">
        <v>1830</v>
      </c>
      <c r="C1569" s="1095" t="s">
        <v>1508</v>
      </c>
      <c r="D1569" s="1095" t="s">
        <v>1475</v>
      </c>
      <c r="E1569" s="1096">
        <v>41477</v>
      </c>
      <c r="F1569" s="1095" t="s">
        <v>199</v>
      </c>
      <c r="G1569" s="1091"/>
      <c r="H1569" s="1091"/>
      <c r="I1569" s="1091"/>
      <c r="J1569" s="1095" t="s">
        <v>199</v>
      </c>
      <c r="K1569" s="1091">
        <v>6349000</v>
      </c>
      <c r="L1569" s="1091"/>
      <c r="M1569" s="1092">
        <v>6349000</v>
      </c>
      <c r="N1569" s="1091">
        <v>1.23742</v>
      </c>
      <c r="O1569" s="1091"/>
      <c r="P1569" s="1091">
        <v>1507379.58</v>
      </c>
      <c r="Q1569" s="1091">
        <v>478590.75</v>
      </c>
      <c r="R1569" s="1092">
        <v>317000</v>
      </c>
    </row>
    <row r="1570" spans="1:18">
      <c r="A1570" s="1095" t="s">
        <v>199</v>
      </c>
      <c r="B1570" s="1095" t="s">
        <v>1830</v>
      </c>
      <c r="C1570" s="1095" t="s">
        <v>1508</v>
      </c>
      <c r="D1570" s="1095" t="s">
        <v>1475</v>
      </c>
      <c r="E1570" s="1096">
        <v>41529</v>
      </c>
      <c r="F1570" s="1095" t="s">
        <v>199</v>
      </c>
      <c r="G1570" s="1091"/>
      <c r="H1570" s="1091"/>
      <c r="I1570" s="1091"/>
      <c r="J1570" s="1095" t="s">
        <v>199</v>
      </c>
      <c r="K1570" s="1091"/>
      <c r="L1570" s="1091">
        <v>-78563.8</v>
      </c>
      <c r="M1570" s="1092"/>
      <c r="N1570" s="1091"/>
      <c r="O1570" s="1091"/>
      <c r="P1570" s="1091"/>
      <c r="Q1570" s="1091"/>
      <c r="R1570" s="1092"/>
    </row>
    <row r="1571" spans="1:18">
      <c r="A1571" s="1095" t="s">
        <v>827</v>
      </c>
      <c r="B1571" s="1095" t="s">
        <v>1831</v>
      </c>
      <c r="C1571" s="1095" t="s">
        <v>1832</v>
      </c>
      <c r="D1571" s="1095" t="s">
        <v>5</v>
      </c>
      <c r="E1571" s="1096">
        <v>39864</v>
      </c>
      <c r="F1571" s="1095" t="s">
        <v>201</v>
      </c>
      <c r="G1571" s="1091">
        <v>4000000</v>
      </c>
      <c r="H1571" s="1091">
        <v>0</v>
      </c>
      <c r="I1571" s="1091">
        <v>4300522.22</v>
      </c>
      <c r="J1571" s="1095" t="s">
        <v>1020</v>
      </c>
      <c r="K1571" s="1091"/>
      <c r="L1571" s="1091"/>
      <c r="M1571" s="1092"/>
      <c r="N1571" s="1091"/>
      <c r="O1571" s="1091"/>
      <c r="P1571" s="1091"/>
      <c r="Q1571" s="1091"/>
      <c r="R1571" s="1092"/>
    </row>
    <row r="1572" spans="1:18">
      <c r="A1572" s="1095" t="s">
        <v>199</v>
      </c>
      <c r="B1572" s="1095" t="s">
        <v>1831</v>
      </c>
      <c r="C1572" s="1095" t="s">
        <v>1832</v>
      </c>
      <c r="D1572" s="1095" t="s">
        <v>5</v>
      </c>
      <c r="E1572" s="1096">
        <v>41670</v>
      </c>
      <c r="F1572" s="1095" t="s">
        <v>199</v>
      </c>
      <c r="G1572" s="1091"/>
      <c r="H1572" s="1091"/>
      <c r="I1572" s="1091"/>
      <c r="J1572" s="1095" t="s">
        <v>199</v>
      </c>
      <c r="K1572" s="1091">
        <v>4000000</v>
      </c>
      <c r="L1572" s="1091"/>
      <c r="M1572" s="1092">
        <v>4000</v>
      </c>
      <c r="N1572" s="1091">
        <v>1000</v>
      </c>
      <c r="O1572" s="1091"/>
      <c r="P1572" s="1091"/>
      <c r="Q1572" s="1091">
        <v>200000</v>
      </c>
      <c r="R1572" s="1092">
        <v>200</v>
      </c>
    </row>
    <row r="1573" spans="1:18">
      <c r="A1573" s="1095" t="s">
        <v>1833</v>
      </c>
      <c r="B1573" s="1095" t="s">
        <v>1834</v>
      </c>
      <c r="C1573" s="1095" t="s">
        <v>1680</v>
      </c>
      <c r="D1573" s="1095" t="s">
        <v>1009</v>
      </c>
      <c r="E1573" s="1096">
        <v>39857</v>
      </c>
      <c r="F1573" s="1095" t="s">
        <v>200</v>
      </c>
      <c r="G1573" s="1091">
        <v>41400000</v>
      </c>
      <c r="H1573" s="1091">
        <v>0</v>
      </c>
      <c r="I1573" s="1091">
        <v>42446500</v>
      </c>
      <c r="J1573" s="1095" t="s">
        <v>1020</v>
      </c>
      <c r="K1573" s="1091"/>
      <c r="L1573" s="1091"/>
      <c r="M1573" s="1092"/>
      <c r="N1573" s="1091"/>
      <c r="O1573" s="1091"/>
      <c r="P1573" s="1091"/>
      <c r="Q1573" s="1091"/>
      <c r="R1573" s="1092"/>
    </row>
    <row r="1574" spans="1:18">
      <c r="A1574" s="1095" t="s">
        <v>199</v>
      </c>
      <c r="B1574" s="1095" t="s">
        <v>1834</v>
      </c>
      <c r="C1574" s="1095" t="s">
        <v>1680</v>
      </c>
      <c r="D1574" s="1095" t="s">
        <v>1009</v>
      </c>
      <c r="E1574" s="1096">
        <v>41373</v>
      </c>
      <c r="F1574" s="1095" t="s">
        <v>199</v>
      </c>
      <c r="G1574" s="1091"/>
      <c r="H1574" s="1091"/>
      <c r="I1574" s="1091"/>
      <c r="J1574" s="1095" t="s">
        <v>199</v>
      </c>
      <c r="K1574" s="1091">
        <v>41400000</v>
      </c>
      <c r="L1574" s="1091"/>
      <c r="M1574" s="1092">
        <v>41400</v>
      </c>
      <c r="N1574" s="1091">
        <v>1000</v>
      </c>
      <c r="O1574" s="1091"/>
      <c r="P1574" s="1091"/>
      <c r="Q1574" s="1091"/>
      <c r="R1574" s="1092"/>
    </row>
    <row r="1575" spans="1:18">
      <c r="A1575" s="1095" t="s">
        <v>862</v>
      </c>
      <c r="B1575" s="1095" t="s">
        <v>1835</v>
      </c>
      <c r="C1575" s="1095" t="s">
        <v>1765</v>
      </c>
      <c r="D1575" s="1095" t="s">
        <v>5</v>
      </c>
      <c r="E1575" s="1096">
        <v>40137</v>
      </c>
      <c r="F1575" s="1095" t="s">
        <v>201</v>
      </c>
      <c r="G1575" s="1091">
        <v>10800000</v>
      </c>
      <c r="H1575" s="1091">
        <v>0</v>
      </c>
      <c r="I1575" s="1091">
        <v>11077694.890000001</v>
      </c>
      <c r="J1575" s="1095" t="s">
        <v>808</v>
      </c>
      <c r="K1575" s="1091"/>
      <c r="L1575" s="1091"/>
      <c r="M1575" s="1092"/>
      <c r="N1575" s="1091"/>
      <c r="O1575" s="1091"/>
      <c r="P1575" s="1091"/>
      <c r="Q1575" s="1091"/>
      <c r="R1575" s="1092"/>
    </row>
    <row r="1576" spans="1:18">
      <c r="A1576" s="1095" t="s">
        <v>199</v>
      </c>
      <c r="B1576" s="1095" t="s">
        <v>1835</v>
      </c>
      <c r="C1576" s="1095" t="s">
        <v>1765</v>
      </c>
      <c r="D1576" s="1095" t="s">
        <v>5</v>
      </c>
      <c r="E1576" s="1096">
        <v>41253</v>
      </c>
      <c r="F1576" s="1095" t="s">
        <v>199</v>
      </c>
      <c r="G1576" s="1091"/>
      <c r="H1576" s="1091"/>
      <c r="I1576" s="1091"/>
      <c r="J1576" s="1095" t="s">
        <v>199</v>
      </c>
      <c r="K1576" s="1091">
        <v>262635.09999999998</v>
      </c>
      <c r="L1576" s="1091"/>
      <c r="M1576" s="1092">
        <v>310</v>
      </c>
      <c r="N1576" s="1091">
        <v>847.21</v>
      </c>
      <c r="O1576" s="1091">
        <v>-47364.9</v>
      </c>
      <c r="P1576" s="1091"/>
      <c r="Q1576" s="1091">
        <v>83086.12</v>
      </c>
      <c r="R1576" s="1092">
        <v>97</v>
      </c>
    </row>
    <row r="1577" spans="1:18">
      <c r="A1577" s="1095" t="s">
        <v>199</v>
      </c>
      <c r="B1577" s="1095" t="s">
        <v>1835</v>
      </c>
      <c r="C1577" s="1095" t="s">
        <v>1765</v>
      </c>
      <c r="D1577" s="1095" t="s">
        <v>5</v>
      </c>
      <c r="E1577" s="1096">
        <v>41254</v>
      </c>
      <c r="F1577" s="1095" t="s">
        <v>199</v>
      </c>
      <c r="G1577" s="1091"/>
      <c r="H1577" s="1091"/>
      <c r="I1577" s="1091"/>
      <c r="J1577" s="1095" t="s">
        <v>199</v>
      </c>
      <c r="K1577" s="1091">
        <v>8887232.9000000004</v>
      </c>
      <c r="L1577" s="1091"/>
      <c r="M1577" s="1092">
        <v>10490</v>
      </c>
      <c r="N1577" s="1091">
        <v>847.21</v>
      </c>
      <c r="O1577" s="1091">
        <v>-1602767.1</v>
      </c>
      <c r="P1577" s="1091"/>
      <c r="Q1577" s="1091">
        <v>195295.2</v>
      </c>
      <c r="R1577" s="1092">
        <v>228</v>
      </c>
    </row>
    <row r="1578" spans="1:18">
      <c r="A1578" s="1095" t="s">
        <v>199</v>
      </c>
      <c r="B1578" s="1095" t="s">
        <v>1835</v>
      </c>
      <c r="C1578" s="1095" t="s">
        <v>1765</v>
      </c>
      <c r="D1578" s="1095" t="s">
        <v>5</v>
      </c>
      <c r="E1578" s="1096">
        <v>41285</v>
      </c>
      <c r="F1578" s="1095" t="s">
        <v>199</v>
      </c>
      <c r="G1578" s="1091"/>
      <c r="H1578" s="1091"/>
      <c r="I1578" s="1091"/>
      <c r="J1578" s="1095" t="s">
        <v>199</v>
      </c>
      <c r="K1578" s="1091"/>
      <c r="L1578" s="1091">
        <v>-91498.68</v>
      </c>
      <c r="M1578" s="1092"/>
      <c r="N1578" s="1091"/>
      <c r="O1578" s="1091"/>
      <c r="P1578" s="1091"/>
      <c r="Q1578" s="1091"/>
      <c r="R1578" s="1092"/>
    </row>
    <row r="1579" spans="1:18">
      <c r="A1579" s="1095" t="s">
        <v>1836</v>
      </c>
      <c r="B1579" s="1095" t="s">
        <v>1837</v>
      </c>
      <c r="C1579" s="1095" t="s">
        <v>1838</v>
      </c>
      <c r="D1579" s="1095" t="s">
        <v>65</v>
      </c>
      <c r="E1579" s="1096">
        <v>39836</v>
      </c>
      <c r="F1579" s="1095" t="s">
        <v>200</v>
      </c>
      <c r="G1579" s="1091">
        <v>25083000</v>
      </c>
      <c r="H1579" s="1091">
        <v>0</v>
      </c>
      <c r="I1579" s="1091">
        <v>2271405</v>
      </c>
      <c r="J1579" s="1095" t="s">
        <v>954</v>
      </c>
      <c r="K1579" s="1091"/>
      <c r="L1579" s="1091"/>
      <c r="M1579" s="1092"/>
      <c r="N1579" s="1091"/>
      <c r="O1579" s="1091"/>
      <c r="P1579" s="1091"/>
      <c r="Q1579" s="1091"/>
      <c r="R1579" s="1092"/>
    </row>
    <row r="1580" spans="1:18">
      <c r="A1580" s="1095" t="s">
        <v>199</v>
      </c>
      <c r="B1580" s="1095" t="s">
        <v>1837</v>
      </c>
      <c r="C1580" s="1095" t="s">
        <v>1838</v>
      </c>
      <c r="D1580" s="1095" t="s">
        <v>65</v>
      </c>
      <c r="E1580" s="1096">
        <v>41215</v>
      </c>
      <c r="F1580" s="1095" t="s">
        <v>199</v>
      </c>
      <c r="G1580" s="1091"/>
      <c r="H1580" s="1091"/>
      <c r="I1580" s="1091"/>
      <c r="J1580" s="1095" t="s">
        <v>199</v>
      </c>
      <c r="K1580" s="1091"/>
      <c r="L1580" s="1091"/>
      <c r="M1580" s="1092"/>
      <c r="N1580" s="1091"/>
      <c r="O1580" s="1091">
        <v>-25083000</v>
      </c>
      <c r="P1580" s="1091"/>
      <c r="Q1580" s="1091"/>
      <c r="R1580" s="1092"/>
    </row>
    <row r="1581" spans="1:18">
      <c r="A1581" s="1095" t="s">
        <v>1029</v>
      </c>
      <c r="B1581" s="1095" t="s">
        <v>1839</v>
      </c>
      <c r="C1581" s="1095" t="s">
        <v>1220</v>
      </c>
      <c r="D1581" s="1095" t="s">
        <v>79</v>
      </c>
      <c r="E1581" s="1096">
        <v>39871</v>
      </c>
      <c r="F1581" s="1095" t="s">
        <v>201</v>
      </c>
      <c r="G1581" s="1091">
        <v>4960000</v>
      </c>
      <c r="H1581" s="1091">
        <v>0</v>
      </c>
      <c r="I1581" s="1091">
        <v>10836280.710000001</v>
      </c>
      <c r="J1581" s="1095" t="s">
        <v>1020</v>
      </c>
      <c r="K1581" s="1091"/>
      <c r="L1581" s="1091"/>
      <c r="M1581" s="1092"/>
      <c r="N1581" s="1091"/>
      <c r="O1581" s="1091"/>
      <c r="P1581" s="1091"/>
      <c r="Q1581" s="1091"/>
      <c r="R1581" s="1092"/>
    </row>
    <row r="1582" spans="1:18">
      <c r="A1582" s="1095" t="s">
        <v>199</v>
      </c>
      <c r="B1582" s="1095" t="s">
        <v>1839</v>
      </c>
      <c r="C1582" s="1095" t="s">
        <v>1220</v>
      </c>
      <c r="D1582" s="1095" t="s">
        <v>79</v>
      </c>
      <c r="E1582" s="1096">
        <v>40176</v>
      </c>
      <c r="F1582" s="1095" t="s">
        <v>199</v>
      </c>
      <c r="G1582" s="1091">
        <v>3262000</v>
      </c>
      <c r="H1582" s="1091"/>
      <c r="I1582" s="1091"/>
      <c r="J1582" s="1095" t="s">
        <v>199</v>
      </c>
      <c r="K1582" s="1091"/>
      <c r="L1582" s="1091"/>
      <c r="M1582" s="1092"/>
      <c r="N1582" s="1091"/>
      <c r="O1582" s="1091"/>
      <c r="P1582" s="1091"/>
      <c r="Q1582" s="1091"/>
      <c r="R1582" s="1092"/>
    </row>
    <row r="1583" spans="1:18">
      <c r="A1583" s="1095" t="s">
        <v>199</v>
      </c>
      <c r="B1583" s="1095" t="s">
        <v>1839</v>
      </c>
      <c r="C1583" s="1095" t="s">
        <v>1220</v>
      </c>
      <c r="D1583" s="1095" t="s">
        <v>79</v>
      </c>
      <c r="E1583" s="1096">
        <v>41815</v>
      </c>
      <c r="F1583" s="1095" t="s">
        <v>199</v>
      </c>
      <c r="G1583" s="1091"/>
      <c r="H1583" s="1091"/>
      <c r="I1583" s="1091"/>
      <c r="J1583" s="1095" t="s">
        <v>199</v>
      </c>
      <c r="K1583" s="1091">
        <v>8222000</v>
      </c>
      <c r="L1583" s="1091"/>
      <c r="M1583" s="1092">
        <v>8222</v>
      </c>
      <c r="N1583" s="1091">
        <v>1000</v>
      </c>
      <c r="O1583" s="1091"/>
      <c r="P1583" s="1091"/>
      <c r="Q1583" s="1091">
        <v>248000</v>
      </c>
      <c r="R1583" s="1092">
        <v>248</v>
      </c>
    </row>
    <row r="1584" spans="1:18">
      <c r="A1584" s="1095" t="s">
        <v>1322</v>
      </c>
      <c r="B1584" s="1095" t="s">
        <v>1840</v>
      </c>
      <c r="C1584" s="1095" t="s">
        <v>1084</v>
      </c>
      <c r="D1584" s="1095" t="s">
        <v>65</v>
      </c>
      <c r="E1584" s="1096">
        <v>39843</v>
      </c>
      <c r="F1584" s="1095" t="s">
        <v>200</v>
      </c>
      <c r="G1584" s="1091">
        <v>243815000</v>
      </c>
      <c r="H1584" s="1091">
        <v>0</v>
      </c>
      <c r="I1584" s="1091">
        <v>290552132.92000002</v>
      </c>
      <c r="J1584" s="1095" t="s">
        <v>1020</v>
      </c>
      <c r="K1584" s="1091"/>
      <c r="L1584" s="1091"/>
      <c r="M1584" s="1092"/>
      <c r="N1584" s="1091"/>
      <c r="O1584" s="1091"/>
      <c r="P1584" s="1091"/>
      <c r="Q1584" s="1091"/>
      <c r="R1584" s="1092"/>
    </row>
    <row r="1585" spans="1:18">
      <c r="A1585" s="1095" t="s">
        <v>199</v>
      </c>
      <c r="B1585" s="1095" t="s">
        <v>1840</v>
      </c>
      <c r="C1585" s="1095" t="s">
        <v>1084</v>
      </c>
      <c r="D1585" s="1095" t="s">
        <v>65</v>
      </c>
      <c r="E1585" s="1096">
        <v>41206</v>
      </c>
      <c r="F1585" s="1095" t="s">
        <v>199</v>
      </c>
      <c r="G1585" s="1091"/>
      <c r="H1585" s="1091"/>
      <c r="I1585" s="1091"/>
      <c r="J1585" s="1095" t="s">
        <v>199</v>
      </c>
      <c r="K1585" s="1091">
        <v>243815000</v>
      </c>
      <c r="L1585" s="1091"/>
      <c r="M1585" s="1092">
        <v>243815</v>
      </c>
      <c r="N1585" s="1091">
        <v>1000</v>
      </c>
      <c r="O1585" s="1091"/>
      <c r="P1585" s="1091"/>
      <c r="Q1585" s="1091"/>
      <c r="R1585" s="1092"/>
    </row>
    <row r="1586" spans="1:18">
      <c r="A1586" s="1095" t="s">
        <v>199</v>
      </c>
      <c r="B1586" s="1095" t="s">
        <v>1840</v>
      </c>
      <c r="C1586" s="1095" t="s">
        <v>1084</v>
      </c>
      <c r="D1586" s="1095" t="s">
        <v>65</v>
      </c>
      <c r="E1586" s="1096">
        <v>41227</v>
      </c>
      <c r="F1586" s="1095" t="s">
        <v>199</v>
      </c>
      <c r="G1586" s="1091"/>
      <c r="H1586" s="1091"/>
      <c r="I1586" s="1091"/>
      <c r="J1586" s="1095" t="s">
        <v>199</v>
      </c>
      <c r="K1586" s="1091"/>
      <c r="L1586" s="1091"/>
      <c r="M1586" s="1092"/>
      <c r="N1586" s="1091"/>
      <c r="O1586" s="1091"/>
      <c r="P1586" s="1091"/>
      <c r="Q1586" s="1091">
        <v>1225000</v>
      </c>
      <c r="R1586" s="1092">
        <v>645013</v>
      </c>
    </row>
    <row r="1587" spans="1:18">
      <c r="A1587" s="1095" t="s">
        <v>872</v>
      </c>
      <c r="B1587" s="1095" t="s">
        <v>1841</v>
      </c>
      <c r="C1587" s="1095" t="s">
        <v>1842</v>
      </c>
      <c r="D1587" s="1095" t="s">
        <v>76</v>
      </c>
      <c r="E1587" s="1096">
        <v>40088</v>
      </c>
      <c r="F1587" s="1095" t="s">
        <v>201</v>
      </c>
      <c r="G1587" s="1091">
        <v>4000000</v>
      </c>
      <c r="H1587" s="1091">
        <v>0</v>
      </c>
      <c r="I1587" s="1091">
        <v>4596311.8</v>
      </c>
      <c r="J1587" s="1095" t="s">
        <v>1020</v>
      </c>
      <c r="K1587" s="1091"/>
      <c r="L1587" s="1091"/>
      <c r="M1587" s="1092"/>
      <c r="N1587" s="1091"/>
      <c r="O1587" s="1091"/>
      <c r="P1587" s="1091"/>
      <c r="Q1587" s="1091"/>
      <c r="R1587" s="1092"/>
    </row>
    <row r="1588" spans="1:18">
      <c r="A1588" s="1095" t="s">
        <v>199</v>
      </c>
      <c r="B1588" s="1095" t="s">
        <v>1841</v>
      </c>
      <c r="C1588" s="1095" t="s">
        <v>1842</v>
      </c>
      <c r="D1588" s="1095" t="s">
        <v>76</v>
      </c>
      <c r="E1588" s="1096">
        <v>40801</v>
      </c>
      <c r="F1588" s="1095" t="s">
        <v>199</v>
      </c>
      <c r="G1588" s="1091"/>
      <c r="H1588" s="1091"/>
      <c r="I1588" s="1091"/>
      <c r="J1588" s="1095" t="s">
        <v>199</v>
      </c>
      <c r="K1588" s="1091">
        <v>4000000</v>
      </c>
      <c r="L1588" s="1091"/>
      <c r="M1588" s="1092">
        <v>4000</v>
      </c>
      <c r="N1588" s="1091">
        <v>1000</v>
      </c>
      <c r="O1588" s="1091"/>
      <c r="P1588" s="1091"/>
      <c r="Q1588" s="1091">
        <v>175000</v>
      </c>
      <c r="R1588" s="1092">
        <v>175</v>
      </c>
    </row>
    <row r="1589" spans="1:18">
      <c r="A1589" s="1095" t="s">
        <v>1843</v>
      </c>
      <c r="B1589" s="1095" t="s">
        <v>1844</v>
      </c>
      <c r="C1589" s="1095" t="s">
        <v>927</v>
      </c>
      <c r="D1589" s="1095" t="s">
        <v>859</v>
      </c>
      <c r="E1589" s="1096">
        <v>39766</v>
      </c>
      <c r="F1589" s="1095" t="s">
        <v>200</v>
      </c>
      <c r="G1589" s="1091">
        <v>151500000</v>
      </c>
      <c r="H1589" s="1091">
        <v>0</v>
      </c>
      <c r="I1589" s="1091">
        <v>199100113.41</v>
      </c>
      <c r="J1589" s="1095" t="s">
        <v>808</v>
      </c>
      <c r="K1589" s="1091"/>
      <c r="L1589" s="1091"/>
      <c r="M1589" s="1092"/>
      <c r="N1589" s="1091"/>
      <c r="O1589" s="1091"/>
      <c r="P1589" s="1091"/>
      <c r="Q1589" s="1091"/>
      <c r="R1589" s="1092"/>
    </row>
    <row r="1590" spans="1:18">
      <c r="A1590" s="1095" t="s">
        <v>199</v>
      </c>
      <c r="B1590" s="1095" t="s">
        <v>1844</v>
      </c>
      <c r="C1590" s="1095" t="s">
        <v>927</v>
      </c>
      <c r="D1590" s="1095" t="s">
        <v>859</v>
      </c>
      <c r="E1590" s="1096">
        <v>41142</v>
      </c>
      <c r="F1590" s="1095" t="s">
        <v>199</v>
      </c>
      <c r="G1590" s="1091"/>
      <c r="H1590" s="1091"/>
      <c r="I1590" s="1091"/>
      <c r="J1590" s="1095" t="s">
        <v>199</v>
      </c>
      <c r="K1590" s="1091">
        <v>151500000</v>
      </c>
      <c r="L1590" s="1091"/>
      <c r="M1590" s="1092">
        <v>151500</v>
      </c>
      <c r="N1590" s="1091">
        <v>1000</v>
      </c>
      <c r="O1590" s="1091"/>
      <c r="P1590" s="1091"/>
      <c r="Q1590" s="1091"/>
      <c r="R1590" s="1092"/>
    </row>
    <row r="1591" spans="1:18">
      <c r="A1591" s="1095" t="s">
        <v>199</v>
      </c>
      <c r="B1591" s="1095" t="s">
        <v>1844</v>
      </c>
      <c r="C1591" s="1095" t="s">
        <v>927</v>
      </c>
      <c r="D1591" s="1095" t="s">
        <v>859</v>
      </c>
      <c r="E1591" s="1096">
        <v>41353</v>
      </c>
      <c r="F1591" s="1095" t="s">
        <v>199</v>
      </c>
      <c r="G1591" s="1091"/>
      <c r="H1591" s="1091"/>
      <c r="I1591" s="1091"/>
      <c r="J1591" s="1095" t="s">
        <v>199</v>
      </c>
      <c r="K1591" s="1091"/>
      <c r="L1591" s="1091"/>
      <c r="M1591" s="1092"/>
      <c r="N1591" s="1091"/>
      <c r="O1591" s="1091"/>
      <c r="P1591" s="1091">
        <v>71.62</v>
      </c>
      <c r="Q1591" s="1091"/>
      <c r="R1591" s="1092"/>
    </row>
    <row r="1592" spans="1:18">
      <c r="A1592" s="1095" t="s">
        <v>199</v>
      </c>
      <c r="B1592" s="1095" t="s">
        <v>1844</v>
      </c>
      <c r="C1592" s="1095" t="s">
        <v>927</v>
      </c>
      <c r="D1592" s="1095" t="s">
        <v>859</v>
      </c>
      <c r="E1592" s="1096">
        <v>41358</v>
      </c>
      <c r="F1592" s="1095" t="s">
        <v>199</v>
      </c>
      <c r="G1592" s="1091"/>
      <c r="H1592" s="1091"/>
      <c r="I1592" s="1091"/>
      <c r="J1592" s="1095" t="s">
        <v>199</v>
      </c>
      <c r="K1592" s="1091"/>
      <c r="L1592" s="1091"/>
      <c r="M1592" s="1092"/>
      <c r="N1592" s="1091"/>
      <c r="O1592" s="1091"/>
      <c r="P1592" s="1091">
        <v>19047005.120000001</v>
      </c>
      <c r="Q1592" s="1091"/>
      <c r="R1592" s="1092"/>
    </row>
    <row r="1593" spans="1:18">
      <c r="A1593" s="1095" t="s">
        <v>1845</v>
      </c>
      <c r="B1593" s="1095" t="s">
        <v>1846</v>
      </c>
      <c r="C1593" s="1095" t="s">
        <v>1025</v>
      </c>
      <c r="D1593" s="1095" t="s">
        <v>9</v>
      </c>
      <c r="E1593" s="1096">
        <v>39885</v>
      </c>
      <c r="F1593" s="1095" t="s">
        <v>200</v>
      </c>
      <c r="G1593" s="1091">
        <v>9266000</v>
      </c>
      <c r="H1593" s="1091">
        <v>0</v>
      </c>
      <c r="I1593" s="1091">
        <v>5639391</v>
      </c>
      <c r="J1593" s="1095" t="s">
        <v>808</v>
      </c>
      <c r="K1593" s="1091"/>
      <c r="L1593" s="1091"/>
      <c r="M1593" s="1092"/>
      <c r="N1593" s="1091"/>
      <c r="O1593" s="1091"/>
      <c r="P1593" s="1091"/>
      <c r="Q1593" s="1091"/>
      <c r="R1593" s="1092"/>
    </row>
    <row r="1594" spans="1:18">
      <c r="A1594" s="1095" t="s">
        <v>199</v>
      </c>
      <c r="B1594" s="1095" t="s">
        <v>1846</v>
      </c>
      <c r="C1594" s="1095" t="s">
        <v>1025</v>
      </c>
      <c r="D1594" s="1095" t="s">
        <v>9</v>
      </c>
      <c r="E1594" s="1096">
        <v>41759</v>
      </c>
      <c r="F1594" s="1095" t="s">
        <v>199</v>
      </c>
      <c r="G1594" s="1091"/>
      <c r="H1594" s="1091"/>
      <c r="I1594" s="1091"/>
      <c r="J1594" s="1095" t="s">
        <v>199</v>
      </c>
      <c r="K1594" s="1091">
        <v>5096300</v>
      </c>
      <c r="L1594" s="1091"/>
      <c r="M1594" s="1092">
        <v>9266</v>
      </c>
      <c r="N1594" s="1091">
        <v>550</v>
      </c>
      <c r="O1594" s="1091">
        <v>-4169700</v>
      </c>
      <c r="P1594" s="1091"/>
      <c r="Q1594" s="1091"/>
      <c r="R1594" s="1092"/>
    </row>
    <row r="1595" spans="1:18">
      <c r="A1595" s="1095" t="s">
        <v>802</v>
      </c>
      <c r="B1595" s="1095" t="s">
        <v>1847</v>
      </c>
      <c r="C1595" s="1095" t="s">
        <v>1848</v>
      </c>
      <c r="D1595" s="1095" t="s">
        <v>39</v>
      </c>
      <c r="E1595" s="1096">
        <v>39871</v>
      </c>
      <c r="F1595" s="1095" t="s">
        <v>201</v>
      </c>
      <c r="G1595" s="1091">
        <v>9270000</v>
      </c>
      <c r="H1595" s="1091">
        <v>0</v>
      </c>
      <c r="I1595" s="1091">
        <v>10536802</v>
      </c>
      <c r="J1595" s="1095" t="s">
        <v>1020</v>
      </c>
      <c r="K1595" s="1091"/>
      <c r="L1595" s="1091"/>
      <c r="M1595" s="1092"/>
      <c r="N1595" s="1091"/>
      <c r="O1595" s="1091"/>
      <c r="P1595" s="1091"/>
      <c r="Q1595" s="1091"/>
      <c r="R1595" s="1092"/>
    </row>
    <row r="1596" spans="1:18">
      <c r="A1596" s="1095" t="s">
        <v>199</v>
      </c>
      <c r="B1596" s="1095" t="s">
        <v>1847</v>
      </c>
      <c r="C1596" s="1095" t="s">
        <v>1848</v>
      </c>
      <c r="D1596" s="1095" t="s">
        <v>39</v>
      </c>
      <c r="E1596" s="1096">
        <v>40450</v>
      </c>
      <c r="F1596" s="1095" t="s">
        <v>199</v>
      </c>
      <c r="G1596" s="1091"/>
      <c r="H1596" s="1091"/>
      <c r="I1596" s="1091"/>
      <c r="J1596" s="1095" t="s">
        <v>199</v>
      </c>
      <c r="K1596" s="1091">
        <v>9270000</v>
      </c>
      <c r="L1596" s="1091"/>
      <c r="M1596" s="1092">
        <v>9270</v>
      </c>
      <c r="N1596" s="1091">
        <v>1000</v>
      </c>
      <c r="O1596" s="1091"/>
      <c r="P1596" s="1091"/>
      <c r="Q1596" s="1091">
        <v>464000</v>
      </c>
      <c r="R1596" s="1092">
        <v>464</v>
      </c>
    </row>
    <row r="1597" spans="1:18">
      <c r="A1597" s="1095" t="s">
        <v>809</v>
      </c>
      <c r="B1597" s="1095" t="s">
        <v>1849</v>
      </c>
      <c r="C1597" s="1095" t="s">
        <v>1850</v>
      </c>
      <c r="D1597" s="1095" t="s">
        <v>131</v>
      </c>
      <c r="E1597" s="1096">
        <v>39829</v>
      </c>
      <c r="F1597" s="1095" t="s">
        <v>201</v>
      </c>
      <c r="G1597" s="1091">
        <v>4500000</v>
      </c>
      <c r="H1597" s="1091">
        <v>0</v>
      </c>
      <c r="I1597" s="1091">
        <v>5355156.75</v>
      </c>
      <c r="J1597" s="1095" t="s">
        <v>1020</v>
      </c>
      <c r="K1597" s="1091"/>
      <c r="L1597" s="1091"/>
      <c r="M1597" s="1092"/>
      <c r="N1597" s="1091"/>
      <c r="O1597" s="1091"/>
      <c r="P1597" s="1091"/>
      <c r="Q1597" s="1091"/>
      <c r="R1597" s="1092"/>
    </row>
    <row r="1598" spans="1:18">
      <c r="A1598" s="1095" t="s">
        <v>199</v>
      </c>
      <c r="B1598" s="1095" t="s">
        <v>1849</v>
      </c>
      <c r="C1598" s="1095" t="s">
        <v>1850</v>
      </c>
      <c r="D1598" s="1095" t="s">
        <v>131</v>
      </c>
      <c r="E1598" s="1096">
        <v>40766</v>
      </c>
      <c r="F1598" s="1095" t="s">
        <v>199</v>
      </c>
      <c r="G1598" s="1091"/>
      <c r="H1598" s="1091"/>
      <c r="I1598" s="1091"/>
      <c r="J1598" s="1095" t="s">
        <v>199</v>
      </c>
      <c r="K1598" s="1091">
        <v>4500000</v>
      </c>
      <c r="L1598" s="1091"/>
      <c r="M1598" s="1092">
        <v>4500</v>
      </c>
      <c r="N1598" s="1091">
        <v>1000</v>
      </c>
      <c r="O1598" s="1091"/>
      <c r="P1598" s="1091"/>
      <c r="Q1598" s="1091">
        <v>225000</v>
      </c>
      <c r="R1598" s="1092">
        <v>225</v>
      </c>
    </row>
    <row r="1599" spans="1:18">
      <c r="A1599" s="1095"/>
      <c r="B1599" s="1095" t="s">
        <v>1851</v>
      </c>
      <c r="C1599" s="1095" t="s">
        <v>1852</v>
      </c>
      <c r="D1599" s="1095" t="s">
        <v>882</v>
      </c>
      <c r="E1599" s="1096">
        <v>39829</v>
      </c>
      <c r="F1599" s="1095" t="s">
        <v>200</v>
      </c>
      <c r="G1599" s="1091">
        <v>32538000</v>
      </c>
      <c r="H1599" s="1091">
        <v>0</v>
      </c>
      <c r="I1599" s="1091">
        <v>35195847.130000003</v>
      </c>
      <c r="J1599" s="1095" t="s">
        <v>808</v>
      </c>
      <c r="K1599" s="1091"/>
      <c r="L1599" s="1091"/>
      <c r="M1599" s="1092"/>
      <c r="N1599" s="1091"/>
      <c r="O1599" s="1091"/>
      <c r="P1599" s="1091"/>
      <c r="Q1599" s="1091"/>
      <c r="R1599" s="1092"/>
    </row>
    <row r="1600" spans="1:18">
      <c r="A1600" s="1095" t="s">
        <v>199</v>
      </c>
      <c r="B1600" s="1095" t="s">
        <v>1851</v>
      </c>
      <c r="C1600" s="1095" t="s">
        <v>1852</v>
      </c>
      <c r="D1600" s="1095" t="s">
        <v>882</v>
      </c>
      <c r="E1600" s="1096">
        <v>41093</v>
      </c>
      <c r="F1600" s="1095" t="s">
        <v>199</v>
      </c>
      <c r="G1600" s="1091"/>
      <c r="H1600" s="1091"/>
      <c r="I1600" s="1091"/>
      <c r="J1600" s="1095" t="s">
        <v>199</v>
      </c>
      <c r="K1600" s="1091">
        <v>28893744</v>
      </c>
      <c r="L1600" s="1091">
        <v>-433406.16</v>
      </c>
      <c r="M1600" s="1092">
        <v>32538</v>
      </c>
      <c r="N1600" s="1091">
        <v>888</v>
      </c>
      <c r="O1600" s="1091">
        <v>-3644256</v>
      </c>
      <c r="P1600" s="1091"/>
      <c r="Q1600" s="1091"/>
      <c r="R1600" s="1092"/>
    </row>
    <row r="1601" spans="1:18">
      <c r="A1601" s="1095" t="s">
        <v>199</v>
      </c>
      <c r="B1601" s="1095" t="s">
        <v>1851</v>
      </c>
      <c r="C1601" s="1095" t="s">
        <v>1852</v>
      </c>
      <c r="D1601" s="1095" t="s">
        <v>882</v>
      </c>
      <c r="E1601" s="1096">
        <v>41129</v>
      </c>
      <c r="F1601" s="1095" t="s">
        <v>199</v>
      </c>
      <c r="G1601" s="1091"/>
      <c r="H1601" s="1091"/>
      <c r="I1601" s="1091"/>
      <c r="J1601" s="1095" t="s">
        <v>199</v>
      </c>
      <c r="K1601" s="1091"/>
      <c r="L1601" s="1091"/>
      <c r="M1601" s="1092"/>
      <c r="N1601" s="1091"/>
      <c r="O1601" s="1091"/>
      <c r="P1601" s="1091"/>
      <c r="Q1601" s="1091">
        <v>1100000</v>
      </c>
      <c r="R1601" s="1092">
        <v>778421</v>
      </c>
    </row>
    <row r="1602" spans="1:18">
      <c r="A1602" s="1095" t="s">
        <v>892</v>
      </c>
      <c r="B1602" s="1095" t="s">
        <v>1853</v>
      </c>
      <c r="C1602" s="1095" t="s">
        <v>1854</v>
      </c>
      <c r="D1602" s="1095" t="s">
        <v>65</v>
      </c>
      <c r="E1602" s="1096">
        <v>39857</v>
      </c>
      <c r="F1602" s="1095" t="s">
        <v>200</v>
      </c>
      <c r="G1602" s="1091">
        <v>38237000</v>
      </c>
      <c r="H1602" s="1091">
        <v>0</v>
      </c>
      <c r="I1602" s="1091">
        <v>44286567.329999998</v>
      </c>
      <c r="J1602" s="1095" t="s">
        <v>1020</v>
      </c>
      <c r="K1602" s="1091"/>
      <c r="L1602" s="1091"/>
      <c r="M1602" s="1092"/>
      <c r="N1602" s="1091"/>
      <c r="O1602" s="1091"/>
      <c r="P1602" s="1091"/>
      <c r="Q1602" s="1091"/>
      <c r="R1602" s="1092"/>
    </row>
    <row r="1603" spans="1:18">
      <c r="A1603" s="1095" t="s">
        <v>199</v>
      </c>
      <c r="B1603" s="1095" t="s">
        <v>1853</v>
      </c>
      <c r="C1603" s="1095" t="s">
        <v>1854</v>
      </c>
      <c r="D1603" s="1095" t="s">
        <v>65</v>
      </c>
      <c r="E1603" s="1096">
        <v>40801</v>
      </c>
      <c r="F1603" s="1095" t="s">
        <v>199</v>
      </c>
      <c r="G1603" s="1091"/>
      <c r="H1603" s="1091"/>
      <c r="I1603" s="1091"/>
      <c r="J1603" s="1095" t="s">
        <v>199</v>
      </c>
      <c r="K1603" s="1091">
        <v>38237000</v>
      </c>
      <c r="L1603" s="1091"/>
      <c r="M1603" s="1092">
        <v>38237</v>
      </c>
      <c r="N1603" s="1091">
        <v>1000</v>
      </c>
      <c r="O1603" s="1091"/>
      <c r="P1603" s="1091"/>
      <c r="Q1603" s="1091"/>
      <c r="R1603" s="1092"/>
    </row>
    <row r="1604" spans="1:18">
      <c r="A1604" s="1095" t="s">
        <v>199</v>
      </c>
      <c r="B1604" s="1095" t="s">
        <v>1853</v>
      </c>
      <c r="C1604" s="1095" t="s">
        <v>1854</v>
      </c>
      <c r="D1604" s="1095" t="s">
        <v>65</v>
      </c>
      <c r="E1604" s="1096">
        <v>40863</v>
      </c>
      <c r="F1604" s="1095" t="s">
        <v>199</v>
      </c>
      <c r="G1604" s="1091"/>
      <c r="H1604" s="1091"/>
      <c r="I1604" s="1091"/>
      <c r="J1604" s="1095" t="s">
        <v>199</v>
      </c>
      <c r="K1604" s="1091"/>
      <c r="L1604" s="1091"/>
      <c r="M1604" s="1092"/>
      <c r="N1604" s="1091"/>
      <c r="O1604" s="1091"/>
      <c r="P1604" s="1091"/>
      <c r="Q1604" s="1091">
        <v>1100000</v>
      </c>
      <c r="R1604" s="1092">
        <v>521888</v>
      </c>
    </row>
    <row r="1605" spans="1:18">
      <c r="A1605" s="1095" t="s">
        <v>827</v>
      </c>
      <c r="B1605" s="1095" t="s">
        <v>1855</v>
      </c>
      <c r="C1605" s="1095" t="s">
        <v>1185</v>
      </c>
      <c r="D1605" s="1095" t="s">
        <v>76</v>
      </c>
      <c r="E1605" s="1096">
        <v>40116</v>
      </c>
      <c r="F1605" s="1095" t="s">
        <v>201</v>
      </c>
      <c r="G1605" s="1091">
        <v>6229000</v>
      </c>
      <c r="H1605" s="1091">
        <v>0</v>
      </c>
      <c r="I1605" s="1091">
        <v>7190593.3300000001</v>
      </c>
      <c r="J1605" s="1095" t="s">
        <v>1020</v>
      </c>
      <c r="K1605" s="1091"/>
      <c r="L1605" s="1091"/>
      <c r="M1605" s="1092"/>
      <c r="N1605" s="1091"/>
      <c r="O1605" s="1091"/>
      <c r="P1605" s="1091"/>
      <c r="Q1605" s="1091"/>
      <c r="R1605" s="1092"/>
    </row>
    <row r="1606" spans="1:18">
      <c r="A1606" s="1095" t="s">
        <v>199</v>
      </c>
      <c r="B1606" s="1095" t="s">
        <v>1855</v>
      </c>
      <c r="C1606" s="1095" t="s">
        <v>1185</v>
      </c>
      <c r="D1606" s="1095" t="s">
        <v>76</v>
      </c>
      <c r="E1606" s="1096">
        <v>41547</v>
      </c>
      <c r="F1606" s="1095" t="s">
        <v>199</v>
      </c>
      <c r="G1606" s="1091"/>
      <c r="H1606" s="1091"/>
      <c r="I1606" s="1091"/>
      <c r="J1606" s="1095" t="s">
        <v>199</v>
      </c>
      <c r="K1606" s="1091">
        <v>6229000</v>
      </c>
      <c r="L1606" s="1091"/>
      <c r="M1606" s="1092">
        <v>6229</v>
      </c>
      <c r="N1606" s="1091">
        <v>1000</v>
      </c>
      <c r="O1606" s="1091"/>
      <c r="P1606" s="1091"/>
      <c r="Q1606" s="1091">
        <v>311000</v>
      </c>
      <c r="R1606" s="1092">
        <v>311</v>
      </c>
    </row>
    <row r="1607" spans="1:18">
      <c r="A1607" s="1095" t="s">
        <v>862</v>
      </c>
      <c r="B1607" s="1095" t="s">
        <v>1856</v>
      </c>
      <c r="C1607" s="1095" t="s">
        <v>1857</v>
      </c>
      <c r="D1607" s="1095" t="s">
        <v>15</v>
      </c>
      <c r="E1607" s="1096">
        <v>39983</v>
      </c>
      <c r="F1607" s="1095" t="s">
        <v>201</v>
      </c>
      <c r="G1607" s="1091">
        <v>8900000</v>
      </c>
      <c r="H1607" s="1091">
        <v>0</v>
      </c>
      <c r="I1607" s="1091">
        <v>9139863.6099999994</v>
      </c>
      <c r="J1607" s="1095" t="s">
        <v>808</v>
      </c>
      <c r="K1607" s="1091"/>
      <c r="L1607" s="1091"/>
      <c r="M1607" s="1092"/>
      <c r="N1607" s="1091"/>
      <c r="O1607" s="1091"/>
      <c r="P1607" s="1091"/>
      <c r="Q1607" s="1091"/>
      <c r="R1607" s="1092"/>
    </row>
    <row r="1608" spans="1:18">
      <c r="A1608" s="1095" t="s">
        <v>199</v>
      </c>
      <c r="B1608" s="1095" t="s">
        <v>1856</v>
      </c>
      <c r="C1608" s="1095" t="s">
        <v>1857</v>
      </c>
      <c r="D1608" s="1095" t="s">
        <v>15</v>
      </c>
      <c r="E1608" s="1096">
        <v>41542</v>
      </c>
      <c r="F1608" s="1095" t="s">
        <v>199</v>
      </c>
      <c r="G1608" s="1091"/>
      <c r="H1608" s="1091"/>
      <c r="I1608" s="1091"/>
      <c r="J1608" s="1095" t="s">
        <v>199</v>
      </c>
      <c r="K1608" s="1091">
        <v>8073279</v>
      </c>
      <c r="L1608" s="1091"/>
      <c r="M1608" s="1092">
        <v>8900</v>
      </c>
      <c r="N1608" s="1091">
        <v>907.11</v>
      </c>
      <c r="O1608" s="1091">
        <v>-826721</v>
      </c>
      <c r="P1608" s="1091"/>
      <c r="Q1608" s="1091">
        <v>253383.25</v>
      </c>
      <c r="R1608" s="1092">
        <v>268</v>
      </c>
    </row>
    <row r="1609" spans="1:18">
      <c r="A1609" s="1095" t="s">
        <v>199</v>
      </c>
      <c r="B1609" s="1095" t="s">
        <v>1856</v>
      </c>
      <c r="C1609" s="1095" t="s">
        <v>1857</v>
      </c>
      <c r="D1609" s="1095" t="s">
        <v>15</v>
      </c>
      <c r="E1609" s="1096">
        <v>41576</v>
      </c>
      <c r="F1609" s="1095" t="s">
        <v>199</v>
      </c>
      <c r="G1609" s="1091"/>
      <c r="H1609" s="1091"/>
      <c r="I1609" s="1091"/>
      <c r="J1609" s="1095" t="s">
        <v>199</v>
      </c>
      <c r="K1609" s="1091"/>
      <c r="L1609" s="1091">
        <v>-80732.789999999994</v>
      </c>
      <c r="M1609" s="1092"/>
      <c r="N1609" s="1091"/>
      <c r="O1609" s="1091"/>
      <c r="P1609" s="1091"/>
      <c r="Q1609" s="1091"/>
      <c r="R1609" s="1092"/>
    </row>
    <row r="1610" spans="1:18">
      <c r="A1610" s="1095" t="s">
        <v>809</v>
      </c>
      <c r="B1610" s="1095" t="s">
        <v>1858</v>
      </c>
      <c r="C1610" s="1095" t="s">
        <v>1859</v>
      </c>
      <c r="D1610" s="1095" t="s">
        <v>5</v>
      </c>
      <c r="E1610" s="1096">
        <v>39829</v>
      </c>
      <c r="F1610" s="1095" t="s">
        <v>201</v>
      </c>
      <c r="G1610" s="1091">
        <v>3800000</v>
      </c>
      <c r="H1610" s="1091">
        <v>0</v>
      </c>
      <c r="I1610" s="1091">
        <v>4510626.3899999997</v>
      </c>
      <c r="J1610" s="1095" t="s">
        <v>1020</v>
      </c>
      <c r="K1610" s="1091"/>
      <c r="L1610" s="1091"/>
      <c r="M1610" s="1092"/>
      <c r="N1610" s="1091"/>
      <c r="O1610" s="1091"/>
      <c r="P1610" s="1091"/>
      <c r="Q1610" s="1091"/>
      <c r="R1610" s="1092"/>
    </row>
    <row r="1611" spans="1:18">
      <c r="A1611" s="1095" t="s">
        <v>199</v>
      </c>
      <c r="B1611" s="1095" t="s">
        <v>1858</v>
      </c>
      <c r="C1611" s="1095" t="s">
        <v>1859</v>
      </c>
      <c r="D1611" s="1095" t="s">
        <v>5</v>
      </c>
      <c r="E1611" s="1096">
        <v>40745</v>
      </c>
      <c r="F1611" s="1095" t="s">
        <v>199</v>
      </c>
      <c r="G1611" s="1091"/>
      <c r="H1611" s="1091"/>
      <c r="I1611" s="1091"/>
      <c r="J1611" s="1095" t="s">
        <v>199</v>
      </c>
      <c r="K1611" s="1091">
        <v>3800000</v>
      </c>
      <c r="L1611" s="1091"/>
      <c r="M1611" s="1092">
        <v>3800</v>
      </c>
      <c r="N1611" s="1091">
        <v>1000</v>
      </c>
      <c r="O1611" s="1091"/>
      <c r="P1611" s="1091"/>
      <c r="Q1611" s="1091">
        <v>190000</v>
      </c>
      <c r="R1611" s="1092">
        <v>190</v>
      </c>
    </row>
    <row r="1612" spans="1:18">
      <c r="A1612" s="1095" t="s">
        <v>809</v>
      </c>
      <c r="B1612" s="1095" t="s">
        <v>1860</v>
      </c>
      <c r="C1612" s="1095" t="s">
        <v>1861</v>
      </c>
      <c r="D1612" s="1095" t="s">
        <v>79</v>
      </c>
      <c r="E1612" s="1096">
        <v>39822</v>
      </c>
      <c r="F1612" s="1095" t="s">
        <v>201</v>
      </c>
      <c r="G1612" s="1091">
        <v>2995000</v>
      </c>
      <c r="H1612" s="1091">
        <v>0</v>
      </c>
      <c r="I1612" s="1091">
        <v>3570810.92</v>
      </c>
      <c r="J1612" s="1095" t="s">
        <v>1020</v>
      </c>
      <c r="K1612" s="1091"/>
      <c r="L1612" s="1091"/>
      <c r="M1612" s="1092"/>
      <c r="N1612" s="1091"/>
      <c r="O1612" s="1091"/>
      <c r="P1612" s="1091"/>
      <c r="Q1612" s="1091"/>
      <c r="R1612" s="1092"/>
    </row>
    <row r="1613" spans="1:18">
      <c r="A1613" s="1095" t="s">
        <v>199</v>
      </c>
      <c r="B1613" s="1095" t="s">
        <v>1860</v>
      </c>
      <c r="C1613" s="1095" t="s">
        <v>1861</v>
      </c>
      <c r="D1613" s="1095" t="s">
        <v>79</v>
      </c>
      <c r="E1613" s="1096">
        <v>40773</v>
      </c>
      <c r="F1613" s="1095" t="s">
        <v>199</v>
      </c>
      <c r="G1613" s="1091"/>
      <c r="H1613" s="1091"/>
      <c r="I1613" s="1091"/>
      <c r="J1613" s="1095" t="s">
        <v>199</v>
      </c>
      <c r="K1613" s="1091">
        <v>2995000</v>
      </c>
      <c r="L1613" s="1091"/>
      <c r="M1613" s="1092">
        <v>2995</v>
      </c>
      <c r="N1613" s="1091">
        <v>1000</v>
      </c>
      <c r="O1613" s="1091"/>
      <c r="P1613" s="1091"/>
      <c r="Q1613" s="1091">
        <v>150000</v>
      </c>
      <c r="R1613" s="1092">
        <v>150</v>
      </c>
    </row>
    <row r="1614" spans="1:18">
      <c r="A1614" s="1095" t="s">
        <v>1862</v>
      </c>
      <c r="B1614" s="1095" t="s">
        <v>1863</v>
      </c>
      <c r="C1614" s="1095" t="s">
        <v>1864</v>
      </c>
      <c r="D1614" s="1095" t="s">
        <v>805</v>
      </c>
      <c r="E1614" s="1096">
        <v>39878</v>
      </c>
      <c r="F1614" s="1095" t="s">
        <v>201</v>
      </c>
      <c r="G1614" s="1091">
        <v>9982000</v>
      </c>
      <c r="H1614" s="1091">
        <v>0</v>
      </c>
      <c r="I1614" s="1091">
        <v>8755019</v>
      </c>
      <c r="J1614" s="1095" t="s">
        <v>808</v>
      </c>
      <c r="K1614" s="1091"/>
      <c r="L1614" s="1091"/>
      <c r="M1614" s="1092"/>
      <c r="N1614" s="1091"/>
      <c r="O1614" s="1091"/>
      <c r="P1614" s="1091"/>
      <c r="Q1614" s="1091"/>
      <c r="R1614" s="1092"/>
    </row>
    <row r="1615" spans="1:18">
      <c r="A1615" s="1095" t="s">
        <v>199</v>
      </c>
      <c r="B1615" s="1095" t="s">
        <v>1863</v>
      </c>
      <c r="C1615" s="1095" t="s">
        <v>1864</v>
      </c>
      <c r="D1615" s="1095" t="s">
        <v>805</v>
      </c>
      <c r="E1615" s="1096">
        <v>41929</v>
      </c>
      <c r="F1615" s="1095" t="s">
        <v>199</v>
      </c>
      <c r="G1615" s="1091"/>
      <c r="H1615" s="1091"/>
      <c r="I1615" s="1091"/>
      <c r="J1615" s="1095" t="s">
        <v>199</v>
      </c>
      <c r="K1615" s="1091">
        <v>7970737.5</v>
      </c>
      <c r="L1615" s="1091"/>
      <c r="M1615" s="1092">
        <v>1449225</v>
      </c>
      <c r="N1615" s="1091">
        <v>5.5</v>
      </c>
      <c r="O1615" s="1091">
        <v>-2011262.5001000001</v>
      </c>
      <c r="P1615" s="1091"/>
      <c r="Q1615" s="1091"/>
      <c r="R1615" s="1092"/>
    </row>
    <row r="1616" spans="1:18">
      <c r="A1616" s="1095" t="s">
        <v>809</v>
      </c>
      <c r="B1616" s="1095" t="s">
        <v>1865</v>
      </c>
      <c r="C1616" s="1095" t="s">
        <v>1866</v>
      </c>
      <c r="D1616" s="1095" t="s">
        <v>839</v>
      </c>
      <c r="E1616" s="1096">
        <v>39871</v>
      </c>
      <c r="F1616" s="1095" t="s">
        <v>201</v>
      </c>
      <c r="G1616" s="1091">
        <v>2655000</v>
      </c>
      <c r="H1616" s="1091">
        <v>0</v>
      </c>
      <c r="I1616" s="1091">
        <v>3135328</v>
      </c>
      <c r="J1616" s="1095" t="s">
        <v>1020</v>
      </c>
      <c r="K1616" s="1091"/>
      <c r="L1616" s="1091"/>
      <c r="M1616" s="1092"/>
      <c r="N1616" s="1091"/>
      <c r="O1616" s="1091"/>
      <c r="P1616" s="1091"/>
      <c r="Q1616" s="1091"/>
      <c r="R1616" s="1092"/>
    </row>
    <row r="1617" spans="1:18">
      <c r="A1617" s="1095" t="s">
        <v>199</v>
      </c>
      <c r="B1617" s="1095" t="s">
        <v>1865</v>
      </c>
      <c r="C1617" s="1095" t="s">
        <v>1866</v>
      </c>
      <c r="D1617" s="1095" t="s">
        <v>839</v>
      </c>
      <c r="E1617" s="1096">
        <v>40745</v>
      </c>
      <c r="F1617" s="1095" t="s">
        <v>199</v>
      </c>
      <c r="G1617" s="1091"/>
      <c r="H1617" s="1091"/>
      <c r="I1617" s="1091"/>
      <c r="J1617" s="1095" t="s">
        <v>199</v>
      </c>
      <c r="K1617" s="1091">
        <v>2655000</v>
      </c>
      <c r="L1617" s="1091"/>
      <c r="M1617" s="1092">
        <v>2655</v>
      </c>
      <c r="N1617" s="1091">
        <v>1000</v>
      </c>
      <c r="O1617" s="1091"/>
      <c r="P1617" s="1091"/>
      <c r="Q1617" s="1091">
        <v>133000</v>
      </c>
      <c r="R1617" s="1092">
        <v>133</v>
      </c>
    </row>
    <row r="1618" spans="1:18">
      <c r="A1618" s="1095" t="s">
        <v>1867</v>
      </c>
      <c r="B1618" s="1095" t="s">
        <v>1868</v>
      </c>
      <c r="C1618" s="1095" t="s">
        <v>1869</v>
      </c>
      <c r="D1618" s="1095" t="s">
        <v>131</v>
      </c>
      <c r="E1618" s="1096">
        <v>40109</v>
      </c>
      <c r="F1618" s="1095" t="s">
        <v>201</v>
      </c>
      <c r="G1618" s="1091">
        <v>12700000</v>
      </c>
      <c r="H1618" s="1091">
        <v>0</v>
      </c>
      <c r="I1618" s="1091">
        <v>14594338.99</v>
      </c>
      <c r="J1618" s="1095" t="s">
        <v>1020</v>
      </c>
      <c r="K1618" s="1091"/>
      <c r="L1618" s="1091"/>
      <c r="M1618" s="1092"/>
      <c r="N1618" s="1091"/>
      <c r="O1618" s="1091"/>
      <c r="P1618" s="1091"/>
      <c r="Q1618" s="1091"/>
      <c r="R1618" s="1092"/>
    </row>
    <row r="1619" spans="1:18">
      <c r="A1619" s="1095" t="s">
        <v>199</v>
      </c>
      <c r="B1619" s="1095" t="s">
        <v>1868</v>
      </c>
      <c r="C1619" s="1095" t="s">
        <v>1869</v>
      </c>
      <c r="D1619" s="1095" t="s">
        <v>131</v>
      </c>
      <c r="E1619" s="1096">
        <v>40934</v>
      </c>
      <c r="F1619" s="1095" t="s">
        <v>199</v>
      </c>
      <c r="G1619" s="1091"/>
      <c r="H1619" s="1091"/>
      <c r="I1619" s="1091"/>
      <c r="J1619" s="1095" t="s">
        <v>199</v>
      </c>
      <c r="K1619" s="1091">
        <v>12700000</v>
      </c>
      <c r="L1619" s="1091"/>
      <c r="M1619" s="1092">
        <v>12700</v>
      </c>
      <c r="N1619" s="1091">
        <v>1000</v>
      </c>
      <c r="O1619" s="1091"/>
      <c r="P1619" s="1091"/>
      <c r="Q1619" s="1091">
        <v>381000</v>
      </c>
      <c r="R1619" s="1092">
        <v>381</v>
      </c>
    </row>
    <row r="1620" spans="1:18">
      <c r="A1620" s="1095" t="s">
        <v>813</v>
      </c>
      <c r="B1620" s="1095" t="s">
        <v>1870</v>
      </c>
      <c r="C1620" s="1095" t="s">
        <v>1871</v>
      </c>
      <c r="D1620" s="1095" t="s">
        <v>9</v>
      </c>
      <c r="E1620" s="1096">
        <v>39857</v>
      </c>
      <c r="F1620" s="1095" t="s">
        <v>201</v>
      </c>
      <c r="G1620" s="1091">
        <v>1500000</v>
      </c>
      <c r="H1620" s="1091">
        <v>0</v>
      </c>
      <c r="I1620" s="1091">
        <v>1718159.5</v>
      </c>
      <c r="J1620" s="1095" t="s">
        <v>808</v>
      </c>
      <c r="K1620" s="1091"/>
      <c r="L1620" s="1091"/>
      <c r="M1620" s="1092"/>
      <c r="N1620" s="1091"/>
      <c r="O1620" s="1091"/>
      <c r="P1620" s="1091"/>
      <c r="Q1620" s="1091"/>
      <c r="R1620" s="1092"/>
    </row>
    <row r="1621" spans="1:18">
      <c r="A1621" s="1095" t="s">
        <v>199</v>
      </c>
      <c r="B1621" s="1095" t="s">
        <v>1870</v>
      </c>
      <c r="C1621" s="1095" t="s">
        <v>1871</v>
      </c>
      <c r="D1621" s="1095" t="s">
        <v>9</v>
      </c>
      <c r="E1621" s="1096">
        <v>41221</v>
      </c>
      <c r="F1621" s="1095" t="s">
        <v>199</v>
      </c>
      <c r="G1621" s="1091"/>
      <c r="H1621" s="1091"/>
      <c r="I1621" s="1091"/>
      <c r="J1621" s="1095" t="s">
        <v>199</v>
      </c>
      <c r="K1621" s="1091">
        <v>246975</v>
      </c>
      <c r="L1621" s="1091"/>
      <c r="M1621" s="1092">
        <v>267</v>
      </c>
      <c r="N1621" s="1091">
        <v>925</v>
      </c>
      <c r="O1621" s="1091">
        <v>-20025</v>
      </c>
      <c r="P1621" s="1091"/>
      <c r="Q1621" s="1091"/>
      <c r="R1621" s="1092"/>
    </row>
    <row r="1622" spans="1:18">
      <c r="A1622" s="1095" t="s">
        <v>199</v>
      </c>
      <c r="B1622" s="1095" t="s">
        <v>1870</v>
      </c>
      <c r="C1622" s="1095" t="s">
        <v>1871</v>
      </c>
      <c r="D1622" s="1095" t="s">
        <v>9</v>
      </c>
      <c r="E1622" s="1096">
        <v>41222</v>
      </c>
      <c r="F1622" s="1095" t="s">
        <v>199</v>
      </c>
      <c r="G1622" s="1091"/>
      <c r="H1622" s="1091"/>
      <c r="I1622" s="1091"/>
      <c r="J1622" s="1095" t="s">
        <v>199</v>
      </c>
      <c r="K1622" s="1091">
        <v>1140525</v>
      </c>
      <c r="L1622" s="1091"/>
      <c r="M1622" s="1092">
        <v>1233</v>
      </c>
      <c r="N1622" s="1091">
        <v>925</v>
      </c>
      <c r="O1622" s="1091">
        <v>-92475</v>
      </c>
      <c r="P1622" s="1091"/>
      <c r="Q1622" s="1091">
        <v>50000</v>
      </c>
      <c r="R1622" s="1092">
        <v>75</v>
      </c>
    </row>
    <row r="1623" spans="1:18">
      <c r="A1623" s="1095" t="s">
        <v>199</v>
      </c>
      <c r="B1623" s="1095" t="s">
        <v>1870</v>
      </c>
      <c r="C1623" s="1095" t="s">
        <v>1871</v>
      </c>
      <c r="D1623" s="1095" t="s">
        <v>9</v>
      </c>
      <c r="E1623" s="1096">
        <v>41285</v>
      </c>
      <c r="F1623" s="1095" t="s">
        <v>199</v>
      </c>
      <c r="G1623" s="1091"/>
      <c r="H1623" s="1091"/>
      <c r="I1623" s="1091"/>
      <c r="J1623" s="1095" t="s">
        <v>199</v>
      </c>
      <c r="K1623" s="1091"/>
      <c r="L1623" s="1091">
        <v>-13875</v>
      </c>
      <c r="M1623" s="1092"/>
      <c r="N1623" s="1091"/>
      <c r="O1623" s="1091"/>
      <c r="P1623" s="1091"/>
      <c r="Q1623" s="1091"/>
      <c r="R1623" s="1092"/>
    </row>
    <row r="1624" spans="1:18">
      <c r="A1624" s="1095" t="s">
        <v>199</v>
      </c>
      <c r="B1624" s="1095" t="s">
        <v>1870</v>
      </c>
      <c r="C1624" s="1095" t="s">
        <v>1871</v>
      </c>
      <c r="D1624" s="1095" t="s">
        <v>9</v>
      </c>
      <c r="E1624" s="1096">
        <v>41359</v>
      </c>
      <c r="F1624" s="1095" t="s">
        <v>199</v>
      </c>
      <c r="G1624" s="1091"/>
      <c r="H1624" s="1091"/>
      <c r="I1624" s="1091"/>
      <c r="J1624" s="1095" t="s">
        <v>199</v>
      </c>
      <c r="K1624" s="1091"/>
      <c r="L1624" s="1091">
        <v>-11125</v>
      </c>
      <c r="M1624" s="1092"/>
      <c r="N1624" s="1091"/>
      <c r="O1624" s="1091"/>
      <c r="P1624" s="1091"/>
      <c r="Q1624" s="1091"/>
      <c r="R1624" s="1092"/>
    </row>
    <row r="1625" spans="1:18">
      <c r="A1625" s="1095" t="s">
        <v>773</v>
      </c>
      <c r="B1625" s="1095" t="s">
        <v>1872</v>
      </c>
      <c r="C1625" s="1095" t="s">
        <v>939</v>
      </c>
      <c r="D1625" s="1095" t="s">
        <v>12</v>
      </c>
      <c r="E1625" s="1096">
        <v>39766</v>
      </c>
      <c r="F1625" s="1095" t="s">
        <v>200</v>
      </c>
      <c r="G1625" s="1091">
        <v>3500000000</v>
      </c>
      <c r="H1625" s="1091">
        <v>0</v>
      </c>
      <c r="I1625" s="1091">
        <v>4138055555.5500002</v>
      </c>
      <c r="J1625" s="1095" t="s">
        <v>1020</v>
      </c>
      <c r="K1625" s="1091"/>
      <c r="L1625" s="1091"/>
      <c r="M1625" s="1092"/>
      <c r="N1625" s="1091"/>
      <c r="O1625" s="1091"/>
      <c r="P1625" s="1091"/>
      <c r="Q1625" s="1091"/>
      <c r="R1625" s="1092"/>
    </row>
    <row r="1626" spans="1:18">
      <c r="A1626" s="1095" t="s">
        <v>199</v>
      </c>
      <c r="B1626" s="1095" t="s">
        <v>1872</v>
      </c>
      <c r="C1626" s="1095" t="s">
        <v>939</v>
      </c>
      <c r="D1626" s="1095" t="s">
        <v>12</v>
      </c>
      <c r="E1626" s="1096">
        <v>41003</v>
      </c>
      <c r="F1626" s="1095" t="s">
        <v>199</v>
      </c>
      <c r="G1626" s="1091"/>
      <c r="H1626" s="1091"/>
      <c r="I1626" s="1091"/>
      <c r="J1626" s="1095" t="s">
        <v>199</v>
      </c>
      <c r="K1626" s="1091">
        <v>3500000000</v>
      </c>
      <c r="L1626" s="1091"/>
      <c r="M1626" s="1092">
        <v>3500000</v>
      </c>
      <c r="N1626" s="1091">
        <v>1000</v>
      </c>
      <c r="O1626" s="1091"/>
      <c r="P1626" s="1091"/>
      <c r="Q1626" s="1091"/>
      <c r="R1626" s="1092"/>
    </row>
    <row r="1627" spans="1:18">
      <c r="A1627" s="1095" t="s">
        <v>199</v>
      </c>
      <c r="B1627" s="1095" t="s">
        <v>1872</v>
      </c>
      <c r="C1627" s="1095" t="s">
        <v>939</v>
      </c>
      <c r="D1627" s="1095" t="s">
        <v>12</v>
      </c>
      <c r="E1627" s="1096">
        <v>41031</v>
      </c>
      <c r="F1627" s="1095" t="s">
        <v>199</v>
      </c>
      <c r="G1627" s="1091"/>
      <c r="H1627" s="1091"/>
      <c r="I1627" s="1091"/>
      <c r="J1627" s="1095" t="s">
        <v>199</v>
      </c>
      <c r="K1627" s="1091"/>
      <c r="L1627" s="1091"/>
      <c r="M1627" s="1092"/>
      <c r="N1627" s="1091"/>
      <c r="O1627" s="1091"/>
      <c r="P1627" s="1091"/>
      <c r="Q1627" s="1091">
        <v>45000000</v>
      </c>
      <c r="R1627" s="1092">
        <v>48253677</v>
      </c>
    </row>
    <row r="1628" spans="1:18">
      <c r="A1628" s="1095" t="s">
        <v>827</v>
      </c>
      <c r="B1628" s="1095" t="s">
        <v>1873</v>
      </c>
      <c r="C1628" s="1095" t="s">
        <v>1874</v>
      </c>
      <c r="D1628" s="1095" t="s">
        <v>882</v>
      </c>
      <c r="E1628" s="1096">
        <v>39857</v>
      </c>
      <c r="F1628" s="1095" t="s">
        <v>201</v>
      </c>
      <c r="G1628" s="1091">
        <v>40000000</v>
      </c>
      <c r="H1628" s="1091">
        <v>0</v>
      </c>
      <c r="I1628" s="1091">
        <v>45820950.799999997</v>
      </c>
      <c r="J1628" s="1095" t="s">
        <v>808</v>
      </c>
      <c r="K1628" s="1091"/>
      <c r="L1628" s="1091"/>
      <c r="M1628" s="1092"/>
      <c r="N1628" s="1091"/>
      <c r="O1628" s="1091"/>
      <c r="P1628" s="1091"/>
      <c r="Q1628" s="1091"/>
      <c r="R1628" s="1092"/>
    </row>
    <row r="1629" spans="1:18">
      <c r="A1629" s="1095" t="s">
        <v>199</v>
      </c>
      <c r="B1629" s="1095" t="s">
        <v>1873</v>
      </c>
      <c r="C1629" s="1095" t="s">
        <v>1874</v>
      </c>
      <c r="D1629" s="1095" t="s">
        <v>882</v>
      </c>
      <c r="E1629" s="1096">
        <v>41542</v>
      </c>
      <c r="F1629" s="1095" t="s">
        <v>199</v>
      </c>
      <c r="G1629" s="1091"/>
      <c r="H1629" s="1091"/>
      <c r="I1629" s="1091"/>
      <c r="J1629" s="1095" t="s">
        <v>199</v>
      </c>
      <c r="K1629" s="1091">
        <v>40000000</v>
      </c>
      <c r="L1629" s="1091"/>
      <c r="M1629" s="1092">
        <v>40000</v>
      </c>
      <c r="N1629" s="1091">
        <v>1004.9</v>
      </c>
      <c r="O1629" s="1091"/>
      <c r="P1629" s="1091">
        <v>196000</v>
      </c>
      <c r="Q1629" s="1091">
        <v>2199799.7999999998</v>
      </c>
      <c r="R1629" s="1092">
        <v>2000</v>
      </c>
    </row>
    <row r="1630" spans="1:18">
      <c r="A1630" s="1095" t="s">
        <v>199</v>
      </c>
      <c r="B1630" s="1095" t="s">
        <v>1873</v>
      </c>
      <c r="C1630" s="1095" t="s">
        <v>1874</v>
      </c>
      <c r="D1630" s="1095" t="s">
        <v>882</v>
      </c>
      <c r="E1630" s="1096">
        <v>41576</v>
      </c>
      <c r="F1630" s="1095" t="s">
        <v>199</v>
      </c>
      <c r="G1630" s="1091"/>
      <c r="H1630" s="1091"/>
      <c r="I1630" s="1091"/>
      <c r="J1630" s="1095" t="s">
        <v>199</v>
      </c>
      <c r="K1630" s="1091"/>
      <c r="L1630" s="1091">
        <v>-401960</v>
      </c>
      <c r="M1630" s="1092"/>
      <c r="N1630" s="1091"/>
      <c r="O1630" s="1091"/>
      <c r="P1630" s="1091"/>
      <c r="Q1630" s="1091"/>
      <c r="R1630" s="1092"/>
    </row>
    <row r="1631" spans="1:18">
      <c r="A1631" s="1095" t="s">
        <v>813</v>
      </c>
      <c r="B1631" s="1095" t="s">
        <v>1875</v>
      </c>
      <c r="C1631" s="1095" t="s">
        <v>1876</v>
      </c>
      <c r="D1631" s="1095" t="s">
        <v>151</v>
      </c>
      <c r="E1631" s="1096">
        <v>39871</v>
      </c>
      <c r="F1631" s="1095" t="s">
        <v>201</v>
      </c>
      <c r="G1631" s="1091">
        <v>10900000</v>
      </c>
      <c r="H1631" s="1091">
        <v>0</v>
      </c>
      <c r="I1631" s="1091">
        <v>9630106.9299999997</v>
      </c>
      <c r="J1631" s="1095" t="s">
        <v>808</v>
      </c>
      <c r="K1631" s="1091"/>
      <c r="L1631" s="1091"/>
      <c r="M1631" s="1092"/>
      <c r="N1631" s="1091"/>
      <c r="O1631" s="1091"/>
      <c r="P1631" s="1091"/>
      <c r="Q1631" s="1091"/>
      <c r="R1631" s="1092"/>
    </row>
    <row r="1632" spans="1:18">
      <c r="A1632" s="1095" t="s">
        <v>199</v>
      </c>
      <c r="B1632" s="1095" t="s">
        <v>1875</v>
      </c>
      <c r="C1632" s="1095" t="s">
        <v>1876</v>
      </c>
      <c r="D1632" s="1095" t="s">
        <v>151</v>
      </c>
      <c r="E1632" s="1096">
        <v>41325</v>
      </c>
      <c r="F1632" s="1095" t="s">
        <v>199</v>
      </c>
      <c r="G1632" s="1091"/>
      <c r="H1632" s="1091"/>
      <c r="I1632" s="1091"/>
      <c r="J1632" s="1095" t="s">
        <v>199</v>
      </c>
      <c r="K1632" s="1091">
        <v>8966340</v>
      </c>
      <c r="L1632" s="1091"/>
      <c r="M1632" s="1092">
        <v>10900</v>
      </c>
      <c r="N1632" s="1091">
        <v>822.6</v>
      </c>
      <c r="O1632" s="1091">
        <v>-1933660</v>
      </c>
      <c r="P1632" s="1091"/>
      <c r="Q1632" s="1091">
        <v>476206.83</v>
      </c>
      <c r="R1632" s="1092">
        <v>545</v>
      </c>
    </row>
    <row r="1633" spans="1:18">
      <c r="A1633" s="1095" t="s">
        <v>199</v>
      </c>
      <c r="B1633" s="1095" t="s">
        <v>1875</v>
      </c>
      <c r="C1633" s="1095" t="s">
        <v>1876</v>
      </c>
      <c r="D1633" s="1095" t="s">
        <v>151</v>
      </c>
      <c r="E1633" s="1096">
        <v>41359</v>
      </c>
      <c r="F1633" s="1095" t="s">
        <v>199</v>
      </c>
      <c r="G1633" s="1091"/>
      <c r="H1633" s="1091"/>
      <c r="I1633" s="1091"/>
      <c r="J1633" s="1095" t="s">
        <v>199</v>
      </c>
      <c r="K1633" s="1091"/>
      <c r="L1633" s="1091">
        <v>-89663.4</v>
      </c>
      <c r="M1633" s="1092"/>
      <c r="N1633" s="1091"/>
      <c r="O1633" s="1091"/>
      <c r="P1633" s="1091"/>
      <c r="Q1633" s="1091"/>
      <c r="R1633" s="1092"/>
    </row>
    <row r="1634" spans="1:18">
      <c r="A1634" s="1095" t="s">
        <v>1877</v>
      </c>
      <c r="B1634" s="1095" t="s">
        <v>1878</v>
      </c>
      <c r="C1634" s="1095" t="s">
        <v>1879</v>
      </c>
      <c r="D1634" s="1095" t="s">
        <v>859</v>
      </c>
      <c r="E1634" s="1096">
        <v>39822</v>
      </c>
      <c r="F1634" s="1095" t="s">
        <v>201</v>
      </c>
      <c r="G1634" s="1091">
        <v>5983000</v>
      </c>
      <c r="H1634" s="1091">
        <v>0</v>
      </c>
      <c r="I1634" s="1091">
        <v>195637</v>
      </c>
      <c r="J1634" s="1095" t="s">
        <v>954</v>
      </c>
      <c r="K1634" s="1091"/>
      <c r="L1634" s="1091"/>
      <c r="M1634" s="1092"/>
      <c r="N1634" s="1091"/>
      <c r="O1634" s="1091"/>
      <c r="P1634" s="1091"/>
      <c r="Q1634" s="1091"/>
      <c r="R1634" s="1092"/>
    </row>
    <row r="1635" spans="1:18">
      <c r="A1635" s="1095" t="s">
        <v>199</v>
      </c>
      <c r="B1635" s="1095" t="s">
        <v>1878</v>
      </c>
      <c r="C1635" s="1095" t="s">
        <v>1879</v>
      </c>
      <c r="D1635" s="1095" t="s">
        <v>859</v>
      </c>
      <c r="E1635" s="1096">
        <v>41929</v>
      </c>
      <c r="F1635" s="1095" t="s">
        <v>199</v>
      </c>
      <c r="G1635" s="1091"/>
      <c r="H1635" s="1091"/>
      <c r="I1635" s="1091"/>
      <c r="J1635" s="1095" t="s">
        <v>199</v>
      </c>
      <c r="K1635" s="1091"/>
      <c r="L1635" s="1091"/>
      <c r="M1635" s="1092"/>
      <c r="N1635" s="1091"/>
      <c r="O1635" s="1091">
        <v>-5983000</v>
      </c>
      <c r="P1635" s="1091"/>
      <c r="Q1635" s="1091"/>
      <c r="R1635" s="1092"/>
    </row>
    <row r="1636" spans="1:18">
      <c r="A1636" s="1095" t="s">
        <v>1291</v>
      </c>
      <c r="B1636" s="1095" t="s">
        <v>1880</v>
      </c>
      <c r="C1636" s="1095" t="s">
        <v>1881</v>
      </c>
      <c r="D1636" s="1095" t="s">
        <v>151</v>
      </c>
      <c r="E1636" s="1096">
        <v>39976</v>
      </c>
      <c r="F1636" s="1095" t="s">
        <v>826</v>
      </c>
      <c r="G1636" s="1091">
        <v>15000000</v>
      </c>
      <c r="H1636" s="1091">
        <v>0</v>
      </c>
      <c r="I1636" s="1091">
        <v>19928275</v>
      </c>
      <c r="J1636" s="1095" t="s">
        <v>1020</v>
      </c>
      <c r="K1636" s="1091"/>
      <c r="L1636" s="1091"/>
      <c r="M1636" s="1092"/>
      <c r="N1636" s="1091"/>
      <c r="O1636" s="1091"/>
      <c r="P1636" s="1091"/>
      <c r="Q1636" s="1091"/>
      <c r="R1636" s="1092"/>
    </row>
    <row r="1637" spans="1:18">
      <c r="A1637" s="1095" t="s">
        <v>199</v>
      </c>
      <c r="B1637" s="1095" t="s">
        <v>1880</v>
      </c>
      <c r="C1637" s="1095" t="s">
        <v>1881</v>
      </c>
      <c r="D1637" s="1095" t="s">
        <v>151</v>
      </c>
      <c r="E1637" s="1096">
        <v>41066</v>
      </c>
      <c r="F1637" s="1095" t="s">
        <v>199</v>
      </c>
      <c r="G1637" s="1091"/>
      <c r="H1637" s="1091"/>
      <c r="I1637" s="1091"/>
      <c r="J1637" s="1095" t="s">
        <v>199</v>
      </c>
      <c r="K1637" s="1091">
        <v>10500000</v>
      </c>
      <c r="L1637" s="1091"/>
      <c r="M1637" s="1092">
        <v>10500000</v>
      </c>
      <c r="N1637" s="1091">
        <v>1</v>
      </c>
      <c r="O1637" s="1091"/>
      <c r="P1637" s="1091"/>
      <c r="Q1637" s="1091"/>
      <c r="R1637" s="1092"/>
    </row>
    <row r="1638" spans="1:18">
      <c r="A1638" s="1095" t="s">
        <v>199</v>
      </c>
      <c r="B1638" s="1095" t="s">
        <v>1880</v>
      </c>
      <c r="C1638" s="1095" t="s">
        <v>1881</v>
      </c>
      <c r="D1638" s="1095" t="s">
        <v>151</v>
      </c>
      <c r="E1638" s="1096">
        <v>41409</v>
      </c>
      <c r="F1638" s="1095" t="s">
        <v>199</v>
      </c>
      <c r="G1638" s="1091"/>
      <c r="H1638" s="1091"/>
      <c r="I1638" s="1091"/>
      <c r="J1638" s="1095" t="s">
        <v>199</v>
      </c>
      <c r="K1638" s="1091">
        <v>4500000</v>
      </c>
      <c r="L1638" s="1091"/>
      <c r="M1638" s="1092">
        <v>4500000</v>
      </c>
      <c r="N1638" s="1091">
        <v>1</v>
      </c>
      <c r="O1638" s="1091"/>
      <c r="P1638" s="1091"/>
      <c r="Q1638" s="1091">
        <v>750000</v>
      </c>
      <c r="R1638" s="1092">
        <v>750000</v>
      </c>
    </row>
    <row r="1639" spans="1:18">
      <c r="A1639" s="1095" t="s">
        <v>1080</v>
      </c>
      <c r="B1639" s="1095" t="s">
        <v>1882</v>
      </c>
      <c r="C1639" s="1095" t="s">
        <v>905</v>
      </c>
      <c r="D1639" s="1095" t="s">
        <v>32</v>
      </c>
      <c r="E1639" s="1096">
        <v>39948</v>
      </c>
      <c r="F1639" s="1095" t="s">
        <v>826</v>
      </c>
      <c r="G1639" s="1091">
        <v>1100000</v>
      </c>
      <c r="H1639" s="1091">
        <v>0</v>
      </c>
      <c r="I1639" s="1091">
        <v>1622708.57</v>
      </c>
      <c r="J1639" s="1095" t="s">
        <v>1020</v>
      </c>
      <c r="K1639" s="1091"/>
      <c r="L1639" s="1091"/>
      <c r="M1639" s="1092"/>
      <c r="N1639" s="1091"/>
      <c r="O1639" s="1091"/>
      <c r="P1639" s="1091"/>
      <c r="Q1639" s="1091"/>
      <c r="R1639" s="1092"/>
    </row>
    <row r="1640" spans="1:18">
      <c r="A1640" s="1095" t="s">
        <v>199</v>
      </c>
      <c r="B1640" s="1095" t="s">
        <v>1882</v>
      </c>
      <c r="C1640" s="1095" t="s">
        <v>905</v>
      </c>
      <c r="D1640" s="1095" t="s">
        <v>32</v>
      </c>
      <c r="E1640" s="1096">
        <v>41773</v>
      </c>
      <c r="F1640" s="1095" t="s">
        <v>199</v>
      </c>
      <c r="G1640" s="1091"/>
      <c r="H1640" s="1091"/>
      <c r="I1640" s="1091"/>
      <c r="J1640" s="1095" t="s">
        <v>199</v>
      </c>
      <c r="K1640" s="1091">
        <v>1100000</v>
      </c>
      <c r="L1640" s="1091"/>
      <c r="M1640" s="1092">
        <v>1100000</v>
      </c>
      <c r="N1640" s="1091">
        <v>1</v>
      </c>
      <c r="O1640" s="1091"/>
      <c r="P1640" s="1091"/>
      <c r="Q1640" s="1091">
        <v>55000</v>
      </c>
      <c r="R1640" s="1092">
        <v>55000</v>
      </c>
    </row>
    <row r="1641" spans="1:18">
      <c r="A1641" s="1095" t="s">
        <v>1883</v>
      </c>
      <c r="B1641" s="1095" t="s">
        <v>1884</v>
      </c>
      <c r="C1641" s="1095" t="s">
        <v>905</v>
      </c>
      <c r="D1641" s="1095" t="s">
        <v>32</v>
      </c>
      <c r="E1641" s="1096">
        <v>39843</v>
      </c>
      <c r="F1641" s="1095" t="s">
        <v>201</v>
      </c>
      <c r="G1641" s="1091">
        <v>25000000</v>
      </c>
      <c r="H1641" s="1091">
        <v>0</v>
      </c>
      <c r="I1641" s="1091">
        <v>738021</v>
      </c>
      <c r="J1641" s="1095" t="s">
        <v>954</v>
      </c>
      <c r="K1641" s="1091"/>
      <c r="L1641" s="1091"/>
      <c r="M1641" s="1092"/>
      <c r="N1641" s="1091"/>
      <c r="O1641" s="1091"/>
      <c r="P1641" s="1091"/>
      <c r="Q1641" s="1091"/>
      <c r="R1641" s="1092"/>
    </row>
    <row r="1642" spans="1:18">
      <c r="A1642" s="1095" t="s">
        <v>199</v>
      </c>
      <c r="B1642" s="1095" t="s">
        <v>1884</v>
      </c>
      <c r="C1642" s="1095" t="s">
        <v>905</v>
      </c>
      <c r="D1642" s="1095" t="s">
        <v>32</v>
      </c>
      <c r="E1642" s="1096">
        <v>41460</v>
      </c>
      <c r="F1642" s="1095" t="s">
        <v>199</v>
      </c>
      <c r="G1642" s="1091"/>
      <c r="H1642" s="1091"/>
      <c r="I1642" s="1091"/>
      <c r="J1642" s="1095" t="s">
        <v>199</v>
      </c>
      <c r="K1642" s="1091"/>
      <c r="L1642" s="1091"/>
      <c r="M1642" s="1092"/>
      <c r="N1642" s="1091"/>
      <c r="O1642" s="1091">
        <v>-25000000</v>
      </c>
      <c r="P1642" s="1091"/>
      <c r="Q1642" s="1091"/>
      <c r="R1642" s="1092"/>
    </row>
    <row r="1643" spans="1:18">
      <c r="A1643" s="1095"/>
      <c r="B1643" s="1095" t="s">
        <v>1885</v>
      </c>
      <c r="C1643" s="1095" t="s">
        <v>1886</v>
      </c>
      <c r="D1643" s="1095" t="s">
        <v>166</v>
      </c>
      <c r="E1643" s="1096">
        <v>39864</v>
      </c>
      <c r="F1643" s="1095" t="s">
        <v>200</v>
      </c>
      <c r="G1643" s="1091">
        <v>30407000</v>
      </c>
      <c r="H1643" s="1091">
        <v>0</v>
      </c>
      <c r="I1643" s="1091">
        <v>36696518.829999998</v>
      </c>
      <c r="J1643" s="1095" t="s">
        <v>799</v>
      </c>
      <c r="K1643" s="1091"/>
      <c r="L1643" s="1091"/>
      <c r="M1643" s="1092"/>
      <c r="N1643" s="1091"/>
      <c r="O1643" s="1091"/>
      <c r="P1643" s="1091"/>
      <c r="Q1643" s="1091"/>
      <c r="R1643" s="1092"/>
    </row>
    <row r="1644" spans="1:18">
      <c r="A1644" s="1095" t="s">
        <v>199</v>
      </c>
      <c r="B1644" s="1095" t="s">
        <v>1885</v>
      </c>
      <c r="C1644" s="1095" t="s">
        <v>1886</v>
      </c>
      <c r="D1644" s="1095" t="s">
        <v>166</v>
      </c>
      <c r="E1644" s="1096">
        <v>41821</v>
      </c>
      <c r="F1644" s="1095" t="s">
        <v>199</v>
      </c>
      <c r="G1644" s="1091"/>
      <c r="H1644" s="1091"/>
      <c r="I1644" s="1091"/>
      <c r="J1644" s="1095" t="s">
        <v>199</v>
      </c>
      <c r="K1644" s="1091">
        <v>9000000</v>
      </c>
      <c r="L1644" s="1091"/>
      <c r="M1644" s="1092">
        <v>9000</v>
      </c>
      <c r="N1644" s="1091">
        <v>1207.1099999999999</v>
      </c>
      <c r="O1644" s="1091"/>
      <c r="P1644" s="1091">
        <v>1863990</v>
      </c>
      <c r="Q1644" s="1091"/>
      <c r="R1644" s="1092"/>
    </row>
    <row r="1645" spans="1:18">
      <c r="A1645" s="1095" t="s">
        <v>199</v>
      </c>
      <c r="B1645" s="1095" t="s">
        <v>1885</v>
      </c>
      <c r="C1645" s="1095" t="s">
        <v>1886</v>
      </c>
      <c r="D1645" s="1095" t="s">
        <v>166</v>
      </c>
      <c r="E1645" s="1096">
        <v>41822</v>
      </c>
      <c r="F1645" s="1095" t="s">
        <v>199</v>
      </c>
      <c r="G1645" s="1091"/>
      <c r="H1645" s="1091"/>
      <c r="I1645" s="1091"/>
      <c r="J1645" s="1095" t="s">
        <v>199</v>
      </c>
      <c r="K1645" s="1091">
        <v>21407000</v>
      </c>
      <c r="L1645" s="1091"/>
      <c r="M1645" s="1092">
        <v>21407</v>
      </c>
      <c r="N1645" s="1091">
        <v>1207.1099999999999</v>
      </c>
      <c r="O1645" s="1091"/>
      <c r="P1645" s="1091">
        <v>4433603.7699999996</v>
      </c>
      <c r="Q1645" s="1091"/>
      <c r="R1645" s="1092"/>
    </row>
    <row r="1646" spans="1:18">
      <c r="A1646" s="1095" t="s">
        <v>199</v>
      </c>
      <c r="B1646" s="1095" t="s">
        <v>1885</v>
      </c>
      <c r="C1646" s="1095" t="s">
        <v>1886</v>
      </c>
      <c r="D1646" s="1095" t="s">
        <v>166</v>
      </c>
      <c r="E1646" s="1096">
        <v>41908</v>
      </c>
      <c r="F1646" s="1095" t="s">
        <v>199</v>
      </c>
      <c r="G1646" s="1091"/>
      <c r="H1646" s="1091"/>
      <c r="I1646" s="1091"/>
      <c r="J1646" s="1095" t="s">
        <v>199</v>
      </c>
      <c r="K1646" s="1091"/>
      <c r="L1646" s="1091">
        <v>-367045.94</v>
      </c>
      <c r="M1646" s="1092"/>
      <c r="N1646" s="1091"/>
      <c r="O1646" s="1091"/>
      <c r="P1646" s="1091"/>
      <c r="Q1646" s="1091"/>
      <c r="R1646" s="1092"/>
    </row>
    <row r="1647" spans="1:18">
      <c r="A1647" s="1095" t="s">
        <v>773</v>
      </c>
      <c r="B1647" s="1095" t="s">
        <v>1887</v>
      </c>
      <c r="C1647" s="1095" t="s">
        <v>1888</v>
      </c>
      <c r="D1647" s="1095" t="s">
        <v>166</v>
      </c>
      <c r="E1647" s="1096">
        <v>39829</v>
      </c>
      <c r="F1647" s="1095" t="s">
        <v>200</v>
      </c>
      <c r="G1647" s="1091">
        <v>108676000</v>
      </c>
      <c r="H1647" s="1091">
        <v>0</v>
      </c>
      <c r="I1647" s="1091">
        <v>124916099.34</v>
      </c>
      <c r="J1647" s="1095" t="s">
        <v>1020</v>
      </c>
      <c r="K1647" s="1091"/>
      <c r="L1647" s="1091"/>
      <c r="M1647" s="1092"/>
      <c r="N1647" s="1091"/>
      <c r="O1647" s="1091"/>
      <c r="P1647" s="1091"/>
      <c r="Q1647" s="1091"/>
      <c r="R1647" s="1092"/>
    </row>
    <row r="1648" spans="1:18">
      <c r="A1648" s="1095" t="s">
        <v>199</v>
      </c>
      <c r="B1648" s="1095" t="s">
        <v>1887</v>
      </c>
      <c r="C1648" s="1095" t="s">
        <v>1888</v>
      </c>
      <c r="D1648" s="1095" t="s">
        <v>166</v>
      </c>
      <c r="E1648" s="1096">
        <v>40884</v>
      </c>
      <c r="F1648" s="1095" t="s">
        <v>199</v>
      </c>
      <c r="G1648" s="1091"/>
      <c r="H1648" s="1091"/>
      <c r="I1648" s="1091"/>
      <c r="J1648" s="1095" t="s">
        <v>199</v>
      </c>
      <c r="K1648" s="1091">
        <v>108676000</v>
      </c>
      <c r="L1648" s="1091"/>
      <c r="M1648" s="1092">
        <v>108676</v>
      </c>
      <c r="N1648" s="1091">
        <v>1000</v>
      </c>
      <c r="O1648" s="1091"/>
      <c r="P1648" s="1091"/>
      <c r="Q1648" s="1091"/>
      <c r="R1648" s="1092"/>
    </row>
    <row r="1649" spans="1:18">
      <c r="A1649" s="1095" t="s">
        <v>199</v>
      </c>
      <c r="B1649" s="1095" t="s">
        <v>1887</v>
      </c>
      <c r="C1649" s="1095" t="s">
        <v>1888</v>
      </c>
      <c r="D1649" s="1095" t="s">
        <v>166</v>
      </c>
      <c r="E1649" s="1096">
        <v>41436</v>
      </c>
      <c r="F1649" s="1095" t="s">
        <v>199</v>
      </c>
      <c r="G1649" s="1091"/>
      <c r="H1649" s="1091"/>
      <c r="I1649" s="1091"/>
      <c r="J1649" s="1095" t="s">
        <v>199</v>
      </c>
      <c r="K1649" s="1091"/>
      <c r="L1649" s="1091"/>
      <c r="M1649" s="1092"/>
      <c r="N1649" s="1091"/>
      <c r="O1649" s="1091"/>
      <c r="P1649" s="1091"/>
      <c r="Q1649" s="1091">
        <v>527361</v>
      </c>
      <c r="R1649" s="1092">
        <v>517012</v>
      </c>
    </row>
    <row r="1650" spans="1:18">
      <c r="A1650" s="1095" t="s">
        <v>827</v>
      </c>
      <c r="B1650" s="1095" t="s">
        <v>2230</v>
      </c>
      <c r="C1650" s="1095" t="s">
        <v>1889</v>
      </c>
      <c r="D1650" s="1095" t="s">
        <v>5</v>
      </c>
      <c r="E1650" s="1096">
        <v>39805</v>
      </c>
      <c r="F1650" s="1095" t="s">
        <v>201</v>
      </c>
      <c r="G1650" s="1091">
        <v>1549000</v>
      </c>
      <c r="H1650" s="1091">
        <v>0</v>
      </c>
      <c r="I1650" s="1091">
        <v>1646325</v>
      </c>
      <c r="J1650" s="1095" t="s">
        <v>1020</v>
      </c>
      <c r="K1650" s="1091"/>
      <c r="L1650" s="1091"/>
      <c r="M1650" s="1092"/>
      <c r="N1650" s="1091"/>
      <c r="O1650" s="1091"/>
      <c r="P1650" s="1091"/>
      <c r="Q1650" s="1091"/>
      <c r="R1650" s="1092"/>
    </row>
    <row r="1651" spans="1:18">
      <c r="A1651" s="1095" t="s">
        <v>199</v>
      </c>
      <c r="B1651" s="1095" t="s">
        <v>2230</v>
      </c>
      <c r="C1651" s="1095" t="s">
        <v>1889</v>
      </c>
      <c r="D1651" s="1095" t="s">
        <v>5</v>
      </c>
      <c r="E1651" s="1096">
        <v>42830</v>
      </c>
      <c r="F1651" s="1095" t="s">
        <v>199</v>
      </c>
      <c r="G1651" s="1091"/>
      <c r="H1651" s="1091"/>
      <c r="I1651" s="1091"/>
      <c r="J1651" s="1095" t="s">
        <v>199</v>
      </c>
      <c r="K1651" s="1091">
        <v>1549000</v>
      </c>
      <c r="L1651" s="1091"/>
      <c r="M1651" s="1092">
        <v>1549</v>
      </c>
      <c r="N1651" s="1091">
        <v>1000</v>
      </c>
      <c r="O1651" s="1091"/>
      <c r="P1651" s="1091"/>
      <c r="Q1651" s="1091">
        <v>77000</v>
      </c>
      <c r="R1651" s="1092">
        <v>77</v>
      </c>
    </row>
    <row r="1652" spans="1:18">
      <c r="A1652" s="1095" t="s">
        <v>892</v>
      </c>
      <c r="B1652" s="1095" t="s">
        <v>1890</v>
      </c>
      <c r="C1652" s="1095" t="s">
        <v>1891</v>
      </c>
      <c r="D1652" s="1095" t="s">
        <v>105</v>
      </c>
      <c r="E1652" s="1096">
        <v>39885</v>
      </c>
      <c r="F1652" s="1095" t="s">
        <v>200</v>
      </c>
      <c r="G1652" s="1091">
        <v>8816000</v>
      </c>
      <c r="H1652" s="1091">
        <v>0</v>
      </c>
      <c r="I1652" s="1091">
        <v>10100960.439999999</v>
      </c>
      <c r="J1652" s="1095" t="s">
        <v>1020</v>
      </c>
      <c r="K1652" s="1091"/>
      <c r="L1652" s="1091"/>
      <c r="M1652" s="1092"/>
      <c r="N1652" s="1091"/>
      <c r="O1652" s="1091"/>
      <c r="P1652" s="1091"/>
      <c r="Q1652" s="1091"/>
      <c r="R1652" s="1092"/>
    </row>
    <row r="1653" spans="1:18">
      <c r="A1653" s="1095" t="s">
        <v>199</v>
      </c>
      <c r="B1653" s="1095" t="s">
        <v>1890</v>
      </c>
      <c r="C1653" s="1095" t="s">
        <v>1891</v>
      </c>
      <c r="D1653" s="1095" t="s">
        <v>105</v>
      </c>
      <c r="E1653" s="1096">
        <v>40780</v>
      </c>
      <c r="F1653" s="1095" t="s">
        <v>199</v>
      </c>
      <c r="G1653" s="1091"/>
      <c r="H1653" s="1091"/>
      <c r="I1653" s="1091"/>
      <c r="J1653" s="1095" t="s">
        <v>199</v>
      </c>
      <c r="K1653" s="1091">
        <v>8816000</v>
      </c>
      <c r="L1653" s="1091"/>
      <c r="M1653" s="1092">
        <v>8816</v>
      </c>
      <c r="N1653" s="1091">
        <v>1000</v>
      </c>
      <c r="O1653" s="1091"/>
      <c r="P1653" s="1091"/>
      <c r="Q1653" s="1091"/>
      <c r="R1653" s="1092"/>
    </row>
    <row r="1654" spans="1:18">
      <c r="A1654" s="1095" t="s">
        <v>199</v>
      </c>
      <c r="B1654" s="1095" t="s">
        <v>1890</v>
      </c>
      <c r="C1654" s="1095" t="s">
        <v>1891</v>
      </c>
      <c r="D1654" s="1095" t="s">
        <v>105</v>
      </c>
      <c r="E1654" s="1096">
        <v>40849</v>
      </c>
      <c r="F1654" s="1095" t="s">
        <v>199</v>
      </c>
      <c r="G1654" s="1091"/>
      <c r="H1654" s="1091"/>
      <c r="I1654" s="1091"/>
      <c r="J1654" s="1095" t="s">
        <v>199</v>
      </c>
      <c r="K1654" s="1091"/>
      <c r="L1654" s="1091"/>
      <c r="M1654" s="1092"/>
      <c r="N1654" s="1091"/>
      <c r="O1654" s="1091"/>
      <c r="P1654" s="1091"/>
      <c r="Q1654" s="1091">
        <v>205000</v>
      </c>
      <c r="R1654" s="1092">
        <v>57671</v>
      </c>
    </row>
    <row r="1655" spans="1:18">
      <c r="A1655" s="1095" t="s">
        <v>1892</v>
      </c>
      <c r="B1655" s="1095" t="s">
        <v>1893</v>
      </c>
      <c r="C1655" s="1095" t="s">
        <v>1894</v>
      </c>
      <c r="D1655" s="1095" t="s">
        <v>859</v>
      </c>
      <c r="E1655" s="1096">
        <v>39787</v>
      </c>
      <c r="F1655" s="1095" t="s">
        <v>200</v>
      </c>
      <c r="G1655" s="1091">
        <v>83094000</v>
      </c>
      <c r="H1655" s="1091">
        <v>0</v>
      </c>
      <c r="I1655" s="1091">
        <v>95137868.329999998</v>
      </c>
      <c r="J1655" s="1095" t="s">
        <v>1020</v>
      </c>
      <c r="K1655" s="1091"/>
      <c r="L1655" s="1091"/>
      <c r="M1655" s="1092"/>
      <c r="N1655" s="1091"/>
      <c r="O1655" s="1091"/>
      <c r="P1655" s="1091"/>
      <c r="Q1655" s="1091"/>
      <c r="R1655" s="1092"/>
    </row>
    <row r="1656" spans="1:18">
      <c r="A1656" s="1095" t="s">
        <v>199</v>
      </c>
      <c r="B1656" s="1095" t="s">
        <v>1893</v>
      </c>
      <c r="C1656" s="1095" t="s">
        <v>1894</v>
      </c>
      <c r="D1656" s="1095" t="s">
        <v>859</v>
      </c>
      <c r="E1656" s="1096">
        <v>40380</v>
      </c>
      <c r="F1656" s="1095" t="s">
        <v>199</v>
      </c>
      <c r="G1656" s="1091"/>
      <c r="H1656" s="1091"/>
      <c r="I1656" s="1091"/>
      <c r="J1656" s="1095" t="s">
        <v>199</v>
      </c>
      <c r="K1656" s="1091">
        <v>41547000</v>
      </c>
      <c r="L1656" s="1091"/>
      <c r="M1656" s="1092">
        <v>41547</v>
      </c>
      <c r="N1656" s="1091">
        <v>1000</v>
      </c>
      <c r="O1656" s="1091"/>
      <c r="P1656" s="1091"/>
      <c r="Q1656" s="1091"/>
      <c r="R1656" s="1092"/>
    </row>
    <row r="1657" spans="1:18">
      <c r="A1657" s="1095" t="s">
        <v>199</v>
      </c>
      <c r="B1657" s="1095" t="s">
        <v>1893</v>
      </c>
      <c r="C1657" s="1095" t="s">
        <v>1894</v>
      </c>
      <c r="D1657" s="1095" t="s">
        <v>859</v>
      </c>
      <c r="E1657" s="1096">
        <v>40527</v>
      </c>
      <c r="F1657" s="1095" t="s">
        <v>199</v>
      </c>
      <c r="G1657" s="1091"/>
      <c r="H1657" s="1091"/>
      <c r="I1657" s="1091"/>
      <c r="J1657" s="1095" t="s">
        <v>199</v>
      </c>
      <c r="K1657" s="1091">
        <v>41547000</v>
      </c>
      <c r="L1657" s="1091"/>
      <c r="M1657" s="1092">
        <v>41547</v>
      </c>
      <c r="N1657" s="1091">
        <v>1000</v>
      </c>
      <c r="O1657" s="1091"/>
      <c r="P1657" s="1091"/>
      <c r="Q1657" s="1091"/>
      <c r="R1657" s="1092"/>
    </row>
    <row r="1658" spans="1:18">
      <c r="A1658" s="1095" t="s">
        <v>199</v>
      </c>
      <c r="B1658" s="1095" t="s">
        <v>1893</v>
      </c>
      <c r="C1658" s="1095" t="s">
        <v>1894</v>
      </c>
      <c r="D1658" s="1095" t="s">
        <v>859</v>
      </c>
      <c r="E1658" s="1096">
        <v>40597</v>
      </c>
      <c r="F1658" s="1095" t="s">
        <v>199</v>
      </c>
      <c r="G1658" s="1091"/>
      <c r="H1658" s="1091"/>
      <c r="I1658" s="1091"/>
      <c r="J1658" s="1095" t="s">
        <v>199</v>
      </c>
      <c r="K1658" s="1091"/>
      <c r="L1658" s="1091"/>
      <c r="M1658" s="1092"/>
      <c r="N1658" s="1091"/>
      <c r="O1658" s="1091"/>
      <c r="P1658" s="1091"/>
      <c r="Q1658" s="1091">
        <v>4450000</v>
      </c>
      <c r="R1658" s="1092">
        <v>651547</v>
      </c>
    </row>
    <row r="1659" spans="1:18">
      <c r="A1659" s="1095" t="s">
        <v>813</v>
      </c>
      <c r="B1659" s="1095" t="s">
        <v>1895</v>
      </c>
      <c r="C1659" s="1095" t="s">
        <v>1896</v>
      </c>
      <c r="D1659" s="1095" t="s">
        <v>5</v>
      </c>
      <c r="E1659" s="1096">
        <v>39857</v>
      </c>
      <c r="F1659" s="1095" t="s">
        <v>201</v>
      </c>
      <c r="G1659" s="1091">
        <v>2900000</v>
      </c>
      <c r="H1659" s="1091">
        <v>0</v>
      </c>
      <c r="I1659" s="1091">
        <v>2697208.51</v>
      </c>
      <c r="J1659" s="1095" t="s">
        <v>808</v>
      </c>
      <c r="K1659" s="1091"/>
      <c r="L1659" s="1091"/>
      <c r="M1659" s="1092"/>
      <c r="N1659" s="1091"/>
      <c r="O1659" s="1091"/>
      <c r="P1659" s="1091"/>
      <c r="Q1659" s="1091"/>
      <c r="R1659" s="1092"/>
    </row>
    <row r="1660" spans="1:18">
      <c r="A1660" s="1095" t="s">
        <v>199</v>
      </c>
      <c r="B1660" s="1095" t="s">
        <v>1895</v>
      </c>
      <c r="C1660" s="1095" t="s">
        <v>1896</v>
      </c>
      <c r="D1660" s="1095" t="s">
        <v>5</v>
      </c>
      <c r="E1660" s="1096">
        <v>41341</v>
      </c>
      <c r="F1660" s="1095" t="s">
        <v>199</v>
      </c>
      <c r="G1660" s="1091"/>
      <c r="H1660" s="1091"/>
      <c r="I1660" s="1091"/>
      <c r="J1660" s="1095" t="s">
        <v>199</v>
      </c>
      <c r="K1660" s="1091">
        <v>2465029</v>
      </c>
      <c r="L1660" s="1091"/>
      <c r="M1660" s="1092">
        <v>2900</v>
      </c>
      <c r="N1660" s="1091">
        <v>850.01</v>
      </c>
      <c r="O1660" s="1091">
        <v>-434971</v>
      </c>
      <c r="P1660" s="1091"/>
      <c r="Q1660" s="1091">
        <v>98251.45</v>
      </c>
      <c r="R1660" s="1092">
        <v>145</v>
      </c>
    </row>
    <row r="1661" spans="1:18">
      <c r="A1661" s="1095" t="s">
        <v>199</v>
      </c>
      <c r="B1661" s="1095" t="s">
        <v>1895</v>
      </c>
      <c r="C1661" s="1095" t="s">
        <v>1896</v>
      </c>
      <c r="D1661" s="1095" t="s">
        <v>5</v>
      </c>
      <c r="E1661" s="1096">
        <v>41373</v>
      </c>
      <c r="F1661" s="1095" t="s">
        <v>199</v>
      </c>
      <c r="G1661" s="1091"/>
      <c r="H1661" s="1091"/>
      <c r="I1661" s="1091"/>
      <c r="J1661" s="1095" t="s">
        <v>199</v>
      </c>
      <c r="K1661" s="1091"/>
      <c r="L1661" s="1091">
        <v>-25000</v>
      </c>
      <c r="M1661" s="1092"/>
      <c r="N1661" s="1091"/>
      <c r="O1661" s="1091"/>
      <c r="P1661" s="1091"/>
      <c r="Q1661" s="1091"/>
      <c r="R1661" s="1092"/>
    </row>
    <row r="1662" spans="1:18">
      <c r="A1662" s="1095"/>
      <c r="B1662" s="1095" t="s">
        <v>1897</v>
      </c>
      <c r="C1662" s="1095" t="s">
        <v>1898</v>
      </c>
      <c r="D1662" s="1095" t="s">
        <v>5</v>
      </c>
      <c r="E1662" s="1096">
        <v>39801</v>
      </c>
      <c r="F1662" s="1095" t="s">
        <v>200</v>
      </c>
      <c r="G1662" s="1091">
        <v>4000000</v>
      </c>
      <c r="H1662" s="1091">
        <v>0</v>
      </c>
      <c r="I1662" s="1091">
        <v>3131111.11</v>
      </c>
      <c r="J1662" s="1095" t="s">
        <v>808</v>
      </c>
      <c r="K1662" s="1091"/>
      <c r="L1662" s="1091"/>
      <c r="M1662" s="1092"/>
      <c r="N1662" s="1091"/>
      <c r="O1662" s="1091"/>
      <c r="P1662" s="1091"/>
      <c r="Q1662" s="1091"/>
      <c r="R1662" s="1092"/>
    </row>
    <row r="1663" spans="1:18">
      <c r="A1663" s="1095" t="s">
        <v>199</v>
      </c>
      <c r="B1663" s="1095" t="s">
        <v>1897</v>
      </c>
      <c r="C1663" s="1095" t="s">
        <v>1898</v>
      </c>
      <c r="D1663" s="1095" t="s">
        <v>5</v>
      </c>
      <c r="E1663" s="1096">
        <v>40837</v>
      </c>
      <c r="F1663" s="1095" t="s">
        <v>199</v>
      </c>
      <c r="G1663" s="1091"/>
      <c r="H1663" s="1091"/>
      <c r="I1663" s="1091"/>
      <c r="J1663" s="1095" t="s">
        <v>199</v>
      </c>
      <c r="K1663" s="1091">
        <v>2800000</v>
      </c>
      <c r="L1663" s="1091"/>
      <c r="M1663" s="1092">
        <v>4000</v>
      </c>
      <c r="N1663" s="1091">
        <v>700</v>
      </c>
      <c r="O1663" s="1091">
        <v>-1200000</v>
      </c>
      <c r="P1663" s="1091"/>
      <c r="Q1663" s="1091"/>
      <c r="R1663" s="1092"/>
    </row>
    <row r="1664" spans="1:18">
      <c r="A1664" s="1095" t="s">
        <v>809</v>
      </c>
      <c r="B1664" s="1095" t="s">
        <v>1899</v>
      </c>
      <c r="C1664" s="1095" t="s">
        <v>1900</v>
      </c>
      <c r="D1664" s="1095" t="s">
        <v>105</v>
      </c>
      <c r="E1664" s="1096">
        <v>39899</v>
      </c>
      <c r="F1664" s="1095" t="s">
        <v>201</v>
      </c>
      <c r="G1664" s="1091">
        <v>4000000</v>
      </c>
      <c r="H1664" s="1091">
        <v>0</v>
      </c>
      <c r="I1664" s="1091">
        <v>4717144.78</v>
      </c>
      <c r="J1664" s="1095" t="s">
        <v>1020</v>
      </c>
      <c r="K1664" s="1091"/>
      <c r="L1664" s="1091"/>
      <c r="M1664" s="1092"/>
      <c r="N1664" s="1091"/>
      <c r="O1664" s="1091"/>
      <c r="P1664" s="1091"/>
      <c r="Q1664" s="1091"/>
      <c r="R1664" s="1092"/>
    </row>
    <row r="1665" spans="1:18">
      <c r="A1665" s="1095" t="s">
        <v>199</v>
      </c>
      <c r="B1665" s="1095" t="s">
        <v>1899</v>
      </c>
      <c r="C1665" s="1095" t="s">
        <v>1900</v>
      </c>
      <c r="D1665" s="1095" t="s">
        <v>105</v>
      </c>
      <c r="E1665" s="1096">
        <v>40766</v>
      </c>
      <c r="F1665" s="1095" t="s">
        <v>199</v>
      </c>
      <c r="G1665" s="1091"/>
      <c r="H1665" s="1091"/>
      <c r="I1665" s="1091"/>
      <c r="J1665" s="1095" t="s">
        <v>199</v>
      </c>
      <c r="K1665" s="1091">
        <v>4000000</v>
      </c>
      <c r="L1665" s="1091"/>
      <c r="M1665" s="1092">
        <v>4000</v>
      </c>
      <c r="N1665" s="1091">
        <v>1000</v>
      </c>
      <c r="O1665" s="1091"/>
      <c r="P1665" s="1091"/>
      <c r="Q1665" s="1091">
        <v>200000</v>
      </c>
      <c r="R1665" s="1092">
        <v>200</v>
      </c>
    </row>
    <row r="1666" spans="1:18">
      <c r="A1666" s="1095" t="s">
        <v>773</v>
      </c>
      <c r="B1666" s="1095" t="s">
        <v>1901</v>
      </c>
      <c r="C1666" s="1095" t="s">
        <v>1170</v>
      </c>
      <c r="D1666" s="1095" t="s">
        <v>9</v>
      </c>
      <c r="E1666" s="1096">
        <v>39829</v>
      </c>
      <c r="F1666" s="1095" t="s">
        <v>200</v>
      </c>
      <c r="G1666" s="1091">
        <v>64779000</v>
      </c>
      <c r="H1666" s="1091">
        <v>0</v>
      </c>
      <c r="I1666" s="1091">
        <v>67294638.840000004</v>
      </c>
      <c r="J1666" s="1095" t="s">
        <v>1020</v>
      </c>
      <c r="K1666" s="1091"/>
      <c r="L1666" s="1091"/>
      <c r="M1666" s="1092"/>
      <c r="N1666" s="1091"/>
      <c r="O1666" s="1091"/>
      <c r="P1666" s="1091"/>
      <c r="Q1666" s="1091"/>
      <c r="R1666" s="1092"/>
    </row>
    <row r="1667" spans="1:18">
      <c r="A1667" s="1095" t="s">
        <v>199</v>
      </c>
      <c r="B1667" s="1095" t="s">
        <v>1901</v>
      </c>
      <c r="C1667" s="1095" t="s">
        <v>1170</v>
      </c>
      <c r="D1667" s="1095" t="s">
        <v>9</v>
      </c>
      <c r="E1667" s="1096">
        <v>39953</v>
      </c>
      <c r="F1667" s="1095" t="s">
        <v>199</v>
      </c>
      <c r="G1667" s="1091"/>
      <c r="H1667" s="1091"/>
      <c r="I1667" s="1091"/>
      <c r="J1667" s="1095" t="s">
        <v>199</v>
      </c>
      <c r="K1667" s="1091">
        <v>64779000</v>
      </c>
      <c r="L1667" s="1091"/>
      <c r="M1667" s="1092">
        <v>64779</v>
      </c>
      <c r="N1667" s="1091">
        <v>1000</v>
      </c>
      <c r="O1667" s="1091"/>
      <c r="P1667" s="1091"/>
      <c r="Q1667" s="1091"/>
      <c r="R1667" s="1092"/>
    </row>
    <row r="1668" spans="1:18">
      <c r="A1668" s="1095" t="s">
        <v>199</v>
      </c>
      <c r="B1668" s="1095" t="s">
        <v>1901</v>
      </c>
      <c r="C1668" s="1095" t="s">
        <v>1170</v>
      </c>
      <c r="D1668" s="1095" t="s">
        <v>9</v>
      </c>
      <c r="E1668" s="1096">
        <v>39988</v>
      </c>
      <c r="F1668" s="1095" t="s">
        <v>199</v>
      </c>
      <c r="G1668" s="1091"/>
      <c r="H1668" s="1091"/>
      <c r="I1668" s="1091"/>
      <c r="J1668" s="1095" t="s">
        <v>199</v>
      </c>
      <c r="K1668" s="1091"/>
      <c r="L1668" s="1091"/>
      <c r="M1668" s="1092"/>
      <c r="N1668" s="1091"/>
      <c r="O1668" s="1091"/>
      <c r="P1668" s="1091"/>
      <c r="Q1668" s="1091">
        <v>1400000</v>
      </c>
      <c r="R1668" s="1092">
        <v>303083</v>
      </c>
    </row>
    <row r="1669" spans="1:18">
      <c r="A1669" s="1095"/>
      <c r="B1669" s="1095" t="s">
        <v>1902</v>
      </c>
      <c r="C1669" s="1095" t="s">
        <v>1493</v>
      </c>
      <c r="D1669" s="1095" t="s">
        <v>805</v>
      </c>
      <c r="E1669" s="1096">
        <v>39801</v>
      </c>
      <c r="F1669" s="1095" t="s">
        <v>200</v>
      </c>
      <c r="G1669" s="1091">
        <v>50000000</v>
      </c>
      <c r="H1669" s="1091">
        <v>0</v>
      </c>
      <c r="I1669" s="1091">
        <v>49045470.380000003</v>
      </c>
      <c r="J1669" s="1095" t="s">
        <v>808</v>
      </c>
      <c r="K1669" s="1091"/>
      <c r="L1669" s="1091"/>
      <c r="M1669" s="1092"/>
      <c r="N1669" s="1091"/>
      <c r="O1669" s="1091"/>
      <c r="P1669" s="1091"/>
      <c r="Q1669" s="1091"/>
      <c r="R1669" s="1092"/>
    </row>
    <row r="1670" spans="1:18">
      <c r="A1670" s="1095" t="s">
        <v>199</v>
      </c>
      <c r="B1670" s="1095" t="s">
        <v>1902</v>
      </c>
      <c r="C1670" s="1095" t="s">
        <v>1493</v>
      </c>
      <c r="D1670" s="1095" t="s">
        <v>805</v>
      </c>
      <c r="E1670" s="1096">
        <v>41002</v>
      </c>
      <c r="F1670" s="1095" t="s">
        <v>199</v>
      </c>
      <c r="G1670" s="1091"/>
      <c r="H1670" s="1091"/>
      <c r="I1670" s="1091"/>
      <c r="J1670" s="1095" t="s">
        <v>199</v>
      </c>
      <c r="K1670" s="1091">
        <v>41020000</v>
      </c>
      <c r="L1670" s="1091">
        <v>-615300</v>
      </c>
      <c r="M1670" s="1092">
        <v>2000</v>
      </c>
      <c r="N1670" s="1091">
        <v>20510</v>
      </c>
      <c r="O1670" s="1091">
        <v>-8980000</v>
      </c>
      <c r="P1670" s="1091"/>
      <c r="Q1670" s="1091"/>
      <c r="R1670" s="1092"/>
    </row>
    <row r="1671" spans="1:18">
      <c r="A1671" s="1095" t="s">
        <v>199</v>
      </c>
      <c r="B1671" s="1095" t="s">
        <v>1902</v>
      </c>
      <c r="C1671" s="1095" t="s">
        <v>1493</v>
      </c>
      <c r="D1671" s="1095" t="s">
        <v>805</v>
      </c>
      <c r="E1671" s="1096">
        <v>41059</v>
      </c>
      <c r="F1671" s="1095" t="s">
        <v>199</v>
      </c>
      <c r="G1671" s="1091"/>
      <c r="H1671" s="1091"/>
      <c r="I1671" s="1091"/>
      <c r="J1671" s="1095" t="s">
        <v>199</v>
      </c>
      <c r="K1671" s="1091"/>
      <c r="L1671" s="1091"/>
      <c r="M1671" s="1092"/>
      <c r="N1671" s="1091"/>
      <c r="O1671" s="1091"/>
      <c r="P1671" s="1091"/>
      <c r="Q1671" s="1091">
        <v>55000</v>
      </c>
      <c r="R1671" s="1092">
        <v>589623</v>
      </c>
    </row>
    <row r="1672" spans="1:18">
      <c r="A1672" s="1095" t="s">
        <v>809</v>
      </c>
      <c r="B1672" s="1095" t="s">
        <v>1903</v>
      </c>
      <c r="C1672" s="1095" t="s">
        <v>1384</v>
      </c>
      <c r="D1672" s="1095" t="s">
        <v>5</v>
      </c>
      <c r="E1672" s="1096">
        <v>39805</v>
      </c>
      <c r="F1672" s="1095" t="s">
        <v>201</v>
      </c>
      <c r="G1672" s="1091">
        <v>1800000</v>
      </c>
      <c r="H1672" s="1091">
        <v>0</v>
      </c>
      <c r="I1672" s="1091">
        <v>2153780</v>
      </c>
      <c r="J1672" s="1095" t="s">
        <v>1020</v>
      </c>
      <c r="K1672" s="1091"/>
      <c r="L1672" s="1091"/>
      <c r="M1672" s="1092"/>
      <c r="N1672" s="1091"/>
      <c r="O1672" s="1091"/>
      <c r="P1672" s="1091"/>
      <c r="Q1672" s="1091"/>
      <c r="R1672" s="1092"/>
    </row>
    <row r="1673" spans="1:18">
      <c r="A1673" s="1095" t="s">
        <v>199</v>
      </c>
      <c r="B1673" s="1095" t="s">
        <v>1903</v>
      </c>
      <c r="C1673" s="1095" t="s">
        <v>1384</v>
      </c>
      <c r="D1673" s="1095" t="s">
        <v>5</v>
      </c>
      <c r="E1673" s="1096">
        <v>40787</v>
      </c>
      <c r="F1673" s="1095" t="s">
        <v>199</v>
      </c>
      <c r="G1673" s="1091"/>
      <c r="H1673" s="1091"/>
      <c r="I1673" s="1091"/>
      <c r="J1673" s="1095" t="s">
        <v>199</v>
      </c>
      <c r="K1673" s="1091">
        <v>1800000</v>
      </c>
      <c r="L1673" s="1091"/>
      <c r="M1673" s="1092">
        <v>1800</v>
      </c>
      <c r="N1673" s="1091">
        <v>1000</v>
      </c>
      <c r="O1673" s="1091"/>
      <c r="P1673" s="1091"/>
      <c r="Q1673" s="1091">
        <v>90000</v>
      </c>
      <c r="R1673" s="1092">
        <v>90</v>
      </c>
    </row>
    <row r="1674" spans="1:18">
      <c r="A1674" s="1095" t="s">
        <v>813</v>
      </c>
      <c r="B1674" s="1095" t="s">
        <v>1904</v>
      </c>
      <c r="C1674" s="1095" t="s">
        <v>1905</v>
      </c>
      <c r="D1674" s="1095" t="s">
        <v>882</v>
      </c>
      <c r="E1674" s="1096">
        <v>39857</v>
      </c>
      <c r="F1674" s="1095" t="s">
        <v>201</v>
      </c>
      <c r="G1674" s="1091">
        <v>2152000</v>
      </c>
      <c r="H1674" s="1091">
        <v>0</v>
      </c>
      <c r="I1674" s="1091">
        <v>1983756.24</v>
      </c>
      <c r="J1674" s="1095" t="s">
        <v>808</v>
      </c>
      <c r="K1674" s="1091"/>
      <c r="L1674" s="1091"/>
      <c r="M1674" s="1092"/>
      <c r="N1674" s="1091"/>
      <c r="O1674" s="1091"/>
      <c r="P1674" s="1091"/>
      <c r="Q1674" s="1091"/>
      <c r="R1674" s="1092"/>
    </row>
    <row r="1675" spans="1:18">
      <c r="A1675" s="1095" t="s">
        <v>199</v>
      </c>
      <c r="B1675" s="1095" t="s">
        <v>1904</v>
      </c>
      <c r="C1675" s="1095" t="s">
        <v>1905</v>
      </c>
      <c r="D1675" s="1095" t="s">
        <v>882</v>
      </c>
      <c r="E1675" s="1096">
        <v>41253</v>
      </c>
      <c r="F1675" s="1095" t="s">
        <v>199</v>
      </c>
      <c r="G1675" s="1091"/>
      <c r="H1675" s="1091"/>
      <c r="I1675" s="1091"/>
      <c r="J1675" s="1095" t="s">
        <v>199</v>
      </c>
      <c r="K1675" s="1091">
        <v>174537.72</v>
      </c>
      <c r="L1675" s="1091"/>
      <c r="M1675" s="1092">
        <v>252</v>
      </c>
      <c r="N1675" s="1091">
        <v>692.61</v>
      </c>
      <c r="O1675" s="1091">
        <v>-77462.28</v>
      </c>
      <c r="P1675" s="1091"/>
      <c r="Q1675" s="1091"/>
      <c r="R1675" s="1092"/>
    </row>
    <row r="1676" spans="1:18">
      <c r="A1676" s="1095" t="s">
        <v>199</v>
      </c>
      <c r="B1676" s="1095" t="s">
        <v>1904</v>
      </c>
      <c r="C1676" s="1095" t="s">
        <v>1905</v>
      </c>
      <c r="D1676" s="1095" t="s">
        <v>882</v>
      </c>
      <c r="E1676" s="1096">
        <v>41254</v>
      </c>
      <c r="F1676" s="1095" t="s">
        <v>199</v>
      </c>
      <c r="G1676" s="1091"/>
      <c r="H1676" s="1091"/>
      <c r="I1676" s="1091"/>
      <c r="J1676" s="1095" t="s">
        <v>199</v>
      </c>
      <c r="K1676" s="1091">
        <v>1315959</v>
      </c>
      <c r="L1676" s="1091"/>
      <c r="M1676" s="1092">
        <v>1900</v>
      </c>
      <c r="N1676" s="1091">
        <v>692.61</v>
      </c>
      <c r="O1676" s="1091">
        <v>-584041</v>
      </c>
      <c r="P1676" s="1091"/>
      <c r="Q1676" s="1091">
        <v>69186.8</v>
      </c>
      <c r="R1676" s="1092">
        <v>108</v>
      </c>
    </row>
    <row r="1677" spans="1:18">
      <c r="A1677" s="1095" t="s">
        <v>199</v>
      </c>
      <c r="B1677" s="1095" t="s">
        <v>1904</v>
      </c>
      <c r="C1677" s="1095" t="s">
        <v>1905</v>
      </c>
      <c r="D1677" s="1095" t="s">
        <v>882</v>
      </c>
      <c r="E1677" s="1096">
        <v>41285</v>
      </c>
      <c r="F1677" s="1095" t="s">
        <v>199</v>
      </c>
      <c r="G1677" s="1091"/>
      <c r="H1677" s="1091"/>
      <c r="I1677" s="1091"/>
      <c r="J1677" s="1095" t="s">
        <v>199</v>
      </c>
      <c r="K1677" s="1091"/>
      <c r="L1677" s="1091">
        <v>-14904.97</v>
      </c>
      <c r="M1677" s="1092"/>
      <c r="N1677" s="1091"/>
      <c r="O1677" s="1091"/>
      <c r="P1677" s="1091"/>
      <c r="Q1677" s="1091"/>
      <c r="R1677" s="1092"/>
    </row>
    <row r="1678" spans="1:18">
      <c r="A1678" s="1095" t="s">
        <v>199</v>
      </c>
      <c r="B1678" s="1095" t="s">
        <v>1904</v>
      </c>
      <c r="C1678" s="1095" t="s">
        <v>1905</v>
      </c>
      <c r="D1678" s="1095" t="s">
        <v>882</v>
      </c>
      <c r="E1678" s="1096">
        <v>41359</v>
      </c>
      <c r="F1678" s="1095" t="s">
        <v>199</v>
      </c>
      <c r="G1678" s="1091"/>
      <c r="H1678" s="1091"/>
      <c r="I1678" s="1091"/>
      <c r="J1678" s="1095" t="s">
        <v>199</v>
      </c>
      <c r="K1678" s="1091"/>
      <c r="L1678" s="1091">
        <v>-10095.030000000001</v>
      </c>
      <c r="M1678" s="1092"/>
      <c r="N1678" s="1091"/>
      <c r="O1678" s="1091"/>
      <c r="P1678" s="1091"/>
      <c r="Q1678" s="1091"/>
      <c r="R1678" s="1092"/>
    </row>
    <row r="1679" spans="1:18">
      <c r="A1679" s="1095" t="s">
        <v>809</v>
      </c>
      <c r="B1679" s="1095" t="s">
        <v>1906</v>
      </c>
      <c r="C1679" s="1095" t="s">
        <v>1311</v>
      </c>
      <c r="D1679" s="1095" t="s">
        <v>5</v>
      </c>
      <c r="E1679" s="1096">
        <v>39822</v>
      </c>
      <c r="F1679" s="1095" t="s">
        <v>201</v>
      </c>
      <c r="G1679" s="1091">
        <v>5803000</v>
      </c>
      <c r="H1679" s="1091">
        <v>0</v>
      </c>
      <c r="I1679" s="1091">
        <v>6888017.8600000003</v>
      </c>
      <c r="J1679" s="1095" t="s">
        <v>1020</v>
      </c>
      <c r="K1679" s="1091"/>
      <c r="L1679" s="1091"/>
      <c r="M1679" s="1092"/>
      <c r="N1679" s="1091"/>
      <c r="O1679" s="1091"/>
      <c r="P1679" s="1091"/>
      <c r="Q1679" s="1091"/>
      <c r="R1679" s="1092"/>
    </row>
    <row r="1680" spans="1:18">
      <c r="A1680" s="1095" t="s">
        <v>199</v>
      </c>
      <c r="B1680" s="1095" t="s">
        <v>1906</v>
      </c>
      <c r="C1680" s="1095" t="s">
        <v>1311</v>
      </c>
      <c r="D1680" s="1095" t="s">
        <v>5</v>
      </c>
      <c r="E1680" s="1096">
        <v>40738</v>
      </c>
      <c r="F1680" s="1095" t="s">
        <v>199</v>
      </c>
      <c r="G1680" s="1091"/>
      <c r="H1680" s="1091"/>
      <c r="I1680" s="1091"/>
      <c r="J1680" s="1095" t="s">
        <v>199</v>
      </c>
      <c r="K1680" s="1091">
        <v>5803000</v>
      </c>
      <c r="L1680" s="1091"/>
      <c r="M1680" s="1092">
        <v>5803</v>
      </c>
      <c r="N1680" s="1091">
        <v>1000</v>
      </c>
      <c r="O1680" s="1091"/>
      <c r="P1680" s="1091"/>
      <c r="Q1680" s="1091">
        <v>290000</v>
      </c>
      <c r="R1680" s="1092">
        <v>290</v>
      </c>
    </row>
    <row r="1681" spans="1:18">
      <c r="A1681" s="1095" t="s">
        <v>809</v>
      </c>
      <c r="B1681" s="1095" t="s">
        <v>1907</v>
      </c>
      <c r="C1681" s="1095" t="s">
        <v>1832</v>
      </c>
      <c r="D1681" s="1095" t="s">
        <v>5</v>
      </c>
      <c r="E1681" s="1096">
        <v>39822</v>
      </c>
      <c r="F1681" s="1095" t="s">
        <v>201</v>
      </c>
      <c r="G1681" s="1091">
        <v>6815000</v>
      </c>
      <c r="H1681" s="1091">
        <v>0</v>
      </c>
      <c r="I1681" s="1091">
        <v>8152698.3300000001</v>
      </c>
      <c r="J1681" s="1095" t="s">
        <v>1020</v>
      </c>
      <c r="K1681" s="1091"/>
      <c r="L1681" s="1091"/>
      <c r="M1681" s="1092"/>
      <c r="N1681" s="1091"/>
      <c r="O1681" s="1091"/>
      <c r="P1681" s="1091"/>
      <c r="Q1681" s="1091"/>
      <c r="R1681" s="1092"/>
    </row>
    <row r="1682" spans="1:18">
      <c r="A1682" s="1095" t="s">
        <v>199</v>
      </c>
      <c r="B1682" s="1095" t="s">
        <v>1907</v>
      </c>
      <c r="C1682" s="1095" t="s">
        <v>1832</v>
      </c>
      <c r="D1682" s="1095" t="s">
        <v>5</v>
      </c>
      <c r="E1682" s="1096">
        <v>40801</v>
      </c>
      <c r="F1682" s="1095" t="s">
        <v>199</v>
      </c>
      <c r="G1682" s="1091"/>
      <c r="H1682" s="1091"/>
      <c r="I1682" s="1091"/>
      <c r="J1682" s="1095" t="s">
        <v>199</v>
      </c>
      <c r="K1682" s="1091">
        <v>6815000</v>
      </c>
      <c r="L1682" s="1091"/>
      <c r="M1682" s="1092">
        <v>6815</v>
      </c>
      <c r="N1682" s="1091">
        <v>1000</v>
      </c>
      <c r="O1682" s="1091"/>
      <c r="P1682" s="1091"/>
      <c r="Q1682" s="1091">
        <v>341000</v>
      </c>
      <c r="R1682" s="1092">
        <v>341</v>
      </c>
    </row>
    <row r="1683" spans="1:18">
      <c r="A1683" s="1095" t="s">
        <v>2176</v>
      </c>
      <c r="B1683" s="1095" t="s">
        <v>1908</v>
      </c>
      <c r="C1683" s="1095" t="s">
        <v>1909</v>
      </c>
      <c r="D1683" s="1095" t="s">
        <v>18</v>
      </c>
      <c r="E1683" s="1096">
        <v>39990</v>
      </c>
      <c r="F1683" s="1095" t="s">
        <v>201</v>
      </c>
      <c r="G1683" s="1091">
        <v>17388000</v>
      </c>
      <c r="H1683" s="1091">
        <v>0</v>
      </c>
      <c r="I1683" s="1091">
        <v>19063111</v>
      </c>
      <c r="J1683" s="1095" t="s">
        <v>1020</v>
      </c>
      <c r="K1683" s="1091"/>
      <c r="L1683" s="1091"/>
      <c r="M1683" s="1092"/>
      <c r="N1683" s="1091"/>
      <c r="O1683" s="1091"/>
      <c r="P1683" s="1091"/>
      <c r="Q1683" s="1091"/>
      <c r="R1683" s="1092"/>
    </row>
    <row r="1684" spans="1:18">
      <c r="A1684" s="1095" t="s">
        <v>199</v>
      </c>
      <c r="B1684" s="1095" t="s">
        <v>1908</v>
      </c>
      <c r="C1684" s="1095" t="s">
        <v>1909</v>
      </c>
      <c r="D1684" s="1095" t="s">
        <v>18</v>
      </c>
      <c r="E1684" s="1096">
        <v>40450</v>
      </c>
      <c r="F1684" s="1095" t="s">
        <v>199</v>
      </c>
      <c r="G1684" s="1091"/>
      <c r="H1684" s="1091"/>
      <c r="I1684" s="1091"/>
      <c r="J1684" s="1095" t="s">
        <v>199</v>
      </c>
      <c r="K1684" s="1091">
        <v>17388000</v>
      </c>
      <c r="L1684" s="1091"/>
      <c r="M1684" s="1092">
        <v>17388</v>
      </c>
      <c r="N1684" s="1091">
        <v>1000</v>
      </c>
      <c r="O1684" s="1091"/>
      <c r="P1684" s="1091"/>
      <c r="Q1684" s="1091">
        <v>522000</v>
      </c>
      <c r="R1684" s="1092">
        <v>522</v>
      </c>
    </row>
    <row r="1685" spans="1:18">
      <c r="A1685" s="1095" t="s">
        <v>1360</v>
      </c>
      <c r="B1685" s="1095" t="s">
        <v>1910</v>
      </c>
      <c r="C1685" s="1095" t="s">
        <v>1911</v>
      </c>
      <c r="D1685" s="1095" t="s">
        <v>9</v>
      </c>
      <c r="E1685" s="1096">
        <v>39801</v>
      </c>
      <c r="F1685" s="1095" t="s">
        <v>200</v>
      </c>
      <c r="G1685" s="1091">
        <v>18000000</v>
      </c>
      <c r="H1685" s="1091">
        <v>0</v>
      </c>
      <c r="I1685" s="1091">
        <v>19650000</v>
      </c>
      <c r="J1685" s="1095" t="s">
        <v>1020</v>
      </c>
      <c r="K1685" s="1091"/>
      <c r="L1685" s="1091"/>
      <c r="M1685" s="1092"/>
      <c r="N1685" s="1091"/>
      <c r="O1685" s="1091"/>
      <c r="P1685" s="1091"/>
      <c r="Q1685" s="1091"/>
      <c r="R1685" s="1092"/>
    </row>
    <row r="1686" spans="1:18">
      <c r="A1686" s="1095" t="s">
        <v>199</v>
      </c>
      <c r="B1686" s="1095" t="s">
        <v>1910</v>
      </c>
      <c r="C1686" s="1095" t="s">
        <v>1911</v>
      </c>
      <c r="D1686" s="1095" t="s">
        <v>9</v>
      </c>
      <c r="E1686" s="1096">
        <v>40450</v>
      </c>
      <c r="F1686" s="1095" t="s">
        <v>199</v>
      </c>
      <c r="G1686" s="1091"/>
      <c r="H1686" s="1091"/>
      <c r="I1686" s="1091"/>
      <c r="J1686" s="1095" t="s">
        <v>199</v>
      </c>
      <c r="K1686" s="1091">
        <v>18000000</v>
      </c>
      <c r="L1686" s="1091"/>
      <c r="M1686" s="1092">
        <v>18000</v>
      </c>
      <c r="N1686" s="1091">
        <v>1000</v>
      </c>
      <c r="O1686" s="1091"/>
      <c r="P1686" s="1091"/>
      <c r="Q1686" s="1091"/>
      <c r="R1686" s="1092"/>
    </row>
    <row r="1687" spans="1:18">
      <c r="A1687" s="1095" t="s">
        <v>199</v>
      </c>
      <c r="B1687" s="1095" t="s">
        <v>1910</v>
      </c>
      <c r="C1687" s="1095" t="s">
        <v>1911</v>
      </c>
      <c r="D1687" s="1095" t="s">
        <v>9</v>
      </c>
      <c r="E1687" s="1096">
        <v>41486</v>
      </c>
      <c r="F1687" s="1095" t="s">
        <v>199</v>
      </c>
      <c r="G1687" s="1091"/>
      <c r="H1687" s="1091"/>
      <c r="I1687" s="1091"/>
      <c r="J1687" s="1095" t="s">
        <v>199</v>
      </c>
      <c r="K1687" s="1091"/>
      <c r="L1687" s="1091"/>
      <c r="M1687" s="1092"/>
      <c r="N1687" s="1091"/>
      <c r="O1687" s="1091"/>
      <c r="P1687" s="1091"/>
      <c r="Q1687" s="1091">
        <v>50000</v>
      </c>
      <c r="R1687" s="1092">
        <v>137966</v>
      </c>
    </row>
    <row r="1688" spans="1:18">
      <c r="A1688" s="1095" t="s">
        <v>809</v>
      </c>
      <c r="B1688" s="1095" t="s">
        <v>1912</v>
      </c>
      <c r="C1688" s="1095" t="s">
        <v>1304</v>
      </c>
      <c r="D1688" s="1095" t="s">
        <v>882</v>
      </c>
      <c r="E1688" s="1096">
        <v>39864</v>
      </c>
      <c r="F1688" s="1095" t="s">
        <v>201</v>
      </c>
      <c r="G1688" s="1091">
        <v>12500000</v>
      </c>
      <c r="H1688" s="1091">
        <v>0</v>
      </c>
      <c r="I1688" s="1091">
        <v>14888679.859999999</v>
      </c>
      <c r="J1688" s="1095" t="s">
        <v>1020</v>
      </c>
      <c r="K1688" s="1091"/>
      <c r="L1688" s="1091"/>
      <c r="M1688" s="1092"/>
      <c r="N1688" s="1091"/>
      <c r="O1688" s="1091"/>
      <c r="P1688" s="1091"/>
      <c r="Q1688" s="1091"/>
      <c r="R1688" s="1092"/>
    </row>
    <row r="1689" spans="1:18">
      <c r="A1689" s="1095" t="s">
        <v>199</v>
      </c>
      <c r="B1689" s="1095" t="s">
        <v>1912</v>
      </c>
      <c r="C1689" s="1095" t="s">
        <v>1304</v>
      </c>
      <c r="D1689" s="1095" t="s">
        <v>882</v>
      </c>
      <c r="E1689" s="1096">
        <v>40808</v>
      </c>
      <c r="F1689" s="1095" t="s">
        <v>199</v>
      </c>
      <c r="G1689" s="1091"/>
      <c r="H1689" s="1091"/>
      <c r="I1689" s="1091"/>
      <c r="J1689" s="1095" t="s">
        <v>199</v>
      </c>
      <c r="K1689" s="1091">
        <v>12500000</v>
      </c>
      <c r="L1689" s="1091"/>
      <c r="M1689" s="1092">
        <v>12500</v>
      </c>
      <c r="N1689" s="1091">
        <v>1000</v>
      </c>
      <c r="O1689" s="1091"/>
      <c r="P1689" s="1091"/>
      <c r="Q1689" s="1091">
        <v>625000</v>
      </c>
      <c r="R1689" s="1092">
        <v>625</v>
      </c>
    </row>
    <row r="1690" spans="1:18">
      <c r="A1690" s="1095" t="s">
        <v>823</v>
      </c>
      <c r="B1690" s="1095" t="s">
        <v>1913</v>
      </c>
      <c r="C1690" s="1095" t="s">
        <v>1914</v>
      </c>
      <c r="D1690" s="1095" t="s">
        <v>948</v>
      </c>
      <c r="E1690" s="1096">
        <v>39934</v>
      </c>
      <c r="F1690" s="1095" t="s">
        <v>826</v>
      </c>
      <c r="G1690" s="1091">
        <v>10750000</v>
      </c>
      <c r="H1690" s="1091">
        <v>0</v>
      </c>
      <c r="I1690" s="1091">
        <v>14543635.130000001</v>
      </c>
      <c r="J1690" s="1095" t="s">
        <v>808</v>
      </c>
      <c r="K1690" s="1091"/>
      <c r="L1690" s="1091"/>
      <c r="M1690" s="1092"/>
      <c r="N1690" s="1091"/>
      <c r="O1690" s="1091"/>
      <c r="P1690" s="1091"/>
      <c r="Q1690" s="1091"/>
      <c r="R1690" s="1092"/>
    </row>
    <row r="1691" spans="1:18">
      <c r="A1691" s="1095" t="s">
        <v>199</v>
      </c>
      <c r="B1691" s="1095" t="s">
        <v>1913</v>
      </c>
      <c r="C1691" s="1095" t="s">
        <v>1914</v>
      </c>
      <c r="D1691" s="1095" t="s">
        <v>948</v>
      </c>
      <c r="E1691" s="1096">
        <v>41449</v>
      </c>
      <c r="F1691" s="1095" t="s">
        <v>199</v>
      </c>
      <c r="G1691" s="1091"/>
      <c r="H1691" s="1091"/>
      <c r="I1691" s="1091"/>
      <c r="J1691" s="1095" t="s">
        <v>199</v>
      </c>
      <c r="K1691" s="1091">
        <v>10750000</v>
      </c>
      <c r="L1691" s="1091"/>
      <c r="M1691" s="1092">
        <v>10750000</v>
      </c>
      <c r="N1691" s="1091">
        <v>1.16601</v>
      </c>
      <c r="O1691" s="1091"/>
      <c r="P1691" s="1091">
        <v>1784607.5</v>
      </c>
      <c r="Q1691" s="1091">
        <v>720368.55</v>
      </c>
      <c r="R1691" s="1092">
        <v>538000</v>
      </c>
    </row>
    <row r="1692" spans="1:18">
      <c r="A1692" s="1095" t="s">
        <v>199</v>
      </c>
      <c r="B1692" s="1095" t="s">
        <v>1913</v>
      </c>
      <c r="C1692" s="1095" t="s">
        <v>1914</v>
      </c>
      <c r="D1692" s="1095" t="s">
        <v>948</v>
      </c>
      <c r="E1692" s="1096">
        <v>41481</v>
      </c>
      <c r="F1692" s="1095" t="s">
        <v>199</v>
      </c>
      <c r="G1692" s="1091"/>
      <c r="H1692" s="1091"/>
      <c r="I1692" s="1091"/>
      <c r="J1692" s="1095" t="s">
        <v>199</v>
      </c>
      <c r="K1692" s="1091"/>
      <c r="L1692" s="1091">
        <v>-125346.08</v>
      </c>
      <c r="M1692" s="1092"/>
      <c r="N1692" s="1091"/>
      <c r="O1692" s="1091"/>
      <c r="P1692" s="1091"/>
      <c r="Q1692" s="1091"/>
      <c r="R1692" s="1092"/>
    </row>
    <row r="1693" spans="1:18">
      <c r="A1693" s="1095"/>
      <c r="B1693" s="1095" t="s">
        <v>1915</v>
      </c>
      <c r="C1693" s="1095" t="s">
        <v>858</v>
      </c>
      <c r="D1693" s="1095" t="s">
        <v>859</v>
      </c>
      <c r="E1693" s="1096">
        <v>39773</v>
      </c>
      <c r="F1693" s="1095" t="s">
        <v>200</v>
      </c>
      <c r="G1693" s="1091">
        <v>23393000</v>
      </c>
      <c r="H1693" s="1091">
        <v>0</v>
      </c>
      <c r="I1693" s="1091">
        <v>26915463.850000001</v>
      </c>
      <c r="J1693" s="1095" t="s">
        <v>799</v>
      </c>
      <c r="K1693" s="1091"/>
      <c r="L1693" s="1091"/>
      <c r="M1693" s="1092"/>
      <c r="N1693" s="1091"/>
      <c r="O1693" s="1091"/>
      <c r="P1693" s="1091"/>
      <c r="Q1693" s="1091"/>
      <c r="R1693" s="1092"/>
    </row>
    <row r="1694" spans="1:18">
      <c r="A1694" s="1095" t="s">
        <v>199</v>
      </c>
      <c r="B1694" s="1095" t="s">
        <v>1915</v>
      </c>
      <c r="C1694" s="1095" t="s">
        <v>858</v>
      </c>
      <c r="D1694" s="1095" t="s">
        <v>859</v>
      </c>
      <c r="E1694" s="1096">
        <v>41542</v>
      </c>
      <c r="F1694" s="1095" t="s">
        <v>199</v>
      </c>
      <c r="G1694" s="1091"/>
      <c r="H1694" s="1091"/>
      <c r="I1694" s="1091"/>
      <c r="J1694" s="1095" t="s">
        <v>199</v>
      </c>
      <c r="K1694" s="1091">
        <v>23367267.699999999</v>
      </c>
      <c r="L1694" s="1091"/>
      <c r="M1694" s="1092">
        <v>23393</v>
      </c>
      <c r="N1694" s="1091">
        <v>998.9</v>
      </c>
      <c r="O1694" s="1091">
        <v>-25732.3</v>
      </c>
      <c r="P1694" s="1091"/>
      <c r="Q1694" s="1091"/>
      <c r="R1694" s="1092"/>
    </row>
    <row r="1695" spans="1:18">
      <c r="A1695" s="1095" t="s">
        <v>199</v>
      </c>
      <c r="B1695" s="1095" t="s">
        <v>1915</v>
      </c>
      <c r="C1695" s="1095" t="s">
        <v>858</v>
      </c>
      <c r="D1695" s="1095" t="s">
        <v>859</v>
      </c>
      <c r="E1695" s="1096">
        <v>41576</v>
      </c>
      <c r="F1695" s="1095" t="s">
        <v>199</v>
      </c>
      <c r="G1695" s="1091"/>
      <c r="H1695" s="1091"/>
      <c r="I1695" s="1091"/>
      <c r="J1695" s="1095" t="s">
        <v>199</v>
      </c>
      <c r="K1695" s="1091"/>
      <c r="L1695" s="1091">
        <v>-233672.68</v>
      </c>
      <c r="M1695" s="1092"/>
      <c r="N1695" s="1091"/>
      <c r="O1695" s="1091"/>
      <c r="P1695" s="1091"/>
      <c r="Q1695" s="1091"/>
      <c r="R1695" s="1092"/>
    </row>
    <row r="1696" spans="1:18">
      <c r="A1696" s="1095" t="s">
        <v>773</v>
      </c>
      <c r="B1696" s="1095" t="s">
        <v>1916</v>
      </c>
      <c r="C1696" s="1095" t="s">
        <v>1917</v>
      </c>
      <c r="D1696" s="1095" t="s">
        <v>859</v>
      </c>
      <c r="E1696" s="1096">
        <v>39822</v>
      </c>
      <c r="F1696" s="1095" t="s">
        <v>200</v>
      </c>
      <c r="G1696" s="1091">
        <v>25000000</v>
      </c>
      <c r="H1696" s="1091">
        <v>0</v>
      </c>
      <c r="I1696" s="1091">
        <v>25358333.329999998</v>
      </c>
      <c r="J1696" s="1095" t="s">
        <v>1020</v>
      </c>
      <c r="K1696" s="1091"/>
      <c r="L1696" s="1091"/>
      <c r="M1696" s="1092"/>
      <c r="N1696" s="1091"/>
      <c r="O1696" s="1091"/>
      <c r="P1696" s="1091"/>
      <c r="Q1696" s="1091"/>
      <c r="R1696" s="1092"/>
    </row>
    <row r="1697" spans="1:18">
      <c r="A1697" s="1095" t="s">
        <v>199</v>
      </c>
      <c r="B1697" s="1095" t="s">
        <v>1916</v>
      </c>
      <c r="C1697" s="1095" t="s">
        <v>1917</v>
      </c>
      <c r="D1697" s="1095" t="s">
        <v>859</v>
      </c>
      <c r="E1697" s="1096">
        <v>39918</v>
      </c>
      <c r="F1697" s="1095" t="s">
        <v>199</v>
      </c>
      <c r="G1697" s="1091"/>
      <c r="H1697" s="1091"/>
      <c r="I1697" s="1091"/>
      <c r="J1697" s="1095" t="s">
        <v>199</v>
      </c>
      <c r="K1697" s="1091">
        <v>25000000</v>
      </c>
      <c r="L1697" s="1091"/>
      <c r="M1697" s="1092">
        <v>25000</v>
      </c>
      <c r="N1697" s="1091">
        <v>1000</v>
      </c>
      <c r="O1697" s="1091"/>
      <c r="P1697" s="1091"/>
      <c r="Q1697" s="1091"/>
      <c r="R1697" s="1092"/>
    </row>
    <row r="1698" spans="1:18">
      <c r="A1698" s="1095" t="s">
        <v>199</v>
      </c>
      <c r="B1698" s="1095" t="s">
        <v>1916</v>
      </c>
      <c r="C1698" s="1095" t="s">
        <v>1917</v>
      </c>
      <c r="D1698" s="1095" t="s">
        <v>859</v>
      </c>
      <c r="E1698" s="1096">
        <v>40863</v>
      </c>
      <c r="F1698" s="1095" t="s">
        <v>199</v>
      </c>
      <c r="G1698" s="1091"/>
      <c r="H1698" s="1091"/>
      <c r="I1698" s="1091"/>
      <c r="J1698" s="1095" t="s">
        <v>199</v>
      </c>
      <c r="K1698" s="1091"/>
      <c r="L1698" s="1091"/>
      <c r="M1698" s="1092"/>
      <c r="N1698" s="1091"/>
      <c r="O1698" s="1091"/>
      <c r="P1698" s="1091"/>
      <c r="Q1698" s="1091">
        <v>25000</v>
      </c>
      <c r="R1698" s="1092">
        <v>172970</v>
      </c>
    </row>
    <row r="1699" spans="1:18">
      <c r="A1699" s="1095" t="s">
        <v>1291</v>
      </c>
      <c r="B1699" s="1095" t="s">
        <v>1918</v>
      </c>
      <c r="C1699" s="1095" t="s">
        <v>1136</v>
      </c>
      <c r="D1699" s="1095" t="s">
        <v>117</v>
      </c>
      <c r="E1699" s="1096">
        <v>39990</v>
      </c>
      <c r="F1699" s="1095" t="s">
        <v>826</v>
      </c>
      <c r="G1699" s="1091">
        <v>1700000</v>
      </c>
      <c r="H1699" s="1091">
        <v>0</v>
      </c>
      <c r="I1699" s="1091">
        <v>1994587.59</v>
      </c>
      <c r="J1699" s="1095" t="s">
        <v>1020</v>
      </c>
      <c r="K1699" s="1091"/>
      <c r="L1699" s="1091"/>
      <c r="M1699" s="1092"/>
      <c r="N1699" s="1091"/>
      <c r="O1699" s="1091"/>
      <c r="P1699" s="1091"/>
      <c r="Q1699" s="1091"/>
      <c r="R1699" s="1092"/>
    </row>
    <row r="1700" spans="1:18">
      <c r="A1700" s="1095" t="s">
        <v>199</v>
      </c>
      <c r="B1700" s="1095" t="s">
        <v>1918</v>
      </c>
      <c r="C1700" s="1095" t="s">
        <v>1136</v>
      </c>
      <c r="D1700" s="1095" t="s">
        <v>117</v>
      </c>
      <c r="E1700" s="1096">
        <v>40527</v>
      </c>
      <c r="F1700" s="1095" t="s">
        <v>199</v>
      </c>
      <c r="G1700" s="1091"/>
      <c r="H1700" s="1091"/>
      <c r="I1700" s="1091"/>
      <c r="J1700" s="1095" t="s">
        <v>199</v>
      </c>
      <c r="K1700" s="1091">
        <v>1700000</v>
      </c>
      <c r="L1700" s="1091"/>
      <c r="M1700" s="1092">
        <v>1700000</v>
      </c>
      <c r="N1700" s="1091">
        <v>1</v>
      </c>
      <c r="O1700" s="1091"/>
      <c r="P1700" s="1091"/>
      <c r="Q1700" s="1091">
        <v>85000</v>
      </c>
      <c r="R1700" s="1092">
        <v>85000</v>
      </c>
    </row>
    <row r="1701" spans="1:18">
      <c r="A1701" s="1095" t="s">
        <v>773</v>
      </c>
      <c r="B1701" s="1095" t="s">
        <v>1919</v>
      </c>
      <c r="C1701" s="1095" t="s">
        <v>202</v>
      </c>
      <c r="D1701" s="1095" t="s">
        <v>42</v>
      </c>
      <c r="E1701" s="1096">
        <v>39794</v>
      </c>
      <c r="F1701" s="1095" t="s">
        <v>200</v>
      </c>
      <c r="G1701" s="1091">
        <v>120000000</v>
      </c>
      <c r="H1701" s="1091">
        <v>0</v>
      </c>
      <c r="I1701" s="1091">
        <v>132967606.41</v>
      </c>
      <c r="J1701" s="1095" t="s">
        <v>1020</v>
      </c>
      <c r="K1701" s="1091"/>
      <c r="L1701" s="1091"/>
      <c r="M1701" s="1092"/>
      <c r="N1701" s="1091"/>
      <c r="O1701" s="1091"/>
      <c r="P1701" s="1091"/>
      <c r="Q1701" s="1091"/>
      <c r="R1701" s="1092"/>
    </row>
    <row r="1702" spans="1:18">
      <c r="A1702" s="1095" t="s">
        <v>199</v>
      </c>
      <c r="B1702" s="1095" t="s">
        <v>1919</v>
      </c>
      <c r="C1702" s="1095" t="s">
        <v>202</v>
      </c>
      <c r="D1702" s="1095" t="s">
        <v>42</v>
      </c>
      <c r="E1702" s="1096">
        <v>39903</v>
      </c>
      <c r="F1702" s="1095" t="s">
        <v>199</v>
      </c>
      <c r="G1702" s="1091"/>
      <c r="H1702" s="1091"/>
      <c r="I1702" s="1091"/>
      <c r="J1702" s="1095" t="s">
        <v>199</v>
      </c>
      <c r="K1702" s="1091">
        <v>120000000</v>
      </c>
      <c r="L1702" s="1091"/>
      <c r="M1702" s="1092">
        <v>120000</v>
      </c>
      <c r="N1702" s="1091">
        <v>1000</v>
      </c>
      <c r="O1702" s="1091"/>
      <c r="P1702" s="1091"/>
      <c r="Q1702" s="1091"/>
      <c r="R1702" s="1092"/>
    </row>
    <row r="1703" spans="1:18">
      <c r="A1703" s="1095" t="s">
        <v>199</v>
      </c>
      <c r="B1703" s="1095" t="s">
        <v>1919</v>
      </c>
      <c r="C1703" s="1095" t="s">
        <v>202</v>
      </c>
      <c r="D1703" s="1095" t="s">
        <v>42</v>
      </c>
      <c r="E1703" s="1096">
        <v>40253</v>
      </c>
      <c r="F1703" s="1095" t="s">
        <v>199</v>
      </c>
      <c r="G1703" s="1091"/>
      <c r="H1703" s="1091"/>
      <c r="I1703" s="1091"/>
      <c r="J1703" s="1095" t="s">
        <v>199</v>
      </c>
      <c r="K1703" s="1091"/>
      <c r="L1703" s="1091"/>
      <c r="M1703" s="1092"/>
      <c r="N1703" s="1091"/>
      <c r="O1703" s="1091"/>
      <c r="P1703" s="1091"/>
      <c r="Q1703" s="1091">
        <v>11150939.74</v>
      </c>
      <c r="R1703" s="1092">
        <v>595829</v>
      </c>
    </row>
    <row r="1704" spans="1:18">
      <c r="A1704" s="1095" t="s">
        <v>773</v>
      </c>
      <c r="B1704" s="1095" t="s">
        <v>1920</v>
      </c>
      <c r="C1704" s="1095" t="s">
        <v>1921</v>
      </c>
      <c r="D1704" s="1095" t="s">
        <v>61</v>
      </c>
      <c r="E1704" s="1096">
        <v>39829</v>
      </c>
      <c r="F1704" s="1095" t="s">
        <v>200</v>
      </c>
      <c r="G1704" s="1091">
        <v>7414000</v>
      </c>
      <c r="H1704" s="1091">
        <v>0</v>
      </c>
      <c r="I1704" s="1091">
        <v>7816685.5499999998</v>
      </c>
      <c r="J1704" s="1095" t="s">
        <v>1020</v>
      </c>
      <c r="K1704" s="1091"/>
      <c r="L1704" s="1091"/>
      <c r="M1704" s="1092"/>
      <c r="N1704" s="1091"/>
      <c r="O1704" s="1091"/>
      <c r="P1704" s="1091"/>
      <c r="Q1704" s="1091"/>
      <c r="R1704" s="1092"/>
    </row>
    <row r="1705" spans="1:18">
      <c r="A1705" s="1095" t="s">
        <v>199</v>
      </c>
      <c r="B1705" s="1095" t="s">
        <v>1920</v>
      </c>
      <c r="C1705" s="1095" t="s">
        <v>1921</v>
      </c>
      <c r="D1705" s="1095" t="s">
        <v>61</v>
      </c>
      <c r="E1705" s="1096">
        <v>39953</v>
      </c>
      <c r="F1705" s="1095" t="s">
        <v>199</v>
      </c>
      <c r="G1705" s="1091"/>
      <c r="H1705" s="1091"/>
      <c r="I1705" s="1091"/>
      <c r="J1705" s="1095" t="s">
        <v>199</v>
      </c>
      <c r="K1705" s="1091">
        <v>7414000</v>
      </c>
      <c r="L1705" s="1091"/>
      <c r="M1705" s="1092">
        <v>7414</v>
      </c>
      <c r="N1705" s="1091">
        <v>1000</v>
      </c>
      <c r="O1705" s="1091"/>
      <c r="P1705" s="1091"/>
      <c r="Q1705" s="1091"/>
      <c r="R1705" s="1092"/>
    </row>
    <row r="1706" spans="1:18">
      <c r="A1706" s="1095" t="s">
        <v>199</v>
      </c>
      <c r="B1706" s="1095" t="s">
        <v>1920</v>
      </c>
      <c r="C1706" s="1095" t="s">
        <v>1921</v>
      </c>
      <c r="D1706" s="1095" t="s">
        <v>61</v>
      </c>
      <c r="E1706" s="1096">
        <v>39988</v>
      </c>
      <c r="F1706" s="1095" t="s">
        <v>199</v>
      </c>
      <c r="G1706" s="1091"/>
      <c r="H1706" s="1091"/>
      <c r="I1706" s="1091"/>
      <c r="J1706" s="1095" t="s">
        <v>199</v>
      </c>
      <c r="K1706" s="1091"/>
      <c r="L1706" s="1091"/>
      <c r="M1706" s="1092"/>
      <c r="N1706" s="1091"/>
      <c r="O1706" s="1091"/>
      <c r="P1706" s="1091"/>
      <c r="Q1706" s="1091">
        <v>275000</v>
      </c>
      <c r="R1706" s="1092">
        <v>163065</v>
      </c>
    </row>
    <row r="1707" spans="1:18">
      <c r="A1707" s="1095" t="s">
        <v>2231</v>
      </c>
      <c r="B1707" s="1095" t="s">
        <v>1922</v>
      </c>
      <c r="C1707" s="1095" t="s">
        <v>1923</v>
      </c>
      <c r="D1707" s="1095" t="s">
        <v>5</v>
      </c>
      <c r="E1707" s="1096">
        <v>39864</v>
      </c>
      <c r="F1707" s="1095" t="s">
        <v>201</v>
      </c>
      <c r="G1707" s="1091">
        <v>8653000</v>
      </c>
      <c r="H1707" s="1091">
        <v>0</v>
      </c>
      <c r="I1707" s="1091">
        <v>497164</v>
      </c>
      <c r="J1707" s="1095" t="s">
        <v>954</v>
      </c>
      <c r="K1707" s="1091"/>
      <c r="L1707" s="1091"/>
      <c r="M1707" s="1092"/>
      <c r="N1707" s="1091"/>
      <c r="O1707" s="1091"/>
      <c r="P1707" s="1091"/>
      <c r="Q1707" s="1091"/>
      <c r="R1707" s="1092"/>
    </row>
    <row r="1708" spans="1:18">
      <c r="A1708" s="1095" t="s">
        <v>199</v>
      </c>
      <c r="B1708" s="1095" t="s">
        <v>1922</v>
      </c>
      <c r="C1708" s="1095" t="s">
        <v>1923</v>
      </c>
      <c r="D1708" s="1095" t="s">
        <v>5</v>
      </c>
      <c r="E1708" s="1096">
        <v>40410</v>
      </c>
      <c r="F1708" s="1095" t="s">
        <v>199</v>
      </c>
      <c r="G1708" s="1091"/>
      <c r="H1708" s="1091"/>
      <c r="I1708" s="1091"/>
      <c r="J1708" s="1095" t="s">
        <v>199</v>
      </c>
      <c r="K1708" s="1091"/>
      <c r="L1708" s="1091"/>
      <c r="M1708" s="1092"/>
      <c r="N1708" s="1091"/>
      <c r="O1708" s="1091">
        <v>-8653000</v>
      </c>
      <c r="P1708" s="1091"/>
      <c r="Q1708" s="1091"/>
      <c r="R1708" s="1092"/>
    </row>
    <row r="1709" spans="1:18">
      <c r="A1709" s="1095" t="s">
        <v>813</v>
      </c>
      <c r="B1709" s="1095" t="s">
        <v>1924</v>
      </c>
      <c r="C1709" s="1095" t="s">
        <v>1925</v>
      </c>
      <c r="D1709" s="1095" t="s">
        <v>76</v>
      </c>
      <c r="E1709" s="1096">
        <v>39822</v>
      </c>
      <c r="F1709" s="1095" t="s">
        <v>201</v>
      </c>
      <c r="G1709" s="1091">
        <v>3070000</v>
      </c>
      <c r="H1709" s="1091">
        <v>0</v>
      </c>
      <c r="I1709" s="1091">
        <v>3575224.44</v>
      </c>
      <c r="J1709" s="1095" t="s">
        <v>808</v>
      </c>
      <c r="K1709" s="1091"/>
      <c r="L1709" s="1091"/>
      <c r="M1709" s="1092"/>
      <c r="N1709" s="1091"/>
      <c r="O1709" s="1091"/>
      <c r="P1709" s="1091"/>
      <c r="Q1709" s="1091"/>
      <c r="R1709" s="1092"/>
    </row>
    <row r="1710" spans="1:18">
      <c r="A1710" s="1095" t="s">
        <v>199</v>
      </c>
      <c r="B1710" s="1095" t="s">
        <v>1924</v>
      </c>
      <c r="C1710" s="1095" t="s">
        <v>1925</v>
      </c>
      <c r="D1710" s="1095" t="s">
        <v>76</v>
      </c>
      <c r="E1710" s="1096">
        <v>41226</v>
      </c>
      <c r="F1710" s="1095" t="s">
        <v>199</v>
      </c>
      <c r="G1710" s="1091"/>
      <c r="H1710" s="1091"/>
      <c r="I1710" s="1091"/>
      <c r="J1710" s="1095" t="s">
        <v>199</v>
      </c>
      <c r="K1710" s="1091">
        <v>2832412.7</v>
      </c>
      <c r="L1710" s="1091"/>
      <c r="M1710" s="1092">
        <v>3070</v>
      </c>
      <c r="N1710" s="1091">
        <v>922.61</v>
      </c>
      <c r="O1710" s="1091">
        <v>-237587.3</v>
      </c>
      <c r="P1710" s="1091"/>
      <c r="Q1710" s="1091">
        <v>124412.34</v>
      </c>
      <c r="R1710" s="1092">
        <v>154</v>
      </c>
    </row>
    <row r="1711" spans="1:18">
      <c r="A1711" s="1095" t="s">
        <v>199</v>
      </c>
      <c r="B1711" s="1095" t="s">
        <v>1924</v>
      </c>
      <c r="C1711" s="1095" t="s">
        <v>1925</v>
      </c>
      <c r="D1711" s="1095" t="s">
        <v>76</v>
      </c>
      <c r="E1711" s="1096">
        <v>41285</v>
      </c>
      <c r="F1711" s="1095" t="s">
        <v>199</v>
      </c>
      <c r="G1711" s="1091"/>
      <c r="H1711" s="1091"/>
      <c r="I1711" s="1091"/>
      <c r="J1711" s="1095" t="s">
        <v>199</v>
      </c>
      <c r="K1711" s="1091"/>
      <c r="L1711" s="1091">
        <v>-25000</v>
      </c>
      <c r="M1711" s="1092"/>
      <c r="N1711" s="1091"/>
      <c r="O1711" s="1091"/>
      <c r="P1711" s="1091"/>
      <c r="Q1711" s="1091"/>
      <c r="R1711" s="1092"/>
    </row>
    <row r="1712" spans="1:18">
      <c r="A1712" s="1095"/>
      <c r="B1712" s="1095" t="s">
        <v>1926</v>
      </c>
      <c r="C1712" s="1095" t="s">
        <v>912</v>
      </c>
      <c r="D1712" s="1095" t="s">
        <v>9</v>
      </c>
      <c r="E1712" s="1096">
        <v>39787</v>
      </c>
      <c r="F1712" s="1095" t="s">
        <v>200</v>
      </c>
      <c r="G1712" s="1091">
        <v>347000000</v>
      </c>
      <c r="H1712" s="1091">
        <v>0</v>
      </c>
      <c r="I1712" s="1091">
        <v>146965329.86000001</v>
      </c>
      <c r="J1712" s="1095" t="s">
        <v>808</v>
      </c>
      <c r="K1712" s="1091"/>
      <c r="L1712" s="1091"/>
      <c r="M1712" s="1092"/>
      <c r="N1712" s="1091"/>
      <c r="O1712" s="1091"/>
      <c r="P1712" s="1091"/>
      <c r="Q1712" s="1091"/>
      <c r="R1712" s="1092"/>
    </row>
    <row r="1713" spans="1:18">
      <c r="A1713" s="1095" t="s">
        <v>199</v>
      </c>
      <c r="B1713" s="1095" t="s">
        <v>1926</v>
      </c>
      <c r="C1713" s="1095" t="s">
        <v>912</v>
      </c>
      <c r="D1713" s="1095" t="s">
        <v>9</v>
      </c>
      <c r="E1713" s="1096">
        <v>40451</v>
      </c>
      <c r="F1713" s="1095" t="s">
        <v>199</v>
      </c>
      <c r="G1713" s="1091"/>
      <c r="H1713" s="1091"/>
      <c r="I1713" s="1091"/>
      <c r="J1713" s="1095" t="s">
        <v>199</v>
      </c>
      <c r="K1713" s="1091">
        <v>130179218.75</v>
      </c>
      <c r="L1713" s="1091"/>
      <c r="M1713" s="1092">
        <v>130179.21875</v>
      </c>
      <c r="N1713" s="1091">
        <v>1000</v>
      </c>
      <c r="O1713" s="1091">
        <v>-216820781.25</v>
      </c>
      <c r="P1713" s="1091"/>
      <c r="Q1713" s="1091">
        <v>400000</v>
      </c>
      <c r="R1713" s="1092">
        <v>10106796</v>
      </c>
    </row>
    <row r="1714" spans="1:18">
      <c r="A1714" s="1095" t="s">
        <v>813</v>
      </c>
      <c r="B1714" s="1095" t="s">
        <v>1927</v>
      </c>
      <c r="C1714" s="1095" t="s">
        <v>1928</v>
      </c>
      <c r="D1714" s="1095" t="s">
        <v>15</v>
      </c>
      <c r="E1714" s="1096">
        <v>40011</v>
      </c>
      <c r="F1714" s="1095" t="s">
        <v>201</v>
      </c>
      <c r="G1714" s="1091">
        <v>12900000</v>
      </c>
      <c r="H1714" s="1091">
        <v>0</v>
      </c>
      <c r="I1714" s="1091">
        <v>13109014.25</v>
      </c>
      <c r="J1714" s="1095" t="s">
        <v>808</v>
      </c>
      <c r="K1714" s="1091"/>
      <c r="L1714" s="1091"/>
      <c r="M1714" s="1092"/>
      <c r="N1714" s="1091"/>
      <c r="O1714" s="1091"/>
      <c r="P1714" s="1091"/>
      <c r="Q1714" s="1091"/>
      <c r="R1714" s="1092"/>
    </row>
    <row r="1715" spans="1:18">
      <c r="A1715" s="1095" t="s">
        <v>199</v>
      </c>
      <c r="B1715" s="1095" t="s">
        <v>1927</v>
      </c>
      <c r="C1715" s="1095" t="s">
        <v>1928</v>
      </c>
      <c r="D1715" s="1095" t="s">
        <v>15</v>
      </c>
      <c r="E1715" s="1096">
        <v>41341</v>
      </c>
      <c r="F1715" s="1095" t="s">
        <v>199</v>
      </c>
      <c r="G1715" s="1091"/>
      <c r="H1715" s="1091"/>
      <c r="I1715" s="1091"/>
      <c r="J1715" s="1095" t="s">
        <v>199</v>
      </c>
      <c r="K1715" s="1091">
        <v>1814620</v>
      </c>
      <c r="L1715" s="1091"/>
      <c r="M1715" s="1092">
        <v>2000</v>
      </c>
      <c r="N1715" s="1091">
        <v>907.31</v>
      </c>
      <c r="O1715" s="1091">
        <v>-185380</v>
      </c>
      <c r="P1715" s="1091"/>
      <c r="Q1715" s="1091"/>
      <c r="R1715" s="1092"/>
    </row>
    <row r="1716" spans="1:18">
      <c r="A1716" s="1095" t="s">
        <v>199</v>
      </c>
      <c r="B1716" s="1095" t="s">
        <v>1927</v>
      </c>
      <c r="C1716" s="1095" t="s">
        <v>1928</v>
      </c>
      <c r="D1716" s="1095" t="s">
        <v>15</v>
      </c>
      <c r="E1716" s="1096">
        <v>41344</v>
      </c>
      <c r="F1716" s="1095" t="s">
        <v>199</v>
      </c>
      <c r="G1716" s="1091"/>
      <c r="H1716" s="1091"/>
      <c r="I1716" s="1091"/>
      <c r="J1716" s="1095" t="s">
        <v>199</v>
      </c>
      <c r="K1716" s="1091">
        <v>9889679</v>
      </c>
      <c r="L1716" s="1091"/>
      <c r="M1716" s="1092">
        <v>10900</v>
      </c>
      <c r="N1716" s="1091">
        <v>907.31</v>
      </c>
      <c r="O1716" s="1091">
        <v>-1010321</v>
      </c>
      <c r="P1716" s="1091"/>
      <c r="Q1716" s="1091">
        <v>588264.18999999994</v>
      </c>
      <c r="R1716" s="1092">
        <v>645</v>
      </c>
    </row>
    <row r="1717" spans="1:18">
      <c r="A1717" s="1095" t="s">
        <v>199</v>
      </c>
      <c r="B1717" s="1095" t="s">
        <v>1927</v>
      </c>
      <c r="C1717" s="1095" t="s">
        <v>1928</v>
      </c>
      <c r="D1717" s="1095" t="s">
        <v>15</v>
      </c>
      <c r="E1717" s="1096">
        <v>41373</v>
      </c>
      <c r="F1717" s="1095" t="s">
        <v>199</v>
      </c>
      <c r="G1717" s="1091"/>
      <c r="H1717" s="1091"/>
      <c r="I1717" s="1091"/>
      <c r="J1717" s="1095" t="s">
        <v>199</v>
      </c>
      <c r="K1717" s="1091"/>
      <c r="L1717" s="1091">
        <v>-117042.99</v>
      </c>
      <c r="M1717" s="1092"/>
      <c r="N1717" s="1091"/>
      <c r="O1717" s="1091"/>
      <c r="P1717" s="1091"/>
      <c r="Q1717" s="1091"/>
      <c r="R1717" s="1092"/>
    </row>
    <row r="1718" spans="1:18">
      <c r="A1718" s="1095" t="s">
        <v>1018</v>
      </c>
      <c r="B1718" s="1095" t="s">
        <v>1929</v>
      </c>
      <c r="C1718" s="1095" t="s">
        <v>1930</v>
      </c>
      <c r="D1718" s="1095" t="s">
        <v>32</v>
      </c>
      <c r="E1718" s="1096">
        <v>39829</v>
      </c>
      <c r="F1718" s="1095" t="s">
        <v>6</v>
      </c>
      <c r="G1718" s="1091">
        <v>11000000</v>
      </c>
      <c r="H1718" s="1091">
        <v>0</v>
      </c>
      <c r="I1718" s="1091">
        <v>11855555.560000001</v>
      </c>
      <c r="J1718" s="1095" t="s">
        <v>1020</v>
      </c>
      <c r="K1718" s="1091"/>
      <c r="L1718" s="1091"/>
      <c r="M1718" s="1092"/>
      <c r="N1718" s="1091"/>
      <c r="O1718" s="1091"/>
      <c r="P1718" s="1091"/>
      <c r="Q1718" s="1091"/>
      <c r="R1718" s="1092"/>
    </row>
    <row r="1719" spans="1:18">
      <c r="A1719" s="1095" t="s">
        <v>199</v>
      </c>
      <c r="B1719" s="1095" t="s">
        <v>1929</v>
      </c>
      <c r="C1719" s="1095" t="s">
        <v>1930</v>
      </c>
      <c r="D1719" s="1095" t="s">
        <v>32</v>
      </c>
      <c r="E1719" s="1096">
        <v>40396</v>
      </c>
      <c r="F1719" s="1095" t="s">
        <v>199</v>
      </c>
      <c r="G1719" s="1091"/>
      <c r="H1719" s="1091"/>
      <c r="I1719" s="1091"/>
      <c r="J1719" s="1095" t="s">
        <v>199</v>
      </c>
      <c r="K1719" s="1091">
        <v>11000000</v>
      </c>
      <c r="L1719" s="1091"/>
      <c r="M1719" s="1092">
        <v>11000</v>
      </c>
      <c r="N1719" s="1091">
        <v>1000</v>
      </c>
      <c r="O1719" s="1091"/>
      <c r="P1719" s="1091"/>
      <c r="Q1719" s="1091"/>
      <c r="R1719" s="1092"/>
    </row>
    <row r="1720" spans="1:18">
      <c r="A1720" s="1095"/>
      <c r="B1720" s="1095" t="s">
        <v>1931</v>
      </c>
      <c r="C1720" s="1095" t="s">
        <v>922</v>
      </c>
      <c r="D1720" s="1095" t="s">
        <v>76</v>
      </c>
      <c r="E1720" s="1096">
        <v>39787</v>
      </c>
      <c r="F1720" s="1095" t="s">
        <v>200</v>
      </c>
      <c r="G1720" s="1091">
        <v>42750000</v>
      </c>
      <c r="H1720" s="1091">
        <v>0</v>
      </c>
      <c r="I1720" s="1091">
        <v>51088046.140000001</v>
      </c>
      <c r="J1720" s="1095" t="s">
        <v>1020</v>
      </c>
      <c r="K1720" s="1091"/>
      <c r="L1720" s="1091"/>
      <c r="M1720" s="1092"/>
      <c r="N1720" s="1091"/>
      <c r="O1720" s="1091"/>
      <c r="P1720" s="1091"/>
      <c r="Q1720" s="1091"/>
      <c r="R1720" s="1092"/>
    </row>
    <row r="1721" spans="1:18">
      <c r="A1721" s="1095" t="s">
        <v>199</v>
      </c>
      <c r="B1721" s="1095" t="s">
        <v>1931</v>
      </c>
      <c r="C1721" s="1095" t="s">
        <v>922</v>
      </c>
      <c r="D1721" s="1095" t="s">
        <v>76</v>
      </c>
      <c r="E1721" s="1096">
        <v>41183</v>
      </c>
      <c r="F1721" s="1095" t="s">
        <v>199</v>
      </c>
      <c r="G1721" s="1091"/>
      <c r="H1721" s="1091"/>
      <c r="I1721" s="1091"/>
      <c r="J1721" s="1095" t="s">
        <v>199</v>
      </c>
      <c r="K1721" s="1091">
        <v>42750000</v>
      </c>
      <c r="L1721" s="1091"/>
      <c r="M1721" s="1092">
        <v>42750</v>
      </c>
      <c r="N1721" s="1091">
        <v>1000</v>
      </c>
      <c r="O1721" s="1091"/>
      <c r="P1721" s="1091"/>
      <c r="Q1721" s="1091"/>
      <c r="R1721" s="1092"/>
    </row>
    <row r="1722" spans="1:18">
      <c r="A1722" s="1095"/>
      <c r="B1722" s="1095" t="s">
        <v>1932</v>
      </c>
      <c r="C1722" s="1095" t="s">
        <v>912</v>
      </c>
      <c r="D1722" s="1095" t="s">
        <v>9</v>
      </c>
      <c r="E1722" s="1096">
        <v>39871</v>
      </c>
      <c r="F1722" s="1095" t="s">
        <v>200</v>
      </c>
      <c r="G1722" s="1091">
        <v>17299000</v>
      </c>
      <c r="H1722" s="1091">
        <v>0</v>
      </c>
      <c r="I1722" s="1091">
        <v>19401361.890000001</v>
      </c>
      <c r="J1722" s="1095" t="s">
        <v>808</v>
      </c>
      <c r="K1722" s="1091"/>
      <c r="L1722" s="1091"/>
      <c r="M1722" s="1092"/>
      <c r="N1722" s="1091"/>
      <c r="O1722" s="1091"/>
      <c r="P1722" s="1091"/>
      <c r="Q1722" s="1091"/>
      <c r="R1722" s="1092"/>
    </row>
    <row r="1723" spans="1:18">
      <c r="A1723" s="1095" t="s">
        <v>199</v>
      </c>
      <c r="B1723" s="1095" t="s">
        <v>1932</v>
      </c>
      <c r="C1723" s="1095" t="s">
        <v>912</v>
      </c>
      <c r="D1723" s="1095" t="s">
        <v>9</v>
      </c>
      <c r="E1723" s="1096">
        <v>41093</v>
      </c>
      <c r="F1723" s="1095" t="s">
        <v>199</v>
      </c>
      <c r="G1723" s="1091"/>
      <c r="H1723" s="1091"/>
      <c r="I1723" s="1091"/>
      <c r="J1723" s="1095" t="s">
        <v>199</v>
      </c>
      <c r="K1723" s="1091">
        <v>15638296</v>
      </c>
      <c r="L1723" s="1091">
        <v>-234574.44</v>
      </c>
      <c r="M1723" s="1092">
        <v>17299</v>
      </c>
      <c r="N1723" s="1091">
        <v>904</v>
      </c>
      <c r="O1723" s="1091">
        <v>-1660704</v>
      </c>
      <c r="P1723" s="1091"/>
      <c r="Q1723" s="1091"/>
      <c r="R1723" s="1092"/>
    </row>
    <row r="1724" spans="1:18">
      <c r="A1724" s="1095" t="s">
        <v>199</v>
      </c>
      <c r="B1724" s="1095" t="s">
        <v>1932</v>
      </c>
      <c r="C1724" s="1095" t="s">
        <v>912</v>
      </c>
      <c r="D1724" s="1095" t="s">
        <v>9</v>
      </c>
      <c r="E1724" s="1096">
        <v>41115</v>
      </c>
      <c r="F1724" s="1095" t="s">
        <v>199</v>
      </c>
      <c r="G1724" s="1091"/>
      <c r="H1724" s="1091"/>
      <c r="I1724" s="1091"/>
      <c r="J1724" s="1095" t="s">
        <v>199</v>
      </c>
      <c r="K1724" s="1091"/>
      <c r="L1724" s="1091"/>
      <c r="M1724" s="1092"/>
      <c r="N1724" s="1091"/>
      <c r="O1724" s="1091"/>
      <c r="P1724" s="1091"/>
      <c r="Q1724" s="1091">
        <v>1100000</v>
      </c>
      <c r="R1724" s="1092">
        <v>399970.34</v>
      </c>
    </row>
    <row r="1725" spans="1:18">
      <c r="A1725" s="1095" t="s">
        <v>834</v>
      </c>
      <c r="B1725" s="1095" t="s">
        <v>1933</v>
      </c>
      <c r="C1725" s="1095" t="s">
        <v>1588</v>
      </c>
      <c r="D1725" s="1095" t="s">
        <v>45</v>
      </c>
      <c r="E1725" s="1096">
        <v>39948</v>
      </c>
      <c r="F1725" s="1095" t="s">
        <v>201</v>
      </c>
      <c r="G1725" s="1091">
        <v>4862000</v>
      </c>
      <c r="H1725" s="1091">
        <v>0</v>
      </c>
      <c r="I1725" s="1091">
        <v>5718111.1399999997</v>
      </c>
      <c r="J1725" s="1095" t="s">
        <v>1020</v>
      </c>
      <c r="K1725" s="1091"/>
      <c r="L1725" s="1091"/>
      <c r="M1725" s="1092"/>
      <c r="N1725" s="1091"/>
      <c r="O1725" s="1091"/>
      <c r="P1725" s="1091"/>
      <c r="Q1725" s="1091"/>
      <c r="R1725" s="1092"/>
    </row>
    <row r="1726" spans="1:18">
      <c r="A1726" s="1095" t="s">
        <v>199</v>
      </c>
      <c r="B1726" s="1095" t="s">
        <v>1933</v>
      </c>
      <c r="C1726" s="1095" t="s">
        <v>1588</v>
      </c>
      <c r="D1726" s="1095" t="s">
        <v>45</v>
      </c>
      <c r="E1726" s="1096">
        <v>40794</v>
      </c>
      <c r="F1726" s="1095" t="s">
        <v>199</v>
      </c>
      <c r="G1726" s="1091"/>
      <c r="H1726" s="1091"/>
      <c r="I1726" s="1091"/>
      <c r="J1726" s="1095" t="s">
        <v>199</v>
      </c>
      <c r="K1726" s="1091">
        <v>4862000</v>
      </c>
      <c r="L1726" s="1091"/>
      <c r="M1726" s="1092">
        <v>4862</v>
      </c>
      <c r="N1726" s="1091">
        <v>1000</v>
      </c>
      <c r="O1726" s="1091"/>
      <c r="P1726" s="1091"/>
      <c r="Q1726" s="1091">
        <v>243000</v>
      </c>
      <c r="R1726" s="1092">
        <v>243</v>
      </c>
    </row>
    <row r="1727" spans="1:18">
      <c r="A1727" s="1095" t="s">
        <v>809</v>
      </c>
      <c r="B1727" s="1095" t="s">
        <v>1934</v>
      </c>
      <c r="C1727" s="1095" t="s">
        <v>1935</v>
      </c>
      <c r="D1727" s="1095" t="s">
        <v>65</v>
      </c>
      <c r="E1727" s="1096">
        <v>39836</v>
      </c>
      <c r="F1727" s="1095" t="s">
        <v>201</v>
      </c>
      <c r="G1727" s="1091">
        <v>5000000</v>
      </c>
      <c r="H1727" s="1091">
        <v>0</v>
      </c>
      <c r="I1727" s="1091">
        <v>5955472.2199999997</v>
      </c>
      <c r="J1727" s="1095" t="s">
        <v>1020</v>
      </c>
      <c r="K1727" s="1091"/>
      <c r="L1727" s="1091"/>
      <c r="M1727" s="1092"/>
      <c r="N1727" s="1091"/>
      <c r="O1727" s="1091"/>
      <c r="P1727" s="1091"/>
      <c r="Q1727" s="1091"/>
      <c r="R1727" s="1092"/>
    </row>
    <row r="1728" spans="1:18">
      <c r="A1728" s="1095" t="s">
        <v>199</v>
      </c>
      <c r="B1728" s="1095" t="s">
        <v>1934</v>
      </c>
      <c r="C1728" s="1095" t="s">
        <v>1935</v>
      </c>
      <c r="D1728" s="1095" t="s">
        <v>65</v>
      </c>
      <c r="E1728" s="1096">
        <v>40780</v>
      </c>
      <c r="F1728" s="1095" t="s">
        <v>199</v>
      </c>
      <c r="G1728" s="1091"/>
      <c r="H1728" s="1091"/>
      <c r="I1728" s="1091"/>
      <c r="J1728" s="1095" t="s">
        <v>199</v>
      </c>
      <c r="K1728" s="1091">
        <v>5000000</v>
      </c>
      <c r="L1728" s="1091"/>
      <c r="M1728" s="1092">
        <v>5000</v>
      </c>
      <c r="N1728" s="1091">
        <v>1000</v>
      </c>
      <c r="O1728" s="1091"/>
      <c r="P1728" s="1091"/>
      <c r="Q1728" s="1091">
        <v>250000</v>
      </c>
      <c r="R1728" s="1092">
        <v>250</v>
      </c>
    </row>
    <row r="1729" spans="1:18">
      <c r="A1729" s="1095" t="s">
        <v>892</v>
      </c>
      <c r="B1729" s="1095" t="s">
        <v>1936</v>
      </c>
      <c r="C1729" s="1095" t="s">
        <v>1937</v>
      </c>
      <c r="D1729" s="1095" t="s">
        <v>882</v>
      </c>
      <c r="E1729" s="1096">
        <v>39787</v>
      </c>
      <c r="F1729" s="1095" t="s">
        <v>200</v>
      </c>
      <c r="G1729" s="1091">
        <v>9550000</v>
      </c>
      <c r="H1729" s="1091">
        <v>0</v>
      </c>
      <c r="I1729" s="1091">
        <v>13504763.890000001</v>
      </c>
      <c r="J1729" s="1095" t="s">
        <v>1020</v>
      </c>
      <c r="K1729" s="1091"/>
      <c r="L1729" s="1091"/>
      <c r="M1729" s="1092"/>
      <c r="N1729" s="1091"/>
      <c r="O1729" s="1091"/>
      <c r="P1729" s="1091"/>
      <c r="Q1729" s="1091"/>
      <c r="R1729" s="1092"/>
    </row>
    <row r="1730" spans="1:18">
      <c r="A1730" s="1095" t="s">
        <v>199</v>
      </c>
      <c r="B1730" s="1095" t="s">
        <v>1936</v>
      </c>
      <c r="C1730" s="1095" t="s">
        <v>1937</v>
      </c>
      <c r="D1730" s="1095" t="s">
        <v>882</v>
      </c>
      <c r="E1730" s="1096">
        <v>40745</v>
      </c>
      <c r="F1730" s="1095" t="s">
        <v>199</v>
      </c>
      <c r="G1730" s="1091"/>
      <c r="H1730" s="1091"/>
      <c r="I1730" s="1091"/>
      <c r="J1730" s="1095" t="s">
        <v>199</v>
      </c>
      <c r="K1730" s="1091">
        <v>9550000</v>
      </c>
      <c r="L1730" s="1091"/>
      <c r="M1730" s="1092">
        <v>9550</v>
      </c>
      <c r="N1730" s="1091">
        <v>1000</v>
      </c>
      <c r="O1730" s="1091"/>
      <c r="P1730" s="1091"/>
      <c r="Q1730" s="1091"/>
      <c r="R1730" s="1092"/>
    </row>
    <row r="1731" spans="1:18">
      <c r="A1731" s="1095" t="s">
        <v>199</v>
      </c>
      <c r="B1731" s="1095" t="s">
        <v>1936</v>
      </c>
      <c r="C1731" s="1095" t="s">
        <v>1937</v>
      </c>
      <c r="D1731" s="1095" t="s">
        <v>882</v>
      </c>
      <c r="E1731" s="1096">
        <v>42137</v>
      </c>
      <c r="F1731" s="1095" t="s">
        <v>199</v>
      </c>
      <c r="G1731" s="1091"/>
      <c r="H1731" s="1091"/>
      <c r="I1731" s="1091"/>
      <c r="J1731" s="1095" t="s">
        <v>199</v>
      </c>
      <c r="K1731" s="1091"/>
      <c r="L1731" s="1091"/>
      <c r="M1731" s="1092"/>
      <c r="N1731" s="1091"/>
      <c r="O1731" s="1091"/>
      <c r="P1731" s="1091"/>
      <c r="Q1731" s="1091">
        <v>2700000</v>
      </c>
      <c r="R1731" s="1092">
        <v>231890.71</v>
      </c>
    </row>
    <row r="1732" spans="1:18">
      <c r="A1732" s="1095" t="s">
        <v>827</v>
      </c>
      <c r="B1732" s="1095" t="s">
        <v>1938</v>
      </c>
      <c r="C1732" s="1095" t="s">
        <v>1939</v>
      </c>
      <c r="D1732" s="1095" t="s">
        <v>12</v>
      </c>
      <c r="E1732" s="1096">
        <v>39976</v>
      </c>
      <c r="F1732" s="1095" t="s">
        <v>201</v>
      </c>
      <c r="G1732" s="1091">
        <v>2760000</v>
      </c>
      <c r="H1732" s="1091">
        <v>0</v>
      </c>
      <c r="I1732" s="1091">
        <v>3202464.28</v>
      </c>
      <c r="J1732" s="1095" t="s">
        <v>808</v>
      </c>
      <c r="K1732" s="1091"/>
      <c r="L1732" s="1091"/>
      <c r="M1732" s="1092"/>
      <c r="N1732" s="1091"/>
      <c r="O1732" s="1091"/>
      <c r="P1732" s="1091"/>
      <c r="Q1732" s="1091"/>
      <c r="R1732" s="1092"/>
    </row>
    <row r="1733" spans="1:18">
      <c r="A1733" s="1095" t="s">
        <v>199</v>
      </c>
      <c r="B1733" s="1095" t="s">
        <v>1938</v>
      </c>
      <c r="C1733" s="1095" t="s">
        <v>1939</v>
      </c>
      <c r="D1733" s="1095" t="s">
        <v>12</v>
      </c>
      <c r="E1733" s="1096">
        <v>42184</v>
      </c>
      <c r="F1733" s="1095" t="s">
        <v>199</v>
      </c>
      <c r="G1733" s="1091"/>
      <c r="H1733" s="1091"/>
      <c r="I1733" s="1091"/>
      <c r="J1733" s="1095" t="s">
        <v>199</v>
      </c>
      <c r="K1733" s="1091">
        <v>2722050</v>
      </c>
      <c r="L1733" s="1091"/>
      <c r="M1733" s="1092">
        <v>2760</v>
      </c>
      <c r="N1733" s="1091">
        <v>986.25</v>
      </c>
      <c r="O1733" s="1091">
        <v>-37950</v>
      </c>
      <c r="P1733" s="1091"/>
      <c r="Q1733" s="1091">
        <v>140617.94</v>
      </c>
      <c r="R1733" s="1092">
        <v>138</v>
      </c>
    </row>
    <row r="1734" spans="1:18">
      <c r="A1734" s="1095" t="s">
        <v>199</v>
      </c>
      <c r="B1734" s="1095" t="s">
        <v>1938</v>
      </c>
      <c r="C1734" s="1095" t="s">
        <v>1939</v>
      </c>
      <c r="D1734" s="1095" t="s">
        <v>12</v>
      </c>
      <c r="E1734" s="1096">
        <v>42222</v>
      </c>
      <c r="F1734" s="1095" t="s">
        <v>199</v>
      </c>
      <c r="G1734" s="1091"/>
      <c r="H1734" s="1091"/>
      <c r="I1734" s="1091"/>
      <c r="J1734" s="1095" t="s">
        <v>199</v>
      </c>
      <c r="K1734" s="1091"/>
      <c r="L1734" s="1091">
        <v>-25000</v>
      </c>
      <c r="M1734" s="1092"/>
      <c r="N1734" s="1091"/>
      <c r="O1734" s="1091"/>
      <c r="P1734" s="1091"/>
      <c r="Q1734" s="1091"/>
      <c r="R1734" s="1092"/>
    </row>
    <row r="1735" spans="1:18">
      <c r="A1735" s="1095" t="s">
        <v>773</v>
      </c>
      <c r="B1735" s="1095" t="s">
        <v>1940</v>
      </c>
      <c r="C1735" s="1095" t="s">
        <v>1941</v>
      </c>
      <c r="D1735" s="1095" t="s">
        <v>839</v>
      </c>
      <c r="E1735" s="1096">
        <v>39787</v>
      </c>
      <c r="F1735" s="1095" t="s">
        <v>200</v>
      </c>
      <c r="G1735" s="1091">
        <v>70000000</v>
      </c>
      <c r="H1735" s="1091">
        <v>0</v>
      </c>
      <c r="I1735" s="1091">
        <v>85247569.909999996</v>
      </c>
      <c r="J1735" s="1095" t="s">
        <v>1020</v>
      </c>
      <c r="K1735" s="1091"/>
      <c r="L1735" s="1091"/>
      <c r="M1735" s="1092"/>
      <c r="N1735" s="1091"/>
      <c r="O1735" s="1091"/>
      <c r="P1735" s="1091"/>
      <c r="Q1735" s="1091"/>
      <c r="R1735" s="1092"/>
    </row>
    <row r="1736" spans="1:18">
      <c r="A1736" s="1095" t="s">
        <v>199</v>
      </c>
      <c r="B1736" s="1095" t="s">
        <v>1940</v>
      </c>
      <c r="C1736" s="1095" t="s">
        <v>1941</v>
      </c>
      <c r="D1736" s="1095" t="s">
        <v>839</v>
      </c>
      <c r="E1736" s="1096">
        <v>41129</v>
      </c>
      <c r="F1736" s="1095" t="s">
        <v>199</v>
      </c>
      <c r="G1736" s="1091"/>
      <c r="H1736" s="1091"/>
      <c r="I1736" s="1091"/>
      <c r="J1736" s="1095" t="s">
        <v>199</v>
      </c>
      <c r="K1736" s="1091">
        <v>70000000</v>
      </c>
      <c r="L1736" s="1091"/>
      <c r="M1736" s="1092">
        <v>70000</v>
      </c>
      <c r="N1736" s="1091">
        <v>1000</v>
      </c>
      <c r="O1736" s="1091"/>
      <c r="P1736" s="1091"/>
      <c r="Q1736" s="1091"/>
      <c r="R1736" s="1092"/>
    </row>
    <row r="1737" spans="1:18">
      <c r="A1737" s="1095" t="s">
        <v>199</v>
      </c>
      <c r="B1737" s="1095" t="s">
        <v>1940</v>
      </c>
      <c r="C1737" s="1095" t="s">
        <v>1941</v>
      </c>
      <c r="D1737" s="1095" t="s">
        <v>839</v>
      </c>
      <c r="E1737" s="1096">
        <v>41423</v>
      </c>
      <c r="F1737" s="1095" t="s">
        <v>199</v>
      </c>
      <c r="G1737" s="1091"/>
      <c r="H1737" s="1091"/>
      <c r="I1737" s="1091"/>
      <c r="J1737" s="1095" t="s">
        <v>199</v>
      </c>
      <c r="K1737" s="1091"/>
      <c r="L1737" s="1091"/>
      <c r="M1737" s="1092"/>
      <c r="N1737" s="1091"/>
      <c r="O1737" s="1091"/>
      <c r="P1737" s="1091"/>
      <c r="Q1737" s="1091">
        <v>2287197</v>
      </c>
      <c r="R1737" s="1092">
        <v>703753</v>
      </c>
    </row>
    <row r="1738" spans="1:18">
      <c r="A1738" s="1095" t="s">
        <v>809</v>
      </c>
      <c r="B1738" s="1095" t="s">
        <v>1942</v>
      </c>
      <c r="C1738" s="1095" t="s">
        <v>1136</v>
      </c>
      <c r="D1738" s="1095" t="s">
        <v>117</v>
      </c>
      <c r="E1738" s="1096">
        <v>39885</v>
      </c>
      <c r="F1738" s="1095" t="s">
        <v>201</v>
      </c>
      <c r="G1738" s="1091">
        <v>18215000</v>
      </c>
      <c r="H1738" s="1091">
        <v>0</v>
      </c>
      <c r="I1738" s="1091">
        <v>21632668.609999999</v>
      </c>
      <c r="J1738" s="1095" t="s">
        <v>1020</v>
      </c>
      <c r="K1738" s="1091"/>
      <c r="L1738" s="1091"/>
      <c r="M1738" s="1092"/>
      <c r="N1738" s="1091"/>
      <c r="O1738" s="1091"/>
      <c r="P1738" s="1091"/>
      <c r="Q1738" s="1091"/>
      <c r="R1738" s="1092"/>
    </row>
    <row r="1739" spans="1:18">
      <c r="A1739" s="1095" t="s">
        <v>199</v>
      </c>
      <c r="B1739" s="1095" t="s">
        <v>1942</v>
      </c>
      <c r="C1739" s="1095" t="s">
        <v>1136</v>
      </c>
      <c r="D1739" s="1095" t="s">
        <v>117</v>
      </c>
      <c r="E1739" s="1096">
        <v>40808</v>
      </c>
      <c r="F1739" s="1095" t="s">
        <v>199</v>
      </c>
      <c r="G1739" s="1091"/>
      <c r="H1739" s="1091"/>
      <c r="I1739" s="1091"/>
      <c r="J1739" s="1095" t="s">
        <v>199</v>
      </c>
      <c r="K1739" s="1091">
        <v>18215000</v>
      </c>
      <c r="L1739" s="1091"/>
      <c r="M1739" s="1092">
        <v>18215</v>
      </c>
      <c r="N1739" s="1091">
        <v>1000</v>
      </c>
      <c r="O1739" s="1091"/>
      <c r="P1739" s="1091"/>
      <c r="Q1739" s="1091">
        <v>911000</v>
      </c>
      <c r="R1739" s="1092">
        <v>911</v>
      </c>
    </row>
    <row r="1740" spans="1:18">
      <c r="A1740" s="1095" t="s">
        <v>827</v>
      </c>
      <c r="B1740" s="1095" t="s">
        <v>1943</v>
      </c>
      <c r="C1740" s="1095" t="s">
        <v>1944</v>
      </c>
      <c r="D1740" s="1095" t="s">
        <v>839</v>
      </c>
      <c r="E1740" s="1096">
        <v>39899</v>
      </c>
      <c r="F1740" s="1095" t="s">
        <v>201</v>
      </c>
      <c r="G1740" s="1091">
        <v>30000000</v>
      </c>
      <c r="H1740" s="1091">
        <v>0</v>
      </c>
      <c r="I1740" s="1091">
        <v>11803691.75</v>
      </c>
      <c r="J1740" s="1095" t="s">
        <v>808</v>
      </c>
      <c r="K1740" s="1091"/>
      <c r="L1740" s="1091"/>
      <c r="M1740" s="1092"/>
      <c r="N1740" s="1091"/>
      <c r="O1740" s="1091"/>
      <c r="P1740" s="1091"/>
      <c r="Q1740" s="1091"/>
      <c r="R1740" s="1092"/>
    </row>
    <row r="1741" spans="1:18">
      <c r="A1741" s="1095" t="s">
        <v>199</v>
      </c>
      <c r="B1741" s="1095" t="s">
        <v>1943</v>
      </c>
      <c r="C1741" s="1095" t="s">
        <v>1944</v>
      </c>
      <c r="D1741" s="1095" t="s">
        <v>839</v>
      </c>
      <c r="E1741" s="1096">
        <v>41568</v>
      </c>
      <c r="F1741" s="1095" t="s">
        <v>199</v>
      </c>
      <c r="G1741" s="1091"/>
      <c r="H1741" s="1091"/>
      <c r="I1741" s="1091"/>
      <c r="J1741" s="1095" t="s">
        <v>199</v>
      </c>
      <c r="K1741" s="1091">
        <v>9000000</v>
      </c>
      <c r="L1741" s="1091"/>
      <c r="M1741" s="1092">
        <v>30000</v>
      </c>
      <c r="N1741" s="1091">
        <v>300</v>
      </c>
      <c r="O1741" s="1091">
        <v>-21000000</v>
      </c>
      <c r="P1741" s="1091"/>
      <c r="Q1741" s="1091">
        <v>631941.75</v>
      </c>
      <c r="R1741" s="1092">
        <v>1500</v>
      </c>
    </row>
    <row r="1742" spans="1:18">
      <c r="A1742" s="1095" t="s">
        <v>199</v>
      </c>
      <c r="B1742" s="1095" t="s">
        <v>1943</v>
      </c>
      <c r="C1742" s="1095" t="s">
        <v>1944</v>
      </c>
      <c r="D1742" s="1095" t="s">
        <v>839</v>
      </c>
      <c r="E1742" s="1096">
        <v>41645</v>
      </c>
      <c r="F1742" s="1095" t="s">
        <v>199</v>
      </c>
      <c r="G1742" s="1091"/>
      <c r="H1742" s="1091"/>
      <c r="I1742" s="1091"/>
      <c r="J1742" s="1095" t="s">
        <v>199</v>
      </c>
      <c r="K1742" s="1091"/>
      <c r="L1742" s="1091">
        <v>-90000</v>
      </c>
      <c r="M1742" s="1092"/>
      <c r="N1742" s="1091"/>
      <c r="O1742" s="1091"/>
      <c r="P1742" s="1091"/>
      <c r="Q1742" s="1091"/>
      <c r="R1742" s="1092"/>
    </row>
    <row r="1743" spans="1:18">
      <c r="A1743" s="1095" t="s">
        <v>827</v>
      </c>
      <c r="B1743" s="1095" t="s">
        <v>1945</v>
      </c>
      <c r="C1743" s="1095" t="s">
        <v>1235</v>
      </c>
      <c r="D1743" s="1095" t="s">
        <v>882</v>
      </c>
      <c r="E1743" s="1096">
        <v>39885</v>
      </c>
      <c r="F1743" s="1095" t="s">
        <v>201</v>
      </c>
      <c r="G1743" s="1091">
        <v>3000000</v>
      </c>
      <c r="H1743" s="1091">
        <v>3000000</v>
      </c>
      <c r="I1743" s="1091">
        <v>1837908</v>
      </c>
      <c r="J1743" s="1095" t="s">
        <v>1036</v>
      </c>
      <c r="K1743" s="1091"/>
      <c r="L1743" s="1091"/>
      <c r="M1743" s="1092"/>
      <c r="N1743" s="1091"/>
      <c r="O1743" s="1091"/>
      <c r="P1743" s="1091"/>
      <c r="Q1743" s="1091"/>
      <c r="R1743" s="1092"/>
    </row>
    <row r="1744" spans="1:18">
      <c r="A1744" s="1095" t="s">
        <v>1946</v>
      </c>
      <c r="B1744" s="1095" t="s">
        <v>1947</v>
      </c>
      <c r="C1744" s="1095" t="s">
        <v>1948</v>
      </c>
      <c r="D1744" s="1095" t="s">
        <v>65</v>
      </c>
      <c r="E1744" s="1096">
        <v>39927</v>
      </c>
      <c r="F1744" s="1095" t="s">
        <v>201</v>
      </c>
      <c r="G1744" s="1091">
        <v>60000000</v>
      </c>
      <c r="H1744" s="1091">
        <v>0</v>
      </c>
      <c r="I1744" s="1091">
        <v>75757163.030000001</v>
      </c>
      <c r="J1744" s="1095" t="s">
        <v>1020</v>
      </c>
      <c r="K1744" s="1091"/>
      <c r="L1744" s="1091"/>
      <c r="M1744" s="1092"/>
      <c r="N1744" s="1091"/>
      <c r="O1744" s="1091"/>
      <c r="P1744" s="1091"/>
      <c r="Q1744" s="1091"/>
      <c r="R1744" s="1092"/>
    </row>
    <row r="1745" spans="1:18">
      <c r="A1745" s="1095" t="s">
        <v>199</v>
      </c>
      <c r="B1745" s="1095" t="s">
        <v>1947</v>
      </c>
      <c r="C1745" s="1095" t="s">
        <v>1948</v>
      </c>
      <c r="D1745" s="1095" t="s">
        <v>65</v>
      </c>
      <c r="E1745" s="1096">
        <v>41327</v>
      </c>
      <c r="F1745" s="1095" t="s">
        <v>199</v>
      </c>
      <c r="G1745" s="1091"/>
      <c r="H1745" s="1091"/>
      <c r="I1745" s="1091"/>
      <c r="J1745" s="1095" t="s">
        <v>199</v>
      </c>
      <c r="K1745" s="1091">
        <v>60000000.001500003</v>
      </c>
      <c r="L1745" s="1091"/>
      <c r="M1745" s="1092">
        <v>12903225.710000001</v>
      </c>
      <c r="N1745" s="1091">
        <v>4.6500000000000004</v>
      </c>
      <c r="O1745" s="1091"/>
      <c r="P1745" s="1091">
        <v>2999999.9985000002</v>
      </c>
      <c r="Q1745" s="1091"/>
      <c r="R1745" s="1092"/>
    </row>
    <row r="1746" spans="1:18">
      <c r="A1746" s="1095" t="s">
        <v>1949</v>
      </c>
      <c r="B1746" s="1095" t="s">
        <v>1950</v>
      </c>
      <c r="C1746" s="1095" t="s">
        <v>1951</v>
      </c>
      <c r="D1746" s="1095" t="s">
        <v>42</v>
      </c>
      <c r="E1746" s="1096">
        <v>39787</v>
      </c>
      <c r="F1746" s="1095" t="s">
        <v>200</v>
      </c>
      <c r="G1746" s="1091">
        <v>36842000</v>
      </c>
      <c r="H1746" s="1091">
        <v>0</v>
      </c>
      <c r="I1746" s="1091">
        <v>42514919.189999998</v>
      </c>
      <c r="J1746" s="1095" t="s">
        <v>1020</v>
      </c>
      <c r="K1746" s="1091"/>
      <c r="L1746" s="1091"/>
      <c r="M1746" s="1092"/>
      <c r="N1746" s="1091"/>
      <c r="O1746" s="1091"/>
      <c r="P1746" s="1091"/>
      <c r="Q1746" s="1091"/>
      <c r="R1746" s="1092"/>
    </row>
    <row r="1747" spans="1:18">
      <c r="A1747" s="1095" t="s">
        <v>199</v>
      </c>
      <c r="B1747" s="1095" t="s">
        <v>1950</v>
      </c>
      <c r="C1747" s="1095" t="s">
        <v>1951</v>
      </c>
      <c r="D1747" s="1095" t="s">
        <v>42</v>
      </c>
      <c r="E1747" s="1096">
        <v>40891</v>
      </c>
      <c r="F1747" s="1095" t="s">
        <v>199</v>
      </c>
      <c r="G1747" s="1091"/>
      <c r="H1747" s="1091"/>
      <c r="I1747" s="1091"/>
      <c r="J1747" s="1095" t="s">
        <v>199</v>
      </c>
      <c r="K1747" s="1091">
        <v>36842000</v>
      </c>
      <c r="L1747" s="1091"/>
      <c r="M1747" s="1092">
        <v>36842</v>
      </c>
      <c r="N1747" s="1091">
        <v>1000</v>
      </c>
      <c r="O1747" s="1091"/>
      <c r="P1747" s="1091"/>
      <c r="Q1747" s="1091"/>
      <c r="R1747" s="1092"/>
    </row>
    <row r="1748" spans="1:18">
      <c r="A1748" s="1095" t="s">
        <v>199</v>
      </c>
      <c r="B1748" s="1095" t="s">
        <v>1950</v>
      </c>
      <c r="C1748" s="1095" t="s">
        <v>1951</v>
      </c>
      <c r="D1748" s="1095" t="s">
        <v>42</v>
      </c>
      <c r="E1748" s="1096">
        <v>42151</v>
      </c>
      <c r="F1748" s="1095" t="s">
        <v>199</v>
      </c>
      <c r="G1748" s="1091"/>
      <c r="H1748" s="1091"/>
      <c r="I1748" s="1091"/>
      <c r="J1748" s="1095" t="s">
        <v>199</v>
      </c>
      <c r="K1748" s="1091"/>
      <c r="L1748" s="1091"/>
      <c r="M1748" s="1092"/>
      <c r="N1748" s="1091"/>
      <c r="O1748" s="1091"/>
      <c r="P1748" s="1091"/>
      <c r="Q1748" s="1091">
        <v>100566.69</v>
      </c>
      <c r="R1748" s="1092">
        <v>488847.45</v>
      </c>
    </row>
    <row r="1749" spans="1:18">
      <c r="A1749" s="1095" t="s">
        <v>1284</v>
      </c>
      <c r="B1749" s="1095" t="s">
        <v>1952</v>
      </c>
      <c r="C1749" s="1095" t="s">
        <v>1953</v>
      </c>
      <c r="D1749" s="1095" t="s">
        <v>812</v>
      </c>
      <c r="E1749" s="1096">
        <v>40060</v>
      </c>
      <c r="F1749" s="1095" t="s">
        <v>826</v>
      </c>
      <c r="G1749" s="1091">
        <v>1697000</v>
      </c>
      <c r="H1749" s="1091">
        <v>0</v>
      </c>
      <c r="I1749" s="1091">
        <v>2030299.18</v>
      </c>
      <c r="J1749" s="1095" t="s">
        <v>1020</v>
      </c>
      <c r="K1749" s="1091"/>
      <c r="L1749" s="1091"/>
      <c r="M1749" s="1092"/>
      <c r="N1749" s="1091"/>
      <c r="O1749" s="1091"/>
      <c r="P1749" s="1091"/>
      <c r="Q1749" s="1091"/>
      <c r="R1749" s="1092"/>
    </row>
    <row r="1750" spans="1:18">
      <c r="A1750" s="1095" t="s">
        <v>199</v>
      </c>
      <c r="B1750" s="1095" t="s">
        <v>1952</v>
      </c>
      <c r="C1750" s="1095" t="s">
        <v>1953</v>
      </c>
      <c r="D1750" s="1095" t="s">
        <v>812</v>
      </c>
      <c r="E1750" s="1096">
        <v>40808</v>
      </c>
      <c r="F1750" s="1095" t="s">
        <v>199</v>
      </c>
      <c r="G1750" s="1091"/>
      <c r="H1750" s="1091"/>
      <c r="I1750" s="1091"/>
      <c r="J1750" s="1095" t="s">
        <v>199</v>
      </c>
      <c r="K1750" s="1091">
        <v>1697000</v>
      </c>
      <c r="L1750" s="1091"/>
      <c r="M1750" s="1092">
        <v>1697000</v>
      </c>
      <c r="N1750" s="1091">
        <v>1</v>
      </c>
      <c r="O1750" s="1091"/>
      <c r="P1750" s="1091"/>
      <c r="Q1750" s="1091">
        <v>51000</v>
      </c>
      <c r="R1750" s="1092">
        <v>51000</v>
      </c>
    </row>
    <row r="1751" spans="1:18">
      <c r="A1751" s="1095" t="s">
        <v>1255</v>
      </c>
      <c r="B1751" s="1095" t="s">
        <v>1954</v>
      </c>
      <c r="C1751" s="1095" t="s">
        <v>947</v>
      </c>
      <c r="D1751" s="1095" t="s">
        <v>948</v>
      </c>
      <c r="E1751" s="1096">
        <v>39829</v>
      </c>
      <c r="F1751" s="1095" t="s">
        <v>201</v>
      </c>
      <c r="G1751" s="1091">
        <v>50000000</v>
      </c>
      <c r="H1751" s="1091">
        <v>0</v>
      </c>
      <c r="I1751" s="1091">
        <v>58008472.229999997</v>
      </c>
      <c r="J1751" s="1095" t="s">
        <v>1020</v>
      </c>
      <c r="K1751" s="1091"/>
      <c r="L1751" s="1091"/>
      <c r="M1751" s="1092"/>
      <c r="N1751" s="1091"/>
      <c r="O1751" s="1091"/>
      <c r="P1751" s="1091"/>
      <c r="Q1751" s="1091"/>
      <c r="R1751" s="1092"/>
    </row>
    <row r="1752" spans="1:18">
      <c r="A1752" s="1095" t="s">
        <v>199</v>
      </c>
      <c r="B1752" s="1095" t="s">
        <v>1954</v>
      </c>
      <c r="C1752" s="1095" t="s">
        <v>947</v>
      </c>
      <c r="D1752" s="1095" t="s">
        <v>948</v>
      </c>
      <c r="E1752" s="1096">
        <v>40037</v>
      </c>
      <c r="F1752" s="1095" t="s">
        <v>199</v>
      </c>
      <c r="G1752" s="1091"/>
      <c r="H1752" s="1091"/>
      <c r="I1752" s="1091"/>
      <c r="J1752" s="1095" t="s">
        <v>199</v>
      </c>
      <c r="K1752" s="1091">
        <v>12500000</v>
      </c>
      <c r="L1752" s="1091"/>
      <c r="M1752" s="1092">
        <v>12500</v>
      </c>
      <c r="N1752" s="1091">
        <v>1000</v>
      </c>
      <c r="O1752" s="1091"/>
      <c r="P1752" s="1091"/>
      <c r="Q1752" s="1091"/>
      <c r="R1752" s="1092"/>
    </row>
    <row r="1753" spans="1:18">
      <c r="A1753" s="1095" t="s">
        <v>199</v>
      </c>
      <c r="B1753" s="1095" t="s">
        <v>1954</v>
      </c>
      <c r="C1753" s="1095" t="s">
        <v>947</v>
      </c>
      <c r="D1753" s="1095" t="s">
        <v>948</v>
      </c>
      <c r="E1753" s="1096">
        <v>40723</v>
      </c>
      <c r="F1753" s="1095" t="s">
        <v>199</v>
      </c>
      <c r="G1753" s="1091"/>
      <c r="H1753" s="1091"/>
      <c r="I1753" s="1091"/>
      <c r="J1753" s="1095" t="s">
        <v>199</v>
      </c>
      <c r="K1753" s="1091">
        <v>37500000</v>
      </c>
      <c r="L1753" s="1091"/>
      <c r="M1753" s="1092">
        <v>37500</v>
      </c>
      <c r="N1753" s="1091">
        <v>1000</v>
      </c>
      <c r="O1753" s="1091"/>
      <c r="P1753" s="1091"/>
      <c r="Q1753" s="1091">
        <v>2500000</v>
      </c>
      <c r="R1753" s="1092">
        <v>250</v>
      </c>
    </row>
    <row r="1754" spans="1:18">
      <c r="A1754" s="1095" t="s">
        <v>1955</v>
      </c>
      <c r="B1754" s="1095" t="s">
        <v>1956</v>
      </c>
      <c r="C1754" s="1095" t="s">
        <v>1957</v>
      </c>
      <c r="D1754" s="1095" t="s">
        <v>18</v>
      </c>
      <c r="E1754" s="1096">
        <v>39857</v>
      </c>
      <c r="F1754" s="1095" t="s">
        <v>201</v>
      </c>
      <c r="G1754" s="1091">
        <v>15000000</v>
      </c>
      <c r="H1754" s="1091">
        <v>0</v>
      </c>
      <c r="I1754" s="1091">
        <v>17080708.670000002</v>
      </c>
      <c r="J1754" s="1095" t="s">
        <v>1020</v>
      </c>
      <c r="K1754" s="1091"/>
      <c r="L1754" s="1091"/>
      <c r="M1754" s="1092"/>
      <c r="N1754" s="1091"/>
      <c r="O1754" s="1091"/>
      <c r="P1754" s="1091"/>
      <c r="Q1754" s="1091"/>
      <c r="R1754" s="1092"/>
    </row>
    <row r="1755" spans="1:18">
      <c r="A1755" s="1095" t="s">
        <v>199</v>
      </c>
      <c r="B1755" s="1095" t="s">
        <v>1956</v>
      </c>
      <c r="C1755" s="1095" t="s">
        <v>1957</v>
      </c>
      <c r="D1755" s="1095" t="s">
        <v>18</v>
      </c>
      <c r="E1755" s="1096">
        <v>40450</v>
      </c>
      <c r="F1755" s="1095" t="s">
        <v>199</v>
      </c>
      <c r="G1755" s="1091"/>
      <c r="H1755" s="1091"/>
      <c r="I1755" s="1091"/>
      <c r="J1755" s="1095" t="s">
        <v>199</v>
      </c>
      <c r="K1755" s="1091">
        <v>15000000</v>
      </c>
      <c r="L1755" s="1091"/>
      <c r="M1755" s="1092">
        <v>15000</v>
      </c>
      <c r="N1755" s="1091">
        <v>1000</v>
      </c>
      <c r="O1755" s="1091"/>
      <c r="P1755" s="1091"/>
      <c r="Q1755" s="1091">
        <v>750000</v>
      </c>
      <c r="R1755" s="1092">
        <v>750</v>
      </c>
    </row>
    <row r="1756" spans="1:18">
      <c r="A1756" s="1095" t="s">
        <v>917</v>
      </c>
      <c r="B1756" s="1095" t="s">
        <v>1958</v>
      </c>
      <c r="C1756" s="1095" t="s">
        <v>969</v>
      </c>
      <c r="D1756" s="1095" t="s">
        <v>934</v>
      </c>
      <c r="E1756" s="1096">
        <v>39749</v>
      </c>
      <c r="F1756" s="1095" t="s">
        <v>200</v>
      </c>
      <c r="G1756" s="1091">
        <v>2000000000</v>
      </c>
      <c r="H1756" s="1091">
        <v>0</v>
      </c>
      <c r="I1756" s="1091">
        <v>2123611111.1199999</v>
      </c>
      <c r="J1756" s="1095" t="s">
        <v>1020</v>
      </c>
      <c r="K1756" s="1091"/>
      <c r="L1756" s="1091"/>
      <c r="M1756" s="1092"/>
      <c r="N1756" s="1091"/>
      <c r="O1756" s="1091"/>
      <c r="P1756" s="1091"/>
      <c r="Q1756" s="1091"/>
      <c r="R1756" s="1092"/>
    </row>
    <row r="1757" spans="1:18">
      <c r="A1757" s="1095" t="s">
        <v>199</v>
      </c>
      <c r="B1757" s="1095" t="s">
        <v>1958</v>
      </c>
      <c r="C1757" s="1095" t="s">
        <v>969</v>
      </c>
      <c r="D1757" s="1095" t="s">
        <v>934</v>
      </c>
      <c r="E1757" s="1096">
        <v>39981</v>
      </c>
      <c r="F1757" s="1095" t="s">
        <v>199</v>
      </c>
      <c r="G1757" s="1091"/>
      <c r="H1757" s="1091"/>
      <c r="I1757" s="1091"/>
      <c r="J1757" s="1095" t="s">
        <v>199</v>
      </c>
      <c r="K1757" s="1091">
        <v>2000000000</v>
      </c>
      <c r="L1757" s="1091"/>
      <c r="M1757" s="1092">
        <v>20000</v>
      </c>
      <c r="N1757" s="1091">
        <v>100000</v>
      </c>
      <c r="O1757" s="1091"/>
      <c r="P1757" s="1091"/>
      <c r="Q1757" s="1091"/>
      <c r="R1757" s="1092"/>
    </row>
    <row r="1758" spans="1:18">
      <c r="A1758" s="1095" t="s">
        <v>199</v>
      </c>
      <c r="B1758" s="1095" t="s">
        <v>1958</v>
      </c>
      <c r="C1758" s="1095" t="s">
        <v>969</v>
      </c>
      <c r="D1758" s="1095" t="s">
        <v>934</v>
      </c>
      <c r="E1758" s="1096">
        <v>40002</v>
      </c>
      <c r="F1758" s="1095" t="s">
        <v>199</v>
      </c>
      <c r="G1758" s="1091"/>
      <c r="H1758" s="1091"/>
      <c r="I1758" s="1091"/>
      <c r="J1758" s="1095" t="s">
        <v>199</v>
      </c>
      <c r="K1758" s="1091"/>
      <c r="L1758" s="1091"/>
      <c r="M1758" s="1092"/>
      <c r="N1758" s="1091"/>
      <c r="O1758" s="1091"/>
      <c r="P1758" s="1091"/>
      <c r="Q1758" s="1091">
        <v>60000000</v>
      </c>
      <c r="R1758" s="1092">
        <v>2788104</v>
      </c>
    </row>
    <row r="1759" spans="1:18">
      <c r="A1759" s="1095" t="s">
        <v>1291</v>
      </c>
      <c r="B1759" s="1095" t="s">
        <v>1959</v>
      </c>
      <c r="C1759" s="1095" t="s">
        <v>1960</v>
      </c>
      <c r="D1759" s="1095" t="s">
        <v>79</v>
      </c>
      <c r="E1759" s="1096">
        <v>39990</v>
      </c>
      <c r="F1759" s="1095" t="s">
        <v>826</v>
      </c>
      <c r="G1759" s="1091">
        <v>24900000</v>
      </c>
      <c r="H1759" s="1091">
        <v>0</v>
      </c>
      <c r="I1759" s="1091">
        <v>31495442.289999999</v>
      </c>
      <c r="J1759" s="1095" t="s">
        <v>1020</v>
      </c>
      <c r="K1759" s="1091"/>
      <c r="L1759" s="1091"/>
      <c r="M1759" s="1092"/>
      <c r="N1759" s="1091"/>
      <c r="O1759" s="1091"/>
      <c r="P1759" s="1091"/>
      <c r="Q1759" s="1091"/>
      <c r="R1759" s="1092"/>
    </row>
    <row r="1760" spans="1:18">
      <c r="A1760" s="1095" t="s">
        <v>199</v>
      </c>
      <c r="B1760" s="1095" t="s">
        <v>1959</v>
      </c>
      <c r="C1760" s="1095" t="s">
        <v>1960</v>
      </c>
      <c r="D1760" s="1095" t="s">
        <v>79</v>
      </c>
      <c r="E1760" s="1096">
        <v>40926</v>
      </c>
      <c r="F1760" s="1095" t="s">
        <v>199</v>
      </c>
      <c r="G1760" s="1091"/>
      <c r="H1760" s="1091"/>
      <c r="I1760" s="1091"/>
      <c r="J1760" s="1095" t="s">
        <v>199</v>
      </c>
      <c r="K1760" s="1091">
        <v>24900000</v>
      </c>
      <c r="L1760" s="1091"/>
      <c r="M1760" s="1092">
        <v>24900000</v>
      </c>
      <c r="N1760" s="1091">
        <v>1</v>
      </c>
      <c r="O1760" s="1091"/>
      <c r="P1760" s="1091"/>
      <c r="Q1760" s="1091">
        <v>1245000</v>
      </c>
      <c r="R1760" s="1092">
        <v>1245000</v>
      </c>
    </row>
    <row r="1761" spans="1:18">
      <c r="A1761" s="1095" t="s">
        <v>1961</v>
      </c>
      <c r="B1761" s="1095" t="s">
        <v>1962</v>
      </c>
      <c r="C1761" s="1095" t="s">
        <v>908</v>
      </c>
      <c r="D1761" s="1095" t="s">
        <v>833</v>
      </c>
      <c r="E1761" s="1096">
        <v>40081</v>
      </c>
      <c r="F1761" s="1095" t="s">
        <v>826</v>
      </c>
      <c r="G1761" s="1091">
        <v>11019000</v>
      </c>
      <c r="H1761" s="1091">
        <v>0</v>
      </c>
      <c r="I1761" s="1091">
        <v>13078672.6</v>
      </c>
      <c r="J1761" s="1095" t="s">
        <v>1020</v>
      </c>
      <c r="K1761" s="1091"/>
      <c r="L1761" s="1091"/>
      <c r="M1761" s="1092"/>
      <c r="N1761" s="1091"/>
      <c r="O1761" s="1091"/>
      <c r="P1761" s="1091"/>
      <c r="Q1761" s="1091"/>
      <c r="R1761" s="1092"/>
    </row>
    <row r="1762" spans="1:18">
      <c r="A1762" s="1095" t="s">
        <v>199</v>
      </c>
      <c r="B1762" s="1095" t="s">
        <v>1962</v>
      </c>
      <c r="C1762" s="1095" t="s">
        <v>908</v>
      </c>
      <c r="D1762" s="1095" t="s">
        <v>833</v>
      </c>
      <c r="E1762" s="1096">
        <v>40787</v>
      </c>
      <c r="F1762" s="1095" t="s">
        <v>199</v>
      </c>
      <c r="G1762" s="1091"/>
      <c r="H1762" s="1091"/>
      <c r="I1762" s="1091"/>
      <c r="J1762" s="1095" t="s">
        <v>199</v>
      </c>
      <c r="K1762" s="1091">
        <v>11019000</v>
      </c>
      <c r="L1762" s="1091"/>
      <c r="M1762" s="1092">
        <v>11019000</v>
      </c>
      <c r="N1762" s="1091">
        <v>1</v>
      </c>
      <c r="O1762" s="1091"/>
      <c r="P1762" s="1091"/>
      <c r="Q1762" s="1091">
        <v>331000</v>
      </c>
      <c r="R1762" s="1092">
        <v>331000</v>
      </c>
    </row>
    <row r="1763" spans="1:18">
      <c r="A1763" s="1095" t="s">
        <v>773</v>
      </c>
      <c r="B1763" s="1095" t="s">
        <v>1963</v>
      </c>
      <c r="C1763" s="1095" t="s">
        <v>1964</v>
      </c>
      <c r="D1763" s="1095" t="s">
        <v>171</v>
      </c>
      <c r="E1763" s="1096">
        <v>39801</v>
      </c>
      <c r="F1763" s="1095" t="s">
        <v>200</v>
      </c>
      <c r="G1763" s="1091">
        <v>30000000</v>
      </c>
      <c r="H1763" s="1091">
        <v>0</v>
      </c>
      <c r="I1763" s="1091">
        <v>37191875</v>
      </c>
      <c r="J1763" s="1095" t="s">
        <v>1020</v>
      </c>
      <c r="K1763" s="1091"/>
      <c r="L1763" s="1091"/>
      <c r="M1763" s="1092"/>
      <c r="N1763" s="1091"/>
      <c r="O1763" s="1091"/>
      <c r="P1763" s="1091"/>
      <c r="Q1763" s="1091"/>
      <c r="R1763" s="1092"/>
    </row>
    <row r="1764" spans="1:18">
      <c r="A1764" s="1095" t="s">
        <v>199</v>
      </c>
      <c r="B1764" s="1095" t="s">
        <v>1963</v>
      </c>
      <c r="C1764" s="1095" t="s">
        <v>1964</v>
      </c>
      <c r="D1764" s="1095" t="s">
        <v>171</v>
      </c>
      <c r="E1764" s="1096">
        <v>40646</v>
      </c>
      <c r="F1764" s="1095" t="s">
        <v>199</v>
      </c>
      <c r="G1764" s="1091"/>
      <c r="H1764" s="1091"/>
      <c r="I1764" s="1091"/>
      <c r="J1764" s="1095" t="s">
        <v>199</v>
      </c>
      <c r="K1764" s="1091">
        <v>7500000</v>
      </c>
      <c r="L1764" s="1091"/>
      <c r="M1764" s="1092">
        <v>7500</v>
      </c>
      <c r="N1764" s="1091">
        <v>1000</v>
      </c>
      <c r="O1764" s="1091"/>
      <c r="P1764" s="1091"/>
      <c r="Q1764" s="1091"/>
      <c r="R1764" s="1092"/>
    </row>
    <row r="1765" spans="1:18">
      <c r="A1765" s="1095" t="s">
        <v>199</v>
      </c>
      <c r="B1765" s="1095" t="s">
        <v>1963</v>
      </c>
      <c r="C1765" s="1095" t="s">
        <v>1964</v>
      </c>
      <c r="D1765" s="1095" t="s">
        <v>171</v>
      </c>
      <c r="E1765" s="1096">
        <v>40905</v>
      </c>
      <c r="F1765" s="1095" t="s">
        <v>199</v>
      </c>
      <c r="G1765" s="1091"/>
      <c r="H1765" s="1091"/>
      <c r="I1765" s="1091"/>
      <c r="J1765" s="1095" t="s">
        <v>199</v>
      </c>
      <c r="K1765" s="1091">
        <v>22500000</v>
      </c>
      <c r="L1765" s="1091"/>
      <c r="M1765" s="1092">
        <v>22500</v>
      </c>
      <c r="N1765" s="1091">
        <v>1000</v>
      </c>
      <c r="O1765" s="1091"/>
      <c r="P1765" s="1091"/>
      <c r="Q1765" s="1091"/>
      <c r="R1765" s="1092"/>
    </row>
    <row r="1766" spans="1:18">
      <c r="A1766" s="1095" t="s">
        <v>199</v>
      </c>
      <c r="B1766" s="1095" t="s">
        <v>1963</v>
      </c>
      <c r="C1766" s="1095" t="s">
        <v>1964</v>
      </c>
      <c r="D1766" s="1095" t="s">
        <v>171</v>
      </c>
      <c r="E1766" s="1096">
        <v>41626</v>
      </c>
      <c r="F1766" s="1095" t="s">
        <v>199</v>
      </c>
      <c r="G1766" s="1091"/>
      <c r="H1766" s="1091"/>
      <c r="I1766" s="1091"/>
      <c r="J1766" s="1095" t="s">
        <v>199</v>
      </c>
      <c r="K1766" s="1091"/>
      <c r="L1766" s="1091"/>
      <c r="M1766" s="1092"/>
      <c r="N1766" s="1091"/>
      <c r="O1766" s="1091"/>
      <c r="P1766" s="1091"/>
      <c r="Q1766" s="1091">
        <v>2920000</v>
      </c>
      <c r="R1766" s="1092">
        <v>302623</v>
      </c>
    </row>
    <row r="1767" spans="1:18">
      <c r="A1767" s="1095" t="s">
        <v>773</v>
      </c>
      <c r="B1767" s="1095" t="s">
        <v>1965</v>
      </c>
      <c r="C1767" s="1095" t="s">
        <v>202</v>
      </c>
      <c r="D1767" s="1095" t="s">
        <v>42</v>
      </c>
      <c r="E1767" s="1096">
        <v>39805</v>
      </c>
      <c r="F1767" s="1095" t="s">
        <v>200</v>
      </c>
      <c r="G1767" s="1091">
        <v>42000000</v>
      </c>
      <c r="H1767" s="1091">
        <v>0</v>
      </c>
      <c r="I1767" s="1091">
        <v>47869108.329999998</v>
      </c>
      <c r="J1767" s="1095" t="s">
        <v>1020</v>
      </c>
      <c r="K1767" s="1091"/>
      <c r="L1767" s="1091"/>
      <c r="M1767" s="1092"/>
      <c r="N1767" s="1091"/>
      <c r="O1767" s="1091"/>
      <c r="P1767" s="1091"/>
      <c r="Q1767" s="1091"/>
      <c r="R1767" s="1092"/>
    </row>
    <row r="1768" spans="1:18">
      <c r="A1768" s="1095" t="s">
        <v>199</v>
      </c>
      <c r="B1768" s="1095" t="s">
        <v>1965</v>
      </c>
      <c r="C1768" s="1095" t="s">
        <v>202</v>
      </c>
      <c r="D1768" s="1095" t="s">
        <v>42</v>
      </c>
      <c r="E1768" s="1096">
        <v>40660</v>
      </c>
      <c r="F1768" s="1095" t="s">
        <v>199</v>
      </c>
      <c r="G1768" s="1091"/>
      <c r="H1768" s="1091"/>
      <c r="I1768" s="1091"/>
      <c r="J1768" s="1095" t="s">
        <v>199</v>
      </c>
      <c r="K1768" s="1091">
        <v>42000000</v>
      </c>
      <c r="L1768" s="1091"/>
      <c r="M1768" s="1092">
        <v>42000</v>
      </c>
      <c r="N1768" s="1091">
        <v>1000</v>
      </c>
      <c r="O1768" s="1091"/>
      <c r="P1768" s="1091"/>
      <c r="Q1768" s="1091"/>
      <c r="R1768" s="1092"/>
    </row>
    <row r="1769" spans="1:18">
      <c r="A1769" s="1095" t="s">
        <v>199</v>
      </c>
      <c r="B1769" s="1095" t="s">
        <v>1965</v>
      </c>
      <c r="C1769" s="1095" t="s">
        <v>202</v>
      </c>
      <c r="D1769" s="1095" t="s">
        <v>42</v>
      </c>
      <c r="E1769" s="1096">
        <v>40681</v>
      </c>
      <c r="F1769" s="1095" t="s">
        <v>199</v>
      </c>
      <c r="G1769" s="1091"/>
      <c r="H1769" s="1091"/>
      <c r="I1769" s="1091"/>
      <c r="J1769" s="1095" t="s">
        <v>199</v>
      </c>
      <c r="K1769" s="1091"/>
      <c r="L1769" s="1091"/>
      <c r="M1769" s="1092"/>
      <c r="N1769" s="1091"/>
      <c r="O1769" s="1091"/>
      <c r="P1769" s="1091"/>
      <c r="Q1769" s="1091">
        <v>945775</v>
      </c>
      <c r="R1769" s="1092">
        <v>516817</v>
      </c>
    </row>
    <row r="1770" spans="1:18">
      <c r="A1770" s="1095" t="s">
        <v>773</v>
      </c>
      <c r="B1770" s="1095" t="s">
        <v>1966</v>
      </c>
      <c r="C1770" s="1095" t="s">
        <v>965</v>
      </c>
      <c r="D1770" s="1095" t="s">
        <v>117</v>
      </c>
      <c r="E1770" s="1096">
        <v>39794</v>
      </c>
      <c r="F1770" s="1095" t="s">
        <v>200</v>
      </c>
      <c r="G1770" s="1091">
        <v>125198000</v>
      </c>
      <c r="H1770" s="1091">
        <v>0</v>
      </c>
      <c r="I1770" s="1091">
        <v>130542485.91</v>
      </c>
      <c r="J1770" s="1095" t="s">
        <v>1020</v>
      </c>
      <c r="K1770" s="1091"/>
      <c r="L1770" s="1091"/>
      <c r="M1770" s="1092"/>
      <c r="N1770" s="1091"/>
      <c r="O1770" s="1091"/>
      <c r="P1770" s="1091"/>
      <c r="Q1770" s="1091"/>
      <c r="R1770" s="1092"/>
    </row>
    <row r="1771" spans="1:18">
      <c r="A1771" s="1095" t="s">
        <v>199</v>
      </c>
      <c r="B1771" s="1095" t="s">
        <v>1966</v>
      </c>
      <c r="C1771" s="1095" t="s">
        <v>965</v>
      </c>
      <c r="D1771" s="1095" t="s">
        <v>117</v>
      </c>
      <c r="E1771" s="1096">
        <v>39938</v>
      </c>
      <c r="F1771" s="1095" t="s">
        <v>199</v>
      </c>
      <c r="G1771" s="1091"/>
      <c r="H1771" s="1091"/>
      <c r="I1771" s="1091"/>
      <c r="J1771" s="1095" t="s">
        <v>199</v>
      </c>
      <c r="K1771" s="1091">
        <v>125198000</v>
      </c>
      <c r="L1771" s="1091"/>
      <c r="M1771" s="1092">
        <v>125198</v>
      </c>
      <c r="N1771" s="1091">
        <v>1000</v>
      </c>
      <c r="O1771" s="1091"/>
      <c r="P1771" s="1091"/>
      <c r="Q1771" s="1091"/>
      <c r="R1771" s="1092"/>
    </row>
    <row r="1772" spans="1:18">
      <c r="A1772" s="1095" t="s">
        <v>199</v>
      </c>
      <c r="B1772" s="1095" t="s">
        <v>1966</v>
      </c>
      <c r="C1772" s="1095" t="s">
        <v>965</v>
      </c>
      <c r="D1772" s="1095" t="s">
        <v>117</v>
      </c>
      <c r="E1772" s="1096">
        <v>40344</v>
      </c>
      <c r="F1772" s="1095" t="s">
        <v>199</v>
      </c>
      <c r="G1772" s="1091"/>
      <c r="H1772" s="1091"/>
      <c r="I1772" s="1091"/>
      <c r="J1772" s="1095" t="s">
        <v>199</v>
      </c>
      <c r="K1772" s="1091"/>
      <c r="L1772" s="1091"/>
      <c r="M1772" s="1092"/>
      <c r="N1772" s="1091"/>
      <c r="O1772" s="1091"/>
      <c r="P1772" s="1091"/>
      <c r="Q1772" s="1091">
        <v>2857914.52</v>
      </c>
      <c r="R1772" s="1092">
        <v>2615557</v>
      </c>
    </row>
    <row r="1773" spans="1:18">
      <c r="A1773" s="1095" t="s">
        <v>1967</v>
      </c>
      <c r="B1773" s="1095" t="s">
        <v>1968</v>
      </c>
      <c r="C1773" s="1095" t="s">
        <v>1736</v>
      </c>
      <c r="D1773" s="1095" t="s">
        <v>131</v>
      </c>
      <c r="E1773" s="1096">
        <v>39787</v>
      </c>
      <c r="F1773" s="1095" t="s">
        <v>200</v>
      </c>
      <c r="G1773" s="1091">
        <v>303000000</v>
      </c>
      <c r="H1773" s="1091">
        <v>0</v>
      </c>
      <c r="I1773" s="1091">
        <v>121757209.63</v>
      </c>
      <c r="J1773" s="1095" t="s">
        <v>808</v>
      </c>
      <c r="K1773" s="1091"/>
      <c r="L1773" s="1091"/>
      <c r="M1773" s="1092"/>
      <c r="N1773" s="1091"/>
      <c r="O1773" s="1091"/>
      <c r="P1773" s="1091"/>
      <c r="Q1773" s="1091"/>
      <c r="R1773" s="1092"/>
    </row>
    <row r="1774" spans="1:18">
      <c r="A1774" s="1095" t="s">
        <v>199</v>
      </c>
      <c r="B1774" s="1095" t="s">
        <v>1968</v>
      </c>
      <c r="C1774" s="1095" t="s">
        <v>1736</v>
      </c>
      <c r="D1774" s="1095" t="s">
        <v>131</v>
      </c>
      <c r="E1774" s="1096">
        <v>41141</v>
      </c>
      <c r="F1774" s="1095" t="s">
        <v>199</v>
      </c>
      <c r="G1774" s="1091"/>
      <c r="H1774" s="1091"/>
      <c r="I1774" s="1091"/>
      <c r="J1774" s="1095" t="s">
        <v>199</v>
      </c>
      <c r="K1774" s="1091">
        <v>114772740</v>
      </c>
      <c r="L1774" s="1091">
        <v>-1434659.25</v>
      </c>
      <c r="M1774" s="1092">
        <v>5738637</v>
      </c>
      <c r="N1774" s="1091">
        <v>20</v>
      </c>
      <c r="O1774" s="1091">
        <v>-188227260</v>
      </c>
      <c r="P1774" s="1091"/>
      <c r="Q1774" s="1091"/>
      <c r="R1774" s="1092"/>
    </row>
    <row r="1775" spans="1:18">
      <c r="A1775" s="1095" t="s">
        <v>199</v>
      </c>
      <c r="B1775" s="1095" t="s">
        <v>1968</v>
      </c>
      <c r="C1775" s="1095" t="s">
        <v>1736</v>
      </c>
      <c r="D1775" s="1095" t="s">
        <v>131</v>
      </c>
      <c r="E1775" s="1096">
        <v>41171</v>
      </c>
      <c r="F1775" s="1095" t="s">
        <v>199</v>
      </c>
      <c r="G1775" s="1091"/>
      <c r="H1775" s="1091"/>
      <c r="I1775" s="1091"/>
      <c r="J1775" s="1095" t="s">
        <v>199</v>
      </c>
      <c r="K1775" s="1091"/>
      <c r="L1775" s="1091"/>
      <c r="M1775" s="1092"/>
      <c r="N1775" s="1091"/>
      <c r="O1775" s="1091"/>
      <c r="P1775" s="1091"/>
      <c r="Q1775" s="1091">
        <v>825000</v>
      </c>
      <c r="R1775" s="1092">
        <v>97540.56</v>
      </c>
    </row>
    <row r="1776" spans="1:18">
      <c r="A1776" s="1095" t="s">
        <v>892</v>
      </c>
      <c r="B1776" s="1095" t="s">
        <v>1969</v>
      </c>
      <c r="C1776" s="1095" t="s">
        <v>1970</v>
      </c>
      <c r="D1776" s="1095" t="s">
        <v>61</v>
      </c>
      <c r="E1776" s="1096">
        <v>39843</v>
      </c>
      <c r="F1776" s="1095" t="s">
        <v>200</v>
      </c>
      <c r="G1776" s="1091">
        <v>10000000</v>
      </c>
      <c r="H1776" s="1091">
        <v>0</v>
      </c>
      <c r="I1776" s="1091">
        <v>11400453.220000001</v>
      </c>
      <c r="J1776" s="1095" t="s">
        <v>1020</v>
      </c>
      <c r="K1776" s="1091"/>
      <c r="L1776" s="1091"/>
      <c r="M1776" s="1092"/>
      <c r="N1776" s="1091"/>
      <c r="O1776" s="1091"/>
      <c r="P1776" s="1091"/>
      <c r="Q1776" s="1091"/>
      <c r="R1776" s="1092"/>
    </row>
    <row r="1777" spans="1:18">
      <c r="A1777" s="1095" t="s">
        <v>199</v>
      </c>
      <c r="B1777" s="1095" t="s">
        <v>1969</v>
      </c>
      <c r="C1777" s="1095" t="s">
        <v>1970</v>
      </c>
      <c r="D1777" s="1095" t="s">
        <v>61</v>
      </c>
      <c r="E1777" s="1096">
        <v>40787</v>
      </c>
      <c r="F1777" s="1095" t="s">
        <v>199</v>
      </c>
      <c r="G1777" s="1091"/>
      <c r="H1777" s="1091"/>
      <c r="I1777" s="1091"/>
      <c r="J1777" s="1095" t="s">
        <v>199</v>
      </c>
      <c r="K1777" s="1091">
        <v>10000000</v>
      </c>
      <c r="L1777" s="1091"/>
      <c r="M1777" s="1092">
        <v>10000</v>
      </c>
      <c r="N1777" s="1091">
        <v>1000</v>
      </c>
      <c r="O1777" s="1091"/>
      <c r="P1777" s="1091"/>
      <c r="Q1777" s="1091"/>
      <c r="R1777" s="1092"/>
    </row>
    <row r="1778" spans="1:18">
      <c r="A1778" s="1095" t="s">
        <v>199</v>
      </c>
      <c r="B1778" s="1095" t="s">
        <v>1969</v>
      </c>
      <c r="C1778" s="1095" t="s">
        <v>1970</v>
      </c>
      <c r="D1778" s="1095" t="s">
        <v>61</v>
      </c>
      <c r="E1778" s="1096">
        <v>40842</v>
      </c>
      <c r="F1778" s="1095" t="s">
        <v>199</v>
      </c>
      <c r="G1778" s="1091"/>
      <c r="H1778" s="1091"/>
      <c r="I1778" s="1091"/>
      <c r="J1778" s="1095" t="s">
        <v>199</v>
      </c>
      <c r="K1778" s="1091"/>
      <c r="L1778" s="1091"/>
      <c r="M1778" s="1092"/>
      <c r="N1778" s="1091"/>
      <c r="O1778" s="1091"/>
      <c r="P1778" s="1091"/>
      <c r="Q1778" s="1091">
        <v>107398</v>
      </c>
      <c r="R1778" s="1092">
        <v>133474.95000000001</v>
      </c>
    </row>
    <row r="1779" spans="1:18">
      <c r="A1779" s="1095" t="s">
        <v>802</v>
      </c>
      <c r="B1779" s="1095" t="s">
        <v>1971</v>
      </c>
      <c r="C1779" s="1095" t="s">
        <v>1972</v>
      </c>
      <c r="D1779" s="1095" t="s">
        <v>1518</v>
      </c>
      <c r="E1779" s="1096">
        <v>39850</v>
      </c>
      <c r="F1779" s="1095" t="s">
        <v>201</v>
      </c>
      <c r="G1779" s="1091">
        <v>15568000</v>
      </c>
      <c r="H1779" s="1091">
        <v>0</v>
      </c>
      <c r="I1779" s="1091">
        <v>18101553.84</v>
      </c>
      <c r="J1779" s="1095" t="s">
        <v>1020</v>
      </c>
      <c r="K1779" s="1091"/>
      <c r="L1779" s="1091"/>
      <c r="M1779" s="1092"/>
      <c r="N1779" s="1091"/>
      <c r="O1779" s="1091"/>
      <c r="P1779" s="1091"/>
      <c r="Q1779" s="1091"/>
      <c r="R1779" s="1092"/>
    </row>
    <row r="1780" spans="1:18">
      <c r="A1780" s="1095" t="s">
        <v>199</v>
      </c>
      <c r="B1780" s="1095" t="s">
        <v>1971</v>
      </c>
      <c r="C1780" s="1095" t="s">
        <v>1972</v>
      </c>
      <c r="D1780" s="1095" t="s">
        <v>1518</v>
      </c>
      <c r="E1780" s="1096">
        <v>40555</v>
      </c>
      <c r="F1780" s="1095" t="s">
        <v>199</v>
      </c>
      <c r="G1780" s="1091"/>
      <c r="H1780" s="1091"/>
      <c r="I1780" s="1091"/>
      <c r="J1780" s="1095" t="s">
        <v>199</v>
      </c>
      <c r="K1780" s="1091">
        <v>4000000</v>
      </c>
      <c r="L1780" s="1091"/>
      <c r="M1780" s="1092">
        <v>4000</v>
      </c>
      <c r="N1780" s="1091">
        <v>1000</v>
      </c>
      <c r="O1780" s="1091"/>
      <c r="P1780" s="1091"/>
      <c r="Q1780" s="1091"/>
      <c r="R1780" s="1092"/>
    </row>
    <row r="1781" spans="1:18">
      <c r="A1781" s="1095" t="s">
        <v>199</v>
      </c>
      <c r="B1781" s="1095" t="s">
        <v>1971</v>
      </c>
      <c r="C1781" s="1095" t="s">
        <v>1972</v>
      </c>
      <c r="D1781" s="1095" t="s">
        <v>1518</v>
      </c>
      <c r="E1781" s="1096">
        <v>40618</v>
      </c>
      <c r="F1781" s="1095" t="s">
        <v>199</v>
      </c>
      <c r="G1781" s="1091"/>
      <c r="H1781" s="1091"/>
      <c r="I1781" s="1091"/>
      <c r="J1781" s="1095" t="s">
        <v>199</v>
      </c>
      <c r="K1781" s="1091">
        <v>11568000</v>
      </c>
      <c r="L1781" s="1091"/>
      <c r="M1781" s="1092">
        <v>11568</v>
      </c>
      <c r="N1781" s="1091">
        <v>1000</v>
      </c>
      <c r="O1781" s="1091"/>
      <c r="P1781" s="1091"/>
      <c r="Q1781" s="1091">
        <v>778000</v>
      </c>
      <c r="R1781" s="1092">
        <v>778</v>
      </c>
    </row>
    <row r="1782" spans="1:18">
      <c r="A1782" s="1095" t="s">
        <v>813</v>
      </c>
      <c r="B1782" s="1095" t="s">
        <v>1973</v>
      </c>
      <c r="C1782" s="1095" t="s">
        <v>1974</v>
      </c>
      <c r="D1782" s="1095" t="s">
        <v>166</v>
      </c>
      <c r="E1782" s="1096">
        <v>39836</v>
      </c>
      <c r="F1782" s="1095" t="s">
        <v>201</v>
      </c>
      <c r="G1782" s="1091">
        <v>10973000</v>
      </c>
      <c r="H1782" s="1091">
        <v>0</v>
      </c>
      <c r="I1782" s="1091">
        <v>2652816.96</v>
      </c>
      <c r="J1782" s="1095" t="s">
        <v>808</v>
      </c>
      <c r="K1782" s="1091"/>
      <c r="L1782" s="1091"/>
      <c r="M1782" s="1092"/>
      <c r="N1782" s="1091"/>
      <c r="O1782" s="1091"/>
      <c r="P1782" s="1091"/>
      <c r="Q1782" s="1091"/>
      <c r="R1782" s="1092"/>
    </row>
    <row r="1783" spans="1:18">
      <c r="A1783" s="1095" t="s">
        <v>199</v>
      </c>
      <c r="B1783" s="1095" t="s">
        <v>1973</v>
      </c>
      <c r="C1783" s="1095" t="s">
        <v>1974</v>
      </c>
      <c r="D1783" s="1095" t="s">
        <v>166</v>
      </c>
      <c r="E1783" s="1096">
        <v>41359</v>
      </c>
      <c r="F1783" s="1095" t="s">
        <v>199</v>
      </c>
      <c r="G1783" s="1091"/>
      <c r="H1783" s="1091"/>
      <c r="I1783" s="1091"/>
      <c r="J1783" s="1095" t="s">
        <v>199</v>
      </c>
      <c r="K1783" s="1091">
        <v>1796209.03</v>
      </c>
      <c r="L1783" s="1091"/>
      <c r="M1783" s="1092">
        <v>10351</v>
      </c>
      <c r="N1783" s="1091">
        <v>173.53</v>
      </c>
      <c r="O1783" s="1091">
        <v>-8554790.9700000007</v>
      </c>
      <c r="P1783" s="1091"/>
      <c r="Q1783" s="1091">
        <v>130704.17</v>
      </c>
      <c r="R1783" s="1092">
        <v>516</v>
      </c>
    </row>
    <row r="1784" spans="1:18">
      <c r="A1784" s="1095" t="s">
        <v>199</v>
      </c>
      <c r="B1784" s="1095" t="s">
        <v>1973</v>
      </c>
      <c r="C1784" s="1095" t="s">
        <v>1974</v>
      </c>
      <c r="D1784" s="1095" t="s">
        <v>166</v>
      </c>
      <c r="E1784" s="1096">
        <v>41360</v>
      </c>
      <c r="F1784" s="1095" t="s">
        <v>199</v>
      </c>
      <c r="G1784" s="1091"/>
      <c r="H1784" s="1091"/>
      <c r="I1784" s="1091"/>
      <c r="J1784" s="1095" t="s">
        <v>199</v>
      </c>
      <c r="K1784" s="1091">
        <v>107935.66</v>
      </c>
      <c r="L1784" s="1091"/>
      <c r="M1784" s="1092">
        <v>622</v>
      </c>
      <c r="N1784" s="1091">
        <v>173.53</v>
      </c>
      <c r="O1784" s="1091">
        <v>-514064.34</v>
      </c>
      <c r="P1784" s="1091"/>
      <c r="Q1784" s="1091">
        <v>8358.99</v>
      </c>
      <c r="R1784" s="1092">
        <v>33</v>
      </c>
    </row>
    <row r="1785" spans="1:18">
      <c r="A1785" s="1095" t="s">
        <v>199</v>
      </c>
      <c r="B1785" s="1095" t="s">
        <v>1973</v>
      </c>
      <c r="C1785" s="1095" t="s">
        <v>1974</v>
      </c>
      <c r="D1785" s="1095" t="s">
        <v>166</v>
      </c>
      <c r="E1785" s="1096">
        <v>41373</v>
      </c>
      <c r="F1785" s="1095" t="s">
        <v>199</v>
      </c>
      <c r="G1785" s="1091"/>
      <c r="H1785" s="1091"/>
      <c r="I1785" s="1091"/>
      <c r="J1785" s="1095" t="s">
        <v>199</v>
      </c>
      <c r="K1785" s="1091"/>
      <c r="L1785" s="1091">
        <v>-25000</v>
      </c>
      <c r="M1785" s="1092"/>
      <c r="N1785" s="1091"/>
      <c r="O1785" s="1091"/>
      <c r="P1785" s="1091"/>
      <c r="Q1785" s="1091"/>
      <c r="R1785" s="1092"/>
    </row>
    <row r="1786" spans="1:18">
      <c r="A1786" s="1095" t="s">
        <v>2177</v>
      </c>
      <c r="B1786" s="1095" t="s">
        <v>1975</v>
      </c>
      <c r="C1786" s="1095" t="s">
        <v>1976</v>
      </c>
      <c r="D1786" s="1095" t="s">
        <v>65</v>
      </c>
      <c r="E1786" s="1096">
        <v>39983</v>
      </c>
      <c r="F1786" s="1095" t="s">
        <v>826</v>
      </c>
      <c r="G1786" s="1091">
        <v>15000000</v>
      </c>
      <c r="H1786" s="1091">
        <v>0</v>
      </c>
      <c r="I1786" s="1091">
        <v>24929429.699999999</v>
      </c>
      <c r="J1786" s="1095" t="s">
        <v>1020</v>
      </c>
      <c r="K1786" s="1091"/>
      <c r="L1786" s="1091"/>
      <c r="M1786" s="1092"/>
      <c r="N1786" s="1091"/>
      <c r="O1786" s="1091"/>
      <c r="P1786" s="1091"/>
      <c r="Q1786" s="1091"/>
      <c r="R1786" s="1092"/>
    </row>
    <row r="1787" spans="1:18">
      <c r="A1787" s="1095" t="s">
        <v>199</v>
      </c>
      <c r="B1787" s="1095" t="s">
        <v>1975</v>
      </c>
      <c r="C1787" s="1095" t="s">
        <v>1976</v>
      </c>
      <c r="D1787" s="1095" t="s">
        <v>65</v>
      </c>
      <c r="E1787" s="1096">
        <v>42201</v>
      </c>
      <c r="F1787" s="1095" t="s">
        <v>199</v>
      </c>
      <c r="G1787" s="1091"/>
      <c r="H1787" s="1091"/>
      <c r="I1787" s="1091"/>
      <c r="J1787" s="1095" t="s">
        <v>199</v>
      </c>
      <c r="K1787" s="1091">
        <v>15000000</v>
      </c>
      <c r="L1787" s="1091"/>
      <c r="M1787" s="1092">
        <v>15000000</v>
      </c>
      <c r="N1787" s="1091">
        <v>1</v>
      </c>
      <c r="O1787" s="1091"/>
      <c r="P1787" s="1091"/>
      <c r="Q1787" s="1091">
        <v>750000</v>
      </c>
      <c r="R1787" s="1092">
        <v>750000</v>
      </c>
    </row>
    <row r="1788" spans="1:18">
      <c r="A1788" s="1095" t="s">
        <v>892</v>
      </c>
      <c r="B1788" s="1095" t="s">
        <v>1977</v>
      </c>
      <c r="C1788" s="1095" t="s">
        <v>1241</v>
      </c>
      <c r="D1788" s="1095" t="s">
        <v>5</v>
      </c>
      <c r="E1788" s="1096">
        <v>39801</v>
      </c>
      <c r="F1788" s="1095" t="s">
        <v>200</v>
      </c>
      <c r="G1788" s="1091">
        <v>8500000</v>
      </c>
      <c r="H1788" s="1091">
        <v>0</v>
      </c>
      <c r="I1788" s="1091">
        <v>9930625</v>
      </c>
      <c r="J1788" s="1095" t="s">
        <v>1020</v>
      </c>
      <c r="K1788" s="1091"/>
      <c r="L1788" s="1091"/>
      <c r="M1788" s="1092"/>
      <c r="N1788" s="1091"/>
      <c r="O1788" s="1091"/>
      <c r="P1788" s="1091"/>
      <c r="Q1788" s="1091"/>
      <c r="R1788" s="1092"/>
    </row>
    <row r="1789" spans="1:18">
      <c r="A1789" s="1095" t="s">
        <v>199</v>
      </c>
      <c r="B1789" s="1095" t="s">
        <v>1977</v>
      </c>
      <c r="C1789" s="1095" t="s">
        <v>1241</v>
      </c>
      <c r="D1789" s="1095" t="s">
        <v>5</v>
      </c>
      <c r="E1789" s="1096">
        <v>40759</v>
      </c>
      <c r="F1789" s="1095" t="s">
        <v>199</v>
      </c>
      <c r="G1789" s="1091"/>
      <c r="H1789" s="1091"/>
      <c r="I1789" s="1091"/>
      <c r="J1789" s="1095" t="s">
        <v>199</v>
      </c>
      <c r="K1789" s="1091">
        <v>8500000</v>
      </c>
      <c r="L1789" s="1091"/>
      <c r="M1789" s="1092">
        <v>8500</v>
      </c>
      <c r="N1789" s="1091">
        <v>1000</v>
      </c>
      <c r="O1789" s="1091"/>
      <c r="P1789" s="1091"/>
      <c r="Q1789" s="1091"/>
      <c r="R1789" s="1092"/>
    </row>
    <row r="1790" spans="1:18">
      <c r="A1790" s="1095" t="s">
        <v>199</v>
      </c>
      <c r="B1790" s="1095" t="s">
        <v>1977</v>
      </c>
      <c r="C1790" s="1095" t="s">
        <v>1241</v>
      </c>
      <c r="D1790" s="1095" t="s">
        <v>5</v>
      </c>
      <c r="E1790" s="1096">
        <v>40800</v>
      </c>
      <c r="F1790" s="1095" t="s">
        <v>199</v>
      </c>
      <c r="G1790" s="1091"/>
      <c r="H1790" s="1091"/>
      <c r="I1790" s="1091"/>
      <c r="J1790" s="1095" t="s">
        <v>199</v>
      </c>
      <c r="K1790" s="1091"/>
      <c r="L1790" s="1091"/>
      <c r="M1790" s="1092"/>
      <c r="N1790" s="1091"/>
      <c r="O1790" s="1091"/>
      <c r="P1790" s="1091"/>
      <c r="Q1790" s="1091">
        <v>315000</v>
      </c>
      <c r="R1790" s="1092">
        <v>239212</v>
      </c>
    </row>
    <row r="1791" spans="1:18">
      <c r="A1791" s="1095" t="s">
        <v>773</v>
      </c>
      <c r="B1791" s="1095" t="s">
        <v>1978</v>
      </c>
      <c r="C1791" s="1095" t="s">
        <v>1979</v>
      </c>
      <c r="D1791" s="1095" t="s">
        <v>61</v>
      </c>
      <c r="E1791" s="1096">
        <v>39822</v>
      </c>
      <c r="F1791" s="1095" t="s">
        <v>200</v>
      </c>
      <c r="G1791" s="1091">
        <v>89310000</v>
      </c>
      <c r="H1791" s="1091">
        <v>0</v>
      </c>
      <c r="I1791" s="1091">
        <v>92513970.829999998</v>
      </c>
      <c r="J1791" s="1095" t="s">
        <v>1020</v>
      </c>
      <c r="K1791" s="1091"/>
      <c r="L1791" s="1091"/>
      <c r="M1791" s="1092"/>
      <c r="N1791" s="1091"/>
      <c r="O1791" s="1091"/>
      <c r="P1791" s="1091"/>
      <c r="Q1791" s="1091"/>
      <c r="R1791" s="1092"/>
    </row>
    <row r="1792" spans="1:18">
      <c r="A1792" s="1095" t="s">
        <v>199</v>
      </c>
      <c r="B1792" s="1095" t="s">
        <v>1978</v>
      </c>
      <c r="C1792" s="1095" t="s">
        <v>1979</v>
      </c>
      <c r="D1792" s="1095" t="s">
        <v>61</v>
      </c>
      <c r="E1792" s="1096">
        <v>39911</v>
      </c>
      <c r="F1792" s="1095" t="s">
        <v>199</v>
      </c>
      <c r="G1792" s="1091"/>
      <c r="H1792" s="1091"/>
      <c r="I1792" s="1091"/>
      <c r="J1792" s="1095" t="s">
        <v>199</v>
      </c>
      <c r="K1792" s="1091">
        <v>89310000</v>
      </c>
      <c r="L1792" s="1091"/>
      <c r="M1792" s="1092">
        <v>89310</v>
      </c>
      <c r="N1792" s="1091">
        <v>1000</v>
      </c>
      <c r="O1792" s="1091"/>
      <c r="P1792" s="1091"/>
      <c r="Q1792" s="1091"/>
      <c r="R1792" s="1092"/>
    </row>
    <row r="1793" spans="1:18">
      <c r="A1793" s="1095" t="s">
        <v>199</v>
      </c>
      <c r="B1793" s="1095" t="s">
        <v>1978</v>
      </c>
      <c r="C1793" s="1095" t="s">
        <v>1979</v>
      </c>
      <c r="D1793" s="1095" t="s">
        <v>61</v>
      </c>
      <c r="E1793" s="1096">
        <v>39960</v>
      </c>
      <c r="F1793" s="1095" t="s">
        <v>199</v>
      </c>
      <c r="G1793" s="1091"/>
      <c r="H1793" s="1091"/>
      <c r="I1793" s="1091"/>
      <c r="J1793" s="1095" t="s">
        <v>199</v>
      </c>
      <c r="K1793" s="1091"/>
      <c r="L1793" s="1091"/>
      <c r="M1793" s="1092"/>
      <c r="N1793" s="1091"/>
      <c r="O1793" s="1091"/>
      <c r="P1793" s="1091"/>
      <c r="Q1793" s="1091">
        <v>2100000</v>
      </c>
      <c r="R1793" s="1092">
        <v>1620545</v>
      </c>
    </row>
    <row r="1794" spans="1:18">
      <c r="A1794" s="1095" t="s">
        <v>773</v>
      </c>
      <c r="B1794" s="1095" t="s">
        <v>1980</v>
      </c>
      <c r="C1794" s="1095" t="s">
        <v>1095</v>
      </c>
      <c r="D1794" s="1095" t="s">
        <v>15</v>
      </c>
      <c r="E1794" s="1096">
        <v>39766</v>
      </c>
      <c r="F1794" s="1095" t="s">
        <v>200</v>
      </c>
      <c r="G1794" s="1091">
        <v>3500000000</v>
      </c>
      <c r="H1794" s="1091">
        <v>0</v>
      </c>
      <c r="I1794" s="1091">
        <v>5448052772.5100002</v>
      </c>
      <c r="J1794" s="1095" t="s">
        <v>1020</v>
      </c>
      <c r="K1794" s="1091"/>
      <c r="L1794" s="1091"/>
      <c r="M1794" s="1092"/>
      <c r="N1794" s="1091"/>
      <c r="O1794" s="1091"/>
      <c r="P1794" s="1091"/>
      <c r="Q1794" s="1091"/>
      <c r="R1794" s="1092"/>
    </row>
    <row r="1795" spans="1:18">
      <c r="A1795" s="1095" t="s">
        <v>199</v>
      </c>
      <c r="B1795" s="1095" t="s">
        <v>1980</v>
      </c>
      <c r="C1795" s="1095" t="s">
        <v>1095</v>
      </c>
      <c r="D1795" s="1095" t="s">
        <v>15</v>
      </c>
      <c r="E1795" s="1096">
        <v>39813</v>
      </c>
      <c r="F1795" s="1095" t="s">
        <v>199</v>
      </c>
      <c r="G1795" s="1091">
        <v>1350000000</v>
      </c>
      <c r="H1795" s="1091"/>
      <c r="I1795" s="1091"/>
      <c r="J1795" s="1095" t="s">
        <v>199</v>
      </c>
      <c r="K1795" s="1091"/>
      <c r="L1795" s="1091"/>
      <c r="M1795" s="1092"/>
      <c r="N1795" s="1091"/>
      <c r="O1795" s="1091"/>
      <c r="P1795" s="1091"/>
      <c r="Q1795" s="1091"/>
      <c r="R1795" s="1092"/>
    </row>
    <row r="1796" spans="1:18">
      <c r="A1796" s="1095" t="s">
        <v>199</v>
      </c>
      <c r="B1796" s="1095" t="s">
        <v>1980</v>
      </c>
      <c r="C1796" s="1095" t="s">
        <v>1095</v>
      </c>
      <c r="D1796" s="1095" t="s">
        <v>15</v>
      </c>
      <c r="E1796" s="1096">
        <v>40632</v>
      </c>
      <c r="F1796" s="1095" t="s">
        <v>199</v>
      </c>
      <c r="G1796" s="1091"/>
      <c r="H1796" s="1091"/>
      <c r="I1796" s="1091"/>
      <c r="J1796" s="1095" t="s">
        <v>199</v>
      </c>
      <c r="K1796" s="1091">
        <v>4850000000</v>
      </c>
      <c r="L1796" s="1091"/>
      <c r="M1796" s="1092">
        <v>48500</v>
      </c>
      <c r="N1796" s="1091">
        <v>100000</v>
      </c>
      <c r="O1796" s="1091"/>
      <c r="P1796" s="1091"/>
      <c r="Q1796" s="1091"/>
      <c r="R1796" s="1092"/>
    </row>
    <row r="1797" spans="1:18">
      <c r="A1797" s="1095" t="s">
        <v>199</v>
      </c>
      <c r="B1797" s="1095" t="s">
        <v>1980</v>
      </c>
      <c r="C1797" s="1095" t="s">
        <v>1095</v>
      </c>
      <c r="D1797" s="1095" t="s">
        <v>15</v>
      </c>
      <c r="E1797" s="1096">
        <v>40814</v>
      </c>
      <c r="F1797" s="1095" t="s">
        <v>199</v>
      </c>
      <c r="G1797" s="1091"/>
      <c r="H1797" s="1091"/>
      <c r="I1797" s="1091"/>
      <c r="J1797" s="1095" t="s">
        <v>199</v>
      </c>
      <c r="K1797" s="1091"/>
      <c r="L1797" s="1091"/>
      <c r="M1797" s="1092"/>
      <c r="N1797" s="1091"/>
      <c r="O1797" s="1091"/>
      <c r="P1797" s="1091"/>
      <c r="Q1797" s="1091">
        <v>30066661.399999999</v>
      </c>
      <c r="R1797" s="1092">
        <v>17900182</v>
      </c>
    </row>
    <row r="1798" spans="1:18">
      <c r="A1798" s="1095" t="s">
        <v>1981</v>
      </c>
      <c r="B1798" s="1095" t="s">
        <v>1982</v>
      </c>
      <c r="C1798" s="1095" t="s">
        <v>939</v>
      </c>
      <c r="D1798" s="1095" t="s">
        <v>12</v>
      </c>
      <c r="E1798" s="1096">
        <v>39787</v>
      </c>
      <c r="F1798" s="1095" t="s">
        <v>200</v>
      </c>
      <c r="G1798" s="1091">
        <v>69000000</v>
      </c>
      <c r="H1798" s="1091">
        <v>0</v>
      </c>
      <c r="I1798" s="1091">
        <v>4983333.33</v>
      </c>
      <c r="J1798" s="1095" t="s">
        <v>954</v>
      </c>
      <c r="K1798" s="1091"/>
      <c r="L1798" s="1091"/>
      <c r="M1798" s="1092"/>
      <c r="N1798" s="1091"/>
      <c r="O1798" s="1091"/>
      <c r="P1798" s="1091"/>
      <c r="Q1798" s="1091"/>
      <c r="R1798" s="1092"/>
    </row>
    <row r="1799" spans="1:18">
      <c r="A1799" s="1095" t="s">
        <v>199</v>
      </c>
      <c r="B1799" s="1095" t="s">
        <v>1982</v>
      </c>
      <c r="C1799" s="1095" t="s">
        <v>939</v>
      </c>
      <c r="D1799" s="1095" t="s">
        <v>12</v>
      </c>
      <c r="E1799" s="1096">
        <v>40648</v>
      </c>
      <c r="F1799" s="1095" t="s">
        <v>199</v>
      </c>
      <c r="G1799" s="1091"/>
      <c r="H1799" s="1091"/>
      <c r="I1799" s="1091"/>
      <c r="J1799" s="1095" t="s">
        <v>199</v>
      </c>
      <c r="K1799" s="1091"/>
      <c r="L1799" s="1091"/>
      <c r="M1799" s="1092"/>
      <c r="N1799" s="1091"/>
      <c r="O1799" s="1091">
        <v>-69000000</v>
      </c>
      <c r="P1799" s="1091"/>
      <c r="Q1799" s="1091"/>
      <c r="R1799" s="1092"/>
    </row>
    <row r="1800" spans="1:18">
      <c r="A1800" s="1095" t="s">
        <v>802</v>
      </c>
      <c r="B1800" s="1095" t="s">
        <v>1983</v>
      </c>
      <c r="C1800" s="1095" t="s">
        <v>1984</v>
      </c>
      <c r="D1800" s="1095" t="s">
        <v>76</v>
      </c>
      <c r="E1800" s="1096">
        <v>39822</v>
      </c>
      <c r="F1800" s="1095" t="s">
        <v>201</v>
      </c>
      <c r="G1800" s="1091">
        <v>2000000</v>
      </c>
      <c r="H1800" s="1091">
        <v>0</v>
      </c>
      <c r="I1800" s="1091">
        <v>2314972.2200000002</v>
      </c>
      <c r="J1800" s="1095" t="s">
        <v>1020</v>
      </c>
      <c r="K1800" s="1091"/>
      <c r="L1800" s="1091"/>
      <c r="M1800" s="1092"/>
      <c r="N1800" s="1091"/>
      <c r="O1800" s="1091"/>
      <c r="P1800" s="1091"/>
      <c r="Q1800" s="1091"/>
      <c r="R1800" s="1092"/>
    </row>
    <row r="1801" spans="1:18">
      <c r="A1801" s="1095" t="s">
        <v>199</v>
      </c>
      <c r="B1801" s="1095" t="s">
        <v>1983</v>
      </c>
      <c r="C1801" s="1095" t="s">
        <v>1984</v>
      </c>
      <c r="D1801" s="1095" t="s">
        <v>76</v>
      </c>
      <c r="E1801" s="1096">
        <v>40541</v>
      </c>
      <c r="F1801" s="1095" t="s">
        <v>199</v>
      </c>
      <c r="G1801" s="1091"/>
      <c r="H1801" s="1091"/>
      <c r="I1801" s="1091"/>
      <c r="J1801" s="1095" t="s">
        <v>199</v>
      </c>
      <c r="K1801" s="1091">
        <v>2000000</v>
      </c>
      <c r="L1801" s="1091"/>
      <c r="M1801" s="1092">
        <v>2000</v>
      </c>
      <c r="N1801" s="1091">
        <v>1000</v>
      </c>
      <c r="O1801" s="1091"/>
      <c r="P1801" s="1091"/>
      <c r="Q1801" s="1091">
        <v>100000</v>
      </c>
      <c r="R1801" s="1092">
        <v>100</v>
      </c>
    </row>
    <row r="1802" spans="1:18">
      <c r="A1802" s="1095" t="s">
        <v>773</v>
      </c>
      <c r="B1802" s="1095" t="s">
        <v>1985</v>
      </c>
      <c r="C1802" s="1095" t="s">
        <v>1986</v>
      </c>
      <c r="D1802" s="1095" t="s">
        <v>166</v>
      </c>
      <c r="E1802" s="1096">
        <v>39794</v>
      </c>
      <c r="F1802" s="1095" t="s">
        <v>200</v>
      </c>
      <c r="G1802" s="1091">
        <v>300000000</v>
      </c>
      <c r="H1802" s="1091">
        <v>0</v>
      </c>
      <c r="I1802" s="1091">
        <v>328991401.57999998</v>
      </c>
      <c r="J1802" s="1095" t="s">
        <v>1020</v>
      </c>
      <c r="K1802" s="1091"/>
      <c r="L1802" s="1091"/>
      <c r="M1802" s="1092"/>
      <c r="N1802" s="1091"/>
      <c r="O1802" s="1091"/>
      <c r="P1802" s="1091"/>
      <c r="Q1802" s="1091"/>
      <c r="R1802" s="1092"/>
    </row>
    <row r="1803" spans="1:18">
      <c r="A1803" s="1095" t="s">
        <v>199</v>
      </c>
      <c r="B1803" s="1095" t="s">
        <v>1985</v>
      </c>
      <c r="C1803" s="1095" t="s">
        <v>1986</v>
      </c>
      <c r="D1803" s="1095" t="s">
        <v>166</v>
      </c>
      <c r="E1803" s="1096">
        <v>40289</v>
      </c>
      <c r="F1803" s="1095" t="s">
        <v>199</v>
      </c>
      <c r="G1803" s="1091"/>
      <c r="H1803" s="1091"/>
      <c r="I1803" s="1091"/>
      <c r="J1803" s="1095" t="s">
        <v>199</v>
      </c>
      <c r="K1803" s="1091">
        <v>200000000</v>
      </c>
      <c r="L1803" s="1091"/>
      <c r="M1803" s="1092">
        <v>200000</v>
      </c>
      <c r="N1803" s="1091">
        <v>1000</v>
      </c>
      <c r="O1803" s="1091"/>
      <c r="P1803" s="1091"/>
      <c r="Q1803" s="1091"/>
      <c r="R1803" s="1092"/>
    </row>
    <row r="1804" spans="1:18">
      <c r="A1804" s="1095" t="s">
        <v>199</v>
      </c>
      <c r="B1804" s="1095" t="s">
        <v>1985</v>
      </c>
      <c r="C1804" s="1095" t="s">
        <v>1986</v>
      </c>
      <c r="D1804" s="1095" t="s">
        <v>166</v>
      </c>
      <c r="E1804" s="1096">
        <v>40534</v>
      </c>
      <c r="F1804" s="1095" t="s">
        <v>199</v>
      </c>
      <c r="G1804" s="1091"/>
      <c r="H1804" s="1091"/>
      <c r="I1804" s="1091"/>
      <c r="J1804" s="1095" t="s">
        <v>199</v>
      </c>
      <c r="K1804" s="1091">
        <v>100000000</v>
      </c>
      <c r="L1804" s="1091"/>
      <c r="M1804" s="1092">
        <v>100000</v>
      </c>
      <c r="N1804" s="1091">
        <v>1000</v>
      </c>
      <c r="O1804" s="1091"/>
      <c r="P1804" s="1091"/>
      <c r="Q1804" s="1091"/>
      <c r="R1804" s="1092"/>
    </row>
    <row r="1805" spans="1:18">
      <c r="A1805" s="1095" t="s">
        <v>199</v>
      </c>
      <c r="B1805" s="1095" t="s">
        <v>1985</v>
      </c>
      <c r="C1805" s="1095" t="s">
        <v>1986</v>
      </c>
      <c r="D1805" s="1095" t="s">
        <v>166</v>
      </c>
      <c r="E1805" s="1096">
        <v>40562</v>
      </c>
      <c r="F1805" s="1095" t="s">
        <v>199</v>
      </c>
      <c r="G1805" s="1091"/>
      <c r="H1805" s="1091"/>
      <c r="I1805" s="1091"/>
      <c r="J1805" s="1095" t="s">
        <v>199</v>
      </c>
      <c r="K1805" s="1091"/>
      <c r="L1805" s="1091"/>
      <c r="M1805" s="1092"/>
      <c r="N1805" s="1091"/>
      <c r="O1805" s="1091"/>
      <c r="P1805" s="1091"/>
      <c r="Q1805" s="1091">
        <v>5269179.3600000003</v>
      </c>
      <c r="R1805" s="1092">
        <v>3028264</v>
      </c>
    </row>
    <row r="1806" spans="1:18">
      <c r="A1806" s="1095" t="s">
        <v>802</v>
      </c>
      <c r="B1806" s="1095" t="s">
        <v>1987</v>
      </c>
      <c r="C1806" s="1095" t="s">
        <v>1988</v>
      </c>
      <c r="D1806" s="1095" t="s">
        <v>65</v>
      </c>
      <c r="E1806" s="1096">
        <v>39913</v>
      </c>
      <c r="F1806" s="1095" t="s">
        <v>201</v>
      </c>
      <c r="G1806" s="1091">
        <v>4000000</v>
      </c>
      <c r="H1806" s="1091">
        <v>0</v>
      </c>
      <c r="I1806" s="1091">
        <v>4721382.8899999997</v>
      </c>
      <c r="J1806" s="1095" t="s">
        <v>1020</v>
      </c>
      <c r="K1806" s="1091"/>
      <c r="L1806" s="1091"/>
      <c r="M1806" s="1092"/>
      <c r="N1806" s="1091"/>
      <c r="O1806" s="1091"/>
      <c r="P1806" s="1091"/>
      <c r="Q1806" s="1091"/>
      <c r="R1806" s="1092"/>
    </row>
    <row r="1807" spans="1:18">
      <c r="A1807" s="1095" t="s">
        <v>199</v>
      </c>
      <c r="B1807" s="1095" t="s">
        <v>1987</v>
      </c>
      <c r="C1807" s="1095" t="s">
        <v>1988</v>
      </c>
      <c r="D1807" s="1095" t="s">
        <v>65</v>
      </c>
      <c r="E1807" s="1096">
        <v>40786</v>
      </c>
      <c r="F1807" s="1095" t="s">
        <v>199</v>
      </c>
      <c r="G1807" s="1091"/>
      <c r="H1807" s="1091"/>
      <c r="I1807" s="1091"/>
      <c r="J1807" s="1095" t="s">
        <v>199</v>
      </c>
      <c r="K1807" s="1091">
        <v>4000000</v>
      </c>
      <c r="L1807" s="1091"/>
      <c r="M1807" s="1092">
        <v>4000</v>
      </c>
      <c r="N1807" s="1091">
        <v>1000</v>
      </c>
      <c r="O1807" s="1091"/>
      <c r="P1807" s="1091"/>
      <c r="Q1807" s="1091">
        <v>200000</v>
      </c>
      <c r="R1807" s="1092">
        <v>200</v>
      </c>
    </row>
    <row r="1808" spans="1:18">
      <c r="A1808" s="1095" t="s">
        <v>917</v>
      </c>
      <c r="B1808" s="1095" t="s">
        <v>1989</v>
      </c>
      <c r="C1808" s="1095" t="s">
        <v>1990</v>
      </c>
      <c r="D1808" s="1095" t="s">
        <v>5</v>
      </c>
      <c r="E1808" s="1096">
        <v>39794</v>
      </c>
      <c r="F1808" s="1095" t="s">
        <v>200</v>
      </c>
      <c r="G1808" s="1091">
        <v>235000000</v>
      </c>
      <c r="H1808" s="1091">
        <v>0</v>
      </c>
      <c r="I1808" s="1091">
        <v>253929027.78</v>
      </c>
      <c r="J1808" s="1095" t="s">
        <v>1020</v>
      </c>
      <c r="K1808" s="1091"/>
      <c r="L1808" s="1091"/>
      <c r="M1808" s="1092"/>
      <c r="N1808" s="1091"/>
      <c r="O1808" s="1091"/>
      <c r="P1808" s="1091"/>
      <c r="Q1808" s="1091"/>
      <c r="R1808" s="1092"/>
    </row>
    <row r="1809" spans="1:18">
      <c r="A1809" s="1095" t="s">
        <v>199</v>
      </c>
      <c r="B1809" s="1095" t="s">
        <v>1989</v>
      </c>
      <c r="C1809" s="1095" t="s">
        <v>1990</v>
      </c>
      <c r="D1809" s="1095" t="s">
        <v>5</v>
      </c>
      <c r="E1809" s="1096">
        <v>40170</v>
      </c>
      <c r="F1809" s="1095" t="s">
        <v>199</v>
      </c>
      <c r="G1809" s="1091"/>
      <c r="H1809" s="1091"/>
      <c r="I1809" s="1091"/>
      <c r="J1809" s="1095" t="s">
        <v>199</v>
      </c>
      <c r="K1809" s="1091">
        <v>235000000</v>
      </c>
      <c r="L1809" s="1091"/>
      <c r="M1809" s="1092">
        <v>235000</v>
      </c>
      <c r="N1809" s="1091">
        <v>1000</v>
      </c>
      <c r="O1809" s="1091"/>
      <c r="P1809" s="1091"/>
      <c r="Q1809" s="1091"/>
      <c r="R1809" s="1092"/>
    </row>
    <row r="1810" spans="1:18">
      <c r="A1810" s="1095" t="s">
        <v>199</v>
      </c>
      <c r="B1810" s="1095" t="s">
        <v>1989</v>
      </c>
      <c r="C1810" s="1095" t="s">
        <v>1990</v>
      </c>
      <c r="D1810" s="1095" t="s">
        <v>5</v>
      </c>
      <c r="E1810" s="1096">
        <v>40345</v>
      </c>
      <c r="F1810" s="1095" t="s">
        <v>199</v>
      </c>
      <c r="G1810" s="1091"/>
      <c r="H1810" s="1091"/>
      <c r="I1810" s="1091"/>
      <c r="J1810" s="1095" t="s">
        <v>199</v>
      </c>
      <c r="K1810" s="1091"/>
      <c r="L1810" s="1091"/>
      <c r="M1810" s="1092"/>
      <c r="N1810" s="1091"/>
      <c r="O1810" s="1091"/>
      <c r="P1810" s="1091"/>
      <c r="Q1810" s="1091">
        <v>6820000</v>
      </c>
      <c r="R1810" s="1092">
        <v>354058</v>
      </c>
    </row>
    <row r="1811" spans="1:18">
      <c r="A1811" s="1095" t="s">
        <v>1206</v>
      </c>
      <c r="B1811" s="1095" t="s">
        <v>1991</v>
      </c>
      <c r="C1811" s="1095" t="s">
        <v>1992</v>
      </c>
      <c r="D1811" s="1095" t="s">
        <v>151</v>
      </c>
      <c r="E1811" s="1096">
        <v>39941</v>
      </c>
      <c r="F1811" s="1095" t="s">
        <v>826</v>
      </c>
      <c r="G1811" s="1091">
        <v>13644000</v>
      </c>
      <c r="H1811" s="1091">
        <v>0</v>
      </c>
      <c r="I1811" s="1091">
        <v>17019233.91</v>
      </c>
      <c r="J1811" s="1095" t="s">
        <v>1020</v>
      </c>
      <c r="K1811" s="1091"/>
      <c r="L1811" s="1091"/>
      <c r="M1811" s="1092"/>
      <c r="N1811" s="1091"/>
      <c r="O1811" s="1091"/>
      <c r="P1811" s="1091"/>
      <c r="Q1811" s="1091"/>
      <c r="R1811" s="1092"/>
    </row>
    <row r="1812" spans="1:18">
      <c r="A1812" s="1095" t="s">
        <v>199</v>
      </c>
      <c r="B1812" s="1095" t="s">
        <v>1991</v>
      </c>
      <c r="C1812" s="1095" t="s">
        <v>1992</v>
      </c>
      <c r="D1812" s="1095" t="s">
        <v>151</v>
      </c>
      <c r="E1812" s="1096">
        <v>40801</v>
      </c>
      <c r="F1812" s="1095" t="s">
        <v>199</v>
      </c>
      <c r="G1812" s="1091"/>
      <c r="H1812" s="1091"/>
      <c r="I1812" s="1091"/>
      <c r="J1812" s="1095" t="s">
        <v>199</v>
      </c>
      <c r="K1812" s="1091">
        <v>13644000</v>
      </c>
      <c r="L1812" s="1091"/>
      <c r="M1812" s="1092">
        <v>13644000</v>
      </c>
      <c r="N1812" s="1091">
        <v>1</v>
      </c>
      <c r="O1812" s="1091"/>
      <c r="P1812" s="1091"/>
      <c r="Q1812" s="1091">
        <v>682000</v>
      </c>
      <c r="R1812" s="1092">
        <v>682000</v>
      </c>
    </row>
    <row r="1813" spans="1:18">
      <c r="A1813" s="1095" t="s">
        <v>773</v>
      </c>
      <c r="B1813" s="1095" t="s">
        <v>1993</v>
      </c>
      <c r="C1813" s="1095" t="s">
        <v>1546</v>
      </c>
      <c r="D1813" s="1095" t="s">
        <v>15</v>
      </c>
      <c r="E1813" s="1096">
        <v>39801</v>
      </c>
      <c r="F1813" s="1095" t="s">
        <v>200</v>
      </c>
      <c r="G1813" s="1091">
        <v>967870000</v>
      </c>
      <c r="H1813" s="1091">
        <v>0</v>
      </c>
      <c r="I1813" s="1091">
        <v>1190614526.3900001</v>
      </c>
      <c r="J1813" s="1095" t="s">
        <v>792</v>
      </c>
      <c r="K1813" s="1091"/>
      <c r="L1813" s="1091"/>
      <c r="M1813" s="1092"/>
      <c r="N1813" s="1091"/>
      <c r="O1813" s="1091"/>
      <c r="P1813" s="1091"/>
      <c r="Q1813" s="1091"/>
      <c r="R1813" s="1092"/>
    </row>
    <row r="1814" spans="1:18">
      <c r="A1814" s="1095" t="s">
        <v>199</v>
      </c>
      <c r="B1814" s="1095" t="s">
        <v>1993</v>
      </c>
      <c r="C1814" s="1095" t="s">
        <v>1546</v>
      </c>
      <c r="D1814" s="1095" t="s">
        <v>15</v>
      </c>
      <c r="E1814" s="1096">
        <v>41481</v>
      </c>
      <c r="F1814" s="1095" t="s">
        <v>199</v>
      </c>
      <c r="G1814" s="1091"/>
      <c r="H1814" s="1091"/>
      <c r="I1814" s="1091"/>
      <c r="J1814" s="1095" t="s">
        <v>199</v>
      </c>
      <c r="K1814" s="1091">
        <v>967870000</v>
      </c>
      <c r="L1814" s="1091"/>
      <c r="M1814" s="1092">
        <v>967870</v>
      </c>
      <c r="N1814" s="1091">
        <v>1000</v>
      </c>
      <c r="O1814" s="1091"/>
      <c r="P1814" s="1091"/>
      <c r="Q1814" s="1091"/>
      <c r="R1814" s="1092"/>
    </row>
    <row r="1815" spans="1:18">
      <c r="A1815" s="1095" t="s">
        <v>1994</v>
      </c>
      <c r="B1815" s="1095" t="s">
        <v>1995</v>
      </c>
      <c r="C1815" s="1095" t="s">
        <v>1560</v>
      </c>
      <c r="D1815" s="1095" t="s">
        <v>1205</v>
      </c>
      <c r="E1815" s="1096">
        <v>39829</v>
      </c>
      <c r="F1815" s="1095" t="s">
        <v>201</v>
      </c>
      <c r="G1815" s="1091">
        <v>8000000</v>
      </c>
      <c r="H1815" s="1091">
        <v>0</v>
      </c>
      <c r="I1815" s="1091">
        <v>253122.22</v>
      </c>
      <c r="J1815" s="1095" t="s">
        <v>954</v>
      </c>
      <c r="K1815" s="1091"/>
      <c r="L1815" s="1091"/>
      <c r="M1815" s="1092"/>
      <c r="N1815" s="1091"/>
      <c r="O1815" s="1091"/>
      <c r="P1815" s="1091"/>
      <c r="Q1815" s="1091"/>
      <c r="R1815" s="1092"/>
    </row>
    <row r="1816" spans="1:18">
      <c r="A1816" s="1095" t="s">
        <v>199</v>
      </c>
      <c r="B1816" s="1095" t="s">
        <v>1995</v>
      </c>
      <c r="C1816" s="1095" t="s">
        <v>1560</v>
      </c>
      <c r="D1816" s="1095" t="s">
        <v>1205</v>
      </c>
      <c r="E1816" s="1096">
        <v>41670</v>
      </c>
      <c r="F1816" s="1095" t="s">
        <v>199</v>
      </c>
      <c r="G1816" s="1091"/>
      <c r="H1816" s="1091"/>
      <c r="I1816" s="1091"/>
      <c r="J1816" s="1095" t="s">
        <v>199</v>
      </c>
      <c r="K1816" s="1091"/>
      <c r="L1816" s="1091"/>
      <c r="M1816" s="1092"/>
      <c r="N1816" s="1091"/>
      <c r="O1816" s="1091">
        <v>-8000000</v>
      </c>
      <c r="P1816" s="1091"/>
      <c r="Q1816" s="1091"/>
      <c r="R1816" s="1092"/>
    </row>
    <row r="1817" spans="1:18">
      <c r="A1817" s="1095"/>
      <c r="B1817" s="1095" t="s">
        <v>1996</v>
      </c>
      <c r="C1817" s="1095" t="s">
        <v>1997</v>
      </c>
      <c r="D1817" s="1095" t="s">
        <v>65</v>
      </c>
      <c r="E1817" s="1096">
        <v>39773</v>
      </c>
      <c r="F1817" s="1095" t="s">
        <v>200</v>
      </c>
      <c r="G1817" s="1091">
        <v>104823000</v>
      </c>
      <c r="H1817" s="1091">
        <v>0</v>
      </c>
      <c r="I1817" s="1091">
        <v>120845170.8</v>
      </c>
      <c r="J1817" s="1095" t="s">
        <v>808</v>
      </c>
      <c r="K1817" s="1091"/>
      <c r="L1817" s="1091"/>
      <c r="M1817" s="1092"/>
      <c r="N1817" s="1091"/>
      <c r="O1817" s="1091"/>
      <c r="P1817" s="1091"/>
      <c r="Q1817" s="1091"/>
      <c r="R1817" s="1092"/>
    </row>
    <row r="1818" spans="1:18">
      <c r="A1818" s="1095" t="s">
        <v>199</v>
      </c>
      <c r="B1818" s="1095" t="s">
        <v>1996</v>
      </c>
      <c r="C1818" s="1095" t="s">
        <v>1997</v>
      </c>
      <c r="D1818" s="1095" t="s">
        <v>65</v>
      </c>
      <c r="E1818" s="1096">
        <v>41079</v>
      </c>
      <c r="F1818" s="1095" t="s">
        <v>199</v>
      </c>
      <c r="G1818" s="1091"/>
      <c r="H1818" s="1091"/>
      <c r="I1818" s="1091"/>
      <c r="J1818" s="1095" t="s">
        <v>199</v>
      </c>
      <c r="K1818" s="1091">
        <v>93659350.5</v>
      </c>
      <c r="L1818" s="1091">
        <v>-1404890.26</v>
      </c>
      <c r="M1818" s="1092">
        <v>104823</v>
      </c>
      <c r="N1818" s="1091">
        <v>893.5</v>
      </c>
      <c r="O1818" s="1091">
        <v>-11163649.5</v>
      </c>
      <c r="P1818" s="1091"/>
      <c r="Q1818" s="1091"/>
      <c r="R1818" s="1092"/>
    </row>
    <row r="1819" spans="1:18">
      <c r="A1819" s="1095" t="s">
        <v>199</v>
      </c>
      <c r="B1819" s="1095" t="s">
        <v>1996</v>
      </c>
      <c r="C1819" s="1095" t="s">
        <v>1997</v>
      </c>
      <c r="D1819" s="1095" t="s">
        <v>65</v>
      </c>
      <c r="E1819" s="1096">
        <v>41108</v>
      </c>
      <c r="F1819" s="1095" t="s">
        <v>199</v>
      </c>
      <c r="G1819" s="1091"/>
      <c r="H1819" s="1091"/>
      <c r="I1819" s="1091"/>
      <c r="J1819" s="1095" t="s">
        <v>199</v>
      </c>
      <c r="K1819" s="1091"/>
      <c r="L1819" s="1091"/>
      <c r="M1819" s="1092"/>
      <c r="N1819" s="1091"/>
      <c r="O1819" s="1091"/>
      <c r="P1819" s="1091"/>
      <c r="Q1819" s="1091">
        <v>9839273</v>
      </c>
      <c r="R1819" s="1092">
        <v>1462647</v>
      </c>
    </row>
    <row r="1820" spans="1:18">
      <c r="A1820" s="1095" t="s">
        <v>1961</v>
      </c>
      <c r="B1820" s="1095" t="s">
        <v>1998</v>
      </c>
      <c r="C1820" s="1095" t="s">
        <v>1957</v>
      </c>
      <c r="D1820" s="1095" t="s">
        <v>9</v>
      </c>
      <c r="E1820" s="1096">
        <v>40053</v>
      </c>
      <c r="F1820" s="1095" t="s">
        <v>826</v>
      </c>
      <c r="G1820" s="1091">
        <v>9720000</v>
      </c>
      <c r="H1820" s="1091">
        <v>0</v>
      </c>
      <c r="I1820" s="1091">
        <v>11611381.34</v>
      </c>
      <c r="J1820" s="1095" t="s">
        <v>1020</v>
      </c>
      <c r="K1820" s="1091"/>
      <c r="L1820" s="1091"/>
      <c r="M1820" s="1092"/>
      <c r="N1820" s="1091"/>
      <c r="O1820" s="1091"/>
      <c r="P1820" s="1091"/>
      <c r="Q1820" s="1091"/>
      <c r="R1820" s="1092"/>
    </row>
    <row r="1821" spans="1:18">
      <c r="A1821" s="1095" t="s">
        <v>199</v>
      </c>
      <c r="B1821" s="1095" t="s">
        <v>1998</v>
      </c>
      <c r="C1821" s="1095" t="s">
        <v>1957</v>
      </c>
      <c r="D1821" s="1095" t="s">
        <v>9</v>
      </c>
      <c r="E1821" s="1096">
        <v>40794</v>
      </c>
      <c r="F1821" s="1095" t="s">
        <v>199</v>
      </c>
      <c r="G1821" s="1091"/>
      <c r="H1821" s="1091"/>
      <c r="I1821" s="1091"/>
      <c r="J1821" s="1095" t="s">
        <v>199</v>
      </c>
      <c r="K1821" s="1091">
        <v>9720000</v>
      </c>
      <c r="L1821" s="1091"/>
      <c r="M1821" s="1092">
        <v>9720000</v>
      </c>
      <c r="N1821" s="1091">
        <v>1</v>
      </c>
      <c r="O1821" s="1091"/>
      <c r="P1821" s="1091"/>
      <c r="Q1821" s="1091">
        <v>292000</v>
      </c>
      <c r="R1821" s="1092">
        <v>292000</v>
      </c>
    </row>
    <row r="1822" spans="1:18">
      <c r="A1822" s="1095" t="s">
        <v>1999</v>
      </c>
      <c r="B1822" s="1095" t="s">
        <v>2000</v>
      </c>
      <c r="C1822" s="1095" t="s">
        <v>2001</v>
      </c>
      <c r="D1822" s="1095" t="s">
        <v>117</v>
      </c>
      <c r="E1822" s="1096">
        <v>39829</v>
      </c>
      <c r="F1822" s="1095" t="s">
        <v>201</v>
      </c>
      <c r="G1822" s="1091">
        <v>11730000</v>
      </c>
      <c r="H1822" s="1091">
        <v>0</v>
      </c>
      <c r="I1822" s="1091">
        <v>690832.08</v>
      </c>
      <c r="J1822" s="1095" t="s">
        <v>954</v>
      </c>
      <c r="K1822" s="1091"/>
      <c r="L1822" s="1091"/>
      <c r="M1822" s="1092"/>
      <c r="N1822" s="1091"/>
      <c r="O1822" s="1091"/>
      <c r="P1822" s="1091"/>
      <c r="Q1822" s="1091"/>
      <c r="R1822" s="1092"/>
    </row>
    <row r="1823" spans="1:18">
      <c r="A1823" s="1095" t="s">
        <v>199</v>
      </c>
      <c r="B1823" s="1095" t="s">
        <v>2000</v>
      </c>
      <c r="C1823" s="1095" t="s">
        <v>2001</v>
      </c>
      <c r="D1823" s="1095" t="s">
        <v>117</v>
      </c>
      <c r="E1823" s="1096">
        <v>41621</v>
      </c>
      <c r="F1823" s="1095" t="s">
        <v>199</v>
      </c>
      <c r="G1823" s="1091"/>
      <c r="H1823" s="1091"/>
      <c r="I1823" s="1091"/>
      <c r="J1823" s="1095" t="s">
        <v>199</v>
      </c>
      <c r="K1823" s="1091"/>
      <c r="L1823" s="1091"/>
      <c r="M1823" s="1092"/>
      <c r="N1823" s="1091"/>
      <c r="O1823" s="1091">
        <v>-11730000</v>
      </c>
      <c r="P1823" s="1091"/>
      <c r="Q1823" s="1091"/>
      <c r="R1823" s="1092"/>
    </row>
    <row r="1824" spans="1:18">
      <c r="A1824" s="1095" t="s">
        <v>773</v>
      </c>
      <c r="B1824" s="1095" t="s">
        <v>2002</v>
      </c>
      <c r="C1824" s="1095" t="s">
        <v>2003</v>
      </c>
      <c r="D1824" s="1095" t="s">
        <v>79</v>
      </c>
      <c r="E1824" s="1096">
        <v>39766</v>
      </c>
      <c r="F1824" s="1095" t="s">
        <v>200</v>
      </c>
      <c r="G1824" s="1091">
        <v>361172000</v>
      </c>
      <c r="H1824" s="1091">
        <v>0</v>
      </c>
      <c r="I1824" s="1091">
        <v>378547699.44999999</v>
      </c>
      <c r="J1824" s="1095" t="s">
        <v>1020</v>
      </c>
      <c r="K1824" s="1091"/>
      <c r="L1824" s="1091"/>
      <c r="M1824" s="1092"/>
      <c r="N1824" s="1091"/>
      <c r="O1824" s="1091"/>
      <c r="P1824" s="1091"/>
      <c r="Q1824" s="1091"/>
      <c r="R1824" s="1092"/>
    </row>
    <row r="1825" spans="1:18">
      <c r="A1825" s="1095" t="s">
        <v>199</v>
      </c>
      <c r="B1825" s="1095" t="s">
        <v>2002</v>
      </c>
      <c r="C1825" s="1095" t="s">
        <v>2003</v>
      </c>
      <c r="D1825" s="1095" t="s">
        <v>79</v>
      </c>
      <c r="E1825" s="1096">
        <v>39925</v>
      </c>
      <c r="F1825" s="1095" t="s">
        <v>199</v>
      </c>
      <c r="G1825" s="1091"/>
      <c r="H1825" s="1091"/>
      <c r="I1825" s="1091"/>
      <c r="J1825" s="1095" t="s">
        <v>199</v>
      </c>
      <c r="K1825" s="1091">
        <v>361172000</v>
      </c>
      <c r="L1825" s="1091"/>
      <c r="M1825" s="1092">
        <v>361172</v>
      </c>
      <c r="N1825" s="1091">
        <v>1000</v>
      </c>
      <c r="O1825" s="1091"/>
      <c r="P1825" s="1091"/>
      <c r="Q1825" s="1091"/>
      <c r="R1825" s="1092"/>
    </row>
    <row r="1826" spans="1:18">
      <c r="A1826" s="1095" t="s">
        <v>199</v>
      </c>
      <c r="B1826" s="1095" t="s">
        <v>2002</v>
      </c>
      <c r="C1826" s="1095" t="s">
        <v>2003</v>
      </c>
      <c r="D1826" s="1095" t="s">
        <v>79</v>
      </c>
      <c r="E1826" s="1096">
        <v>40168</v>
      </c>
      <c r="F1826" s="1095" t="s">
        <v>199</v>
      </c>
      <c r="G1826" s="1091"/>
      <c r="H1826" s="1091"/>
      <c r="I1826" s="1091"/>
      <c r="J1826" s="1095" t="s">
        <v>199</v>
      </c>
      <c r="K1826" s="1091"/>
      <c r="L1826" s="1091"/>
      <c r="M1826" s="1092"/>
      <c r="N1826" s="1091"/>
      <c r="O1826" s="1091"/>
      <c r="P1826" s="1091"/>
      <c r="Q1826" s="1091">
        <v>9449980.5600000005</v>
      </c>
      <c r="R1826" s="1092">
        <v>3199988</v>
      </c>
    </row>
    <row r="1827" spans="1:18">
      <c r="A1827" s="1095" t="s">
        <v>802</v>
      </c>
      <c r="B1827" s="1095" t="s">
        <v>2004</v>
      </c>
      <c r="C1827" s="1095" t="s">
        <v>2005</v>
      </c>
      <c r="D1827" s="1095" t="s">
        <v>1045</v>
      </c>
      <c r="E1827" s="1096">
        <v>39805</v>
      </c>
      <c r="F1827" s="1095" t="s">
        <v>201</v>
      </c>
      <c r="G1827" s="1091">
        <v>2000000</v>
      </c>
      <c r="H1827" s="1091">
        <v>0</v>
      </c>
      <c r="I1827" s="1091">
        <v>2384611.11</v>
      </c>
      <c r="J1827" s="1095" t="s">
        <v>1020</v>
      </c>
      <c r="K1827" s="1091"/>
      <c r="L1827" s="1091"/>
      <c r="M1827" s="1092"/>
      <c r="N1827" s="1091"/>
      <c r="O1827" s="1091"/>
      <c r="P1827" s="1091"/>
      <c r="Q1827" s="1091"/>
      <c r="R1827" s="1092"/>
    </row>
    <row r="1828" spans="1:18">
      <c r="A1828" s="1095" t="s">
        <v>199</v>
      </c>
      <c r="B1828" s="1095" t="s">
        <v>2004</v>
      </c>
      <c r="C1828" s="1095" t="s">
        <v>2005</v>
      </c>
      <c r="D1828" s="1095" t="s">
        <v>1045</v>
      </c>
      <c r="E1828" s="1096">
        <v>40758</v>
      </c>
      <c r="F1828" s="1095" t="s">
        <v>199</v>
      </c>
      <c r="G1828" s="1091"/>
      <c r="H1828" s="1091"/>
      <c r="I1828" s="1091"/>
      <c r="J1828" s="1095" t="s">
        <v>199</v>
      </c>
      <c r="K1828" s="1091">
        <v>2000000</v>
      </c>
      <c r="L1828" s="1091"/>
      <c r="M1828" s="1092">
        <v>2000</v>
      </c>
      <c r="N1828" s="1091">
        <v>1000</v>
      </c>
      <c r="O1828" s="1091"/>
      <c r="P1828" s="1091"/>
      <c r="Q1828" s="1091">
        <v>100000</v>
      </c>
      <c r="R1828" s="1092">
        <v>100</v>
      </c>
    </row>
    <row r="1829" spans="1:18">
      <c r="A1829" s="1095" t="s">
        <v>2006</v>
      </c>
      <c r="B1829" s="1095" t="s">
        <v>2007</v>
      </c>
      <c r="C1829" s="1095" t="s">
        <v>1506</v>
      </c>
      <c r="D1829" s="1095" t="s">
        <v>45</v>
      </c>
      <c r="E1829" s="1096">
        <v>39801</v>
      </c>
      <c r="F1829" s="1095" t="s">
        <v>200</v>
      </c>
      <c r="G1829" s="1091">
        <v>30000000</v>
      </c>
      <c r="H1829" s="1091">
        <v>0</v>
      </c>
      <c r="I1829" s="1091">
        <v>3233333.33</v>
      </c>
      <c r="J1829" s="1095" t="s">
        <v>954</v>
      </c>
      <c r="K1829" s="1091"/>
      <c r="L1829" s="1091"/>
      <c r="M1829" s="1092"/>
      <c r="N1829" s="1091"/>
      <c r="O1829" s="1091"/>
      <c r="P1829" s="1091"/>
      <c r="Q1829" s="1091"/>
      <c r="R1829" s="1092"/>
    </row>
    <row r="1830" spans="1:18">
      <c r="A1830" s="1095" t="s">
        <v>199</v>
      </c>
      <c r="B1830" s="1095" t="s">
        <v>2007</v>
      </c>
      <c r="C1830" s="1095" t="s">
        <v>1506</v>
      </c>
      <c r="D1830" s="1095" t="s">
        <v>45</v>
      </c>
      <c r="E1830" s="1096">
        <v>40935</v>
      </c>
      <c r="F1830" s="1095" t="s">
        <v>199</v>
      </c>
      <c r="G1830" s="1091"/>
      <c r="H1830" s="1091"/>
      <c r="I1830" s="1091"/>
      <c r="J1830" s="1095" t="s">
        <v>199</v>
      </c>
      <c r="K1830" s="1091"/>
      <c r="L1830" s="1091"/>
      <c r="M1830" s="1092"/>
      <c r="N1830" s="1091"/>
      <c r="O1830" s="1091">
        <v>-30000000</v>
      </c>
      <c r="P1830" s="1091"/>
      <c r="Q1830" s="1091"/>
      <c r="R1830" s="1092"/>
    </row>
    <row r="1831" spans="1:18">
      <c r="A1831" s="1095" t="s">
        <v>813</v>
      </c>
      <c r="B1831" s="1095" t="s">
        <v>2008</v>
      </c>
      <c r="C1831" s="1095" t="s">
        <v>1596</v>
      </c>
      <c r="D1831" s="1095" t="s">
        <v>45</v>
      </c>
      <c r="E1831" s="1096">
        <v>39805</v>
      </c>
      <c r="F1831" s="1095" t="s">
        <v>201</v>
      </c>
      <c r="G1831" s="1091">
        <v>3000000</v>
      </c>
      <c r="H1831" s="1091">
        <v>0</v>
      </c>
      <c r="I1831" s="1091">
        <v>3331713.17</v>
      </c>
      <c r="J1831" s="1095" t="s">
        <v>808</v>
      </c>
      <c r="K1831" s="1091"/>
      <c r="L1831" s="1091"/>
      <c r="M1831" s="1092"/>
      <c r="N1831" s="1091"/>
      <c r="O1831" s="1091"/>
      <c r="P1831" s="1091"/>
      <c r="Q1831" s="1091"/>
      <c r="R1831" s="1092"/>
    </row>
    <row r="1832" spans="1:18">
      <c r="A1832" s="1095" t="s">
        <v>199</v>
      </c>
      <c r="B1832" s="1095" t="s">
        <v>2008</v>
      </c>
      <c r="C1832" s="1095" t="s">
        <v>1596</v>
      </c>
      <c r="D1832" s="1095" t="s">
        <v>45</v>
      </c>
      <c r="E1832" s="1096">
        <v>41390</v>
      </c>
      <c r="F1832" s="1095" t="s">
        <v>199</v>
      </c>
      <c r="G1832" s="1091"/>
      <c r="H1832" s="1091"/>
      <c r="I1832" s="1091"/>
      <c r="J1832" s="1095" t="s">
        <v>199</v>
      </c>
      <c r="K1832" s="1091">
        <v>298000</v>
      </c>
      <c r="L1832" s="1091"/>
      <c r="M1832" s="1092">
        <v>298</v>
      </c>
      <c r="N1832" s="1091">
        <v>1022.11</v>
      </c>
      <c r="O1832" s="1091"/>
      <c r="P1832" s="1091">
        <v>6588.78</v>
      </c>
      <c r="Q1832" s="1091">
        <v>19218.87</v>
      </c>
      <c r="R1832" s="1092">
        <v>20</v>
      </c>
    </row>
    <row r="1833" spans="1:18">
      <c r="A1833" s="1095" t="s">
        <v>199</v>
      </c>
      <c r="B1833" s="1095" t="s">
        <v>2008</v>
      </c>
      <c r="C1833" s="1095" t="s">
        <v>1596</v>
      </c>
      <c r="D1833" s="1095" t="s">
        <v>45</v>
      </c>
      <c r="E1833" s="1096">
        <v>41393</v>
      </c>
      <c r="F1833" s="1095" t="s">
        <v>199</v>
      </c>
      <c r="G1833" s="1091"/>
      <c r="H1833" s="1091"/>
      <c r="I1833" s="1091"/>
      <c r="J1833" s="1095" t="s">
        <v>199</v>
      </c>
      <c r="K1833" s="1091">
        <v>2702000</v>
      </c>
      <c r="L1833" s="1091"/>
      <c r="M1833" s="1092">
        <v>2702</v>
      </c>
      <c r="N1833" s="1091">
        <v>1022.11</v>
      </c>
      <c r="O1833" s="1091"/>
      <c r="P1833" s="1091">
        <v>59741.22</v>
      </c>
      <c r="Q1833" s="1091">
        <v>124922.63</v>
      </c>
      <c r="R1833" s="1092">
        <v>130</v>
      </c>
    </row>
    <row r="1834" spans="1:18">
      <c r="A1834" s="1095" t="s">
        <v>199</v>
      </c>
      <c r="B1834" s="1095" t="s">
        <v>2008</v>
      </c>
      <c r="C1834" s="1095" t="s">
        <v>1596</v>
      </c>
      <c r="D1834" s="1095" t="s">
        <v>45</v>
      </c>
      <c r="E1834" s="1096">
        <v>41425</v>
      </c>
      <c r="F1834" s="1095" t="s">
        <v>199</v>
      </c>
      <c r="G1834" s="1091"/>
      <c r="H1834" s="1091"/>
      <c r="I1834" s="1091"/>
      <c r="J1834" s="1095" t="s">
        <v>199</v>
      </c>
      <c r="K1834" s="1091"/>
      <c r="L1834" s="1091">
        <v>-25000</v>
      </c>
      <c r="M1834" s="1092"/>
      <c r="N1834" s="1091"/>
      <c r="O1834" s="1091"/>
      <c r="P1834" s="1091"/>
      <c r="Q1834" s="1091"/>
      <c r="R1834" s="1092"/>
    </row>
    <row r="1835" spans="1:18">
      <c r="A1835" s="1095" t="s">
        <v>773</v>
      </c>
      <c r="B1835" s="1095" t="s">
        <v>2009</v>
      </c>
      <c r="C1835" s="1095" t="s">
        <v>1136</v>
      </c>
      <c r="D1835" s="1095" t="s">
        <v>117</v>
      </c>
      <c r="E1835" s="1096">
        <v>39829</v>
      </c>
      <c r="F1835" s="1095" t="s">
        <v>200</v>
      </c>
      <c r="G1835" s="1091">
        <v>75000000</v>
      </c>
      <c r="H1835" s="1091">
        <v>0</v>
      </c>
      <c r="I1835" s="1091">
        <v>82777816.209999993</v>
      </c>
      <c r="J1835" s="1095" t="s">
        <v>1020</v>
      </c>
      <c r="K1835" s="1091"/>
      <c r="L1835" s="1091"/>
      <c r="M1835" s="1092"/>
      <c r="N1835" s="1091"/>
      <c r="O1835" s="1091"/>
      <c r="P1835" s="1091"/>
      <c r="Q1835" s="1091"/>
      <c r="R1835" s="1092"/>
    </row>
    <row r="1836" spans="1:18">
      <c r="A1836" s="1095" t="s">
        <v>199</v>
      </c>
      <c r="B1836" s="1095" t="s">
        <v>2009</v>
      </c>
      <c r="C1836" s="1095" t="s">
        <v>1136</v>
      </c>
      <c r="D1836" s="1095" t="s">
        <v>117</v>
      </c>
      <c r="E1836" s="1096">
        <v>39946</v>
      </c>
      <c r="F1836" s="1095" t="s">
        <v>199</v>
      </c>
      <c r="G1836" s="1091"/>
      <c r="H1836" s="1091"/>
      <c r="I1836" s="1091"/>
      <c r="J1836" s="1095" t="s">
        <v>199</v>
      </c>
      <c r="K1836" s="1091">
        <v>75000000</v>
      </c>
      <c r="L1836" s="1091"/>
      <c r="M1836" s="1092">
        <v>75000</v>
      </c>
      <c r="N1836" s="1091">
        <v>1000</v>
      </c>
      <c r="O1836" s="1091"/>
      <c r="P1836" s="1091"/>
      <c r="Q1836" s="1091"/>
      <c r="R1836" s="1092"/>
    </row>
    <row r="1837" spans="1:18">
      <c r="A1837" s="1095" t="s">
        <v>199</v>
      </c>
      <c r="B1837" s="1095" t="s">
        <v>2009</v>
      </c>
      <c r="C1837" s="1095" t="s">
        <v>1136</v>
      </c>
      <c r="D1837" s="1095" t="s">
        <v>117</v>
      </c>
      <c r="E1837" s="1096">
        <v>40254</v>
      </c>
      <c r="F1837" s="1095" t="s">
        <v>199</v>
      </c>
      <c r="G1837" s="1091"/>
      <c r="H1837" s="1091"/>
      <c r="I1837" s="1091"/>
      <c r="J1837" s="1095" t="s">
        <v>199</v>
      </c>
      <c r="K1837" s="1091"/>
      <c r="L1837" s="1091"/>
      <c r="M1837" s="1092"/>
      <c r="N1837" s="1091"/>
      <c r="O1837" s="1091"/>
      <c r="P1837" s="1091"/>
      <c r="Q1837" s="1091">
        <v>6559066.21</v>
      </c>
      <c r="R1837" s="1092">
        <v>758086</v>
      </c>
    </row>
    <row r="1838" spans="1:18">
      <c r="A1838" s="1095" t="s">
        <v>802</v>
      </c>
      <c r="B1838" s="1095" t="s">
        <v>2010</v>
      </c>
      <c r="C1838" s="1095" t="s">
        <v>2011</v>
      </c>
      <c r="D1838" s="1095" t="s">
        <v>117</v>
      </c>
      <c r="E1838" s="1096">
        <v>39822</v>
      </c>
      <c r="F1838" s="1095" t="s">
        <v>201</v>
      </c>
      <c r="G1838" s="1091">
        <v>3981000</v>
      </c>
      <c r="H1838" s="1091">
        <v>0</v>
      </c>
      <c r="I1838" s="1091">
        <v>4475307.67</v>
      </c>
      <c r="J1838" s="1095" t="s">
        <v>1020</v>
      </c>
      <c r="K1838" s="1091"/>
      <c r="L1838" s="1091"/>
      <c r="M1838" s="1092"/>
      <c r="N1838" s="1091"/>
      <c r="O1838" s="1091"/>
      <c r="P1838" s="1091"/>
      <c r="Q1838" s="1091"/>
      <c r="R1838" s="1092"/>
    </row>
    <row r="1839" spans="1:18">
      <c r="A1839" s="1095" t="s">
        <v>199</v>
      </c>
      <c r="B1839" s="1095" t="s">
        <v>2010</v>
      </c>
      <c r="C1839" s="1095" t="s">
        <v>2011</v>
      </c>
      <c r="D1839" s="1095" t="s">
        <v>117</v>
      </c>
      <c r="E1839" s="1096">
        <v>40317</v>
      </c>
      <c r="F1839" s="1095" t="s">
        <v>199</v>
      </c>
      <c r="G1839" s="1091"/>
      <c r="H1839" s="1091"/>
      <c r="I1839" s="1091"/>
      <c r="J1839" s="1095" t="s">
        <v>199</v>
      </c>
      <c r="K1839" s="1091">
        <v>3981000</v>
      </c>
      <c r="L1839" s="1091"/>
      <c r="M1839" s="1092">
        <v>3981</v>
      </c>
      <c r="N1839" s="1091">
        <v>1000</v>
      </c>
      <c r="O1839" s="1091"/>
      <c r="P1839" s="1091"/>
      <c r="Q1839" s="1091">
        <v>199000</v>
      </c>
      <c r="R1839" s="1092">
        <v>199</v>
      </c>
    </row>
    <row r="1840" spans="1:18">
      <c r="A1840" s="1095" t="s">
        <v>809</v>
      </c>
      <c r="B1840" s="1095" t="s">
        <v>2012</v>
      </c>
      <c r="C1840" s="1095" t="s">
        <v>2013</v>
      </c>
      <c r="D1840" s="1095" t="s">
        <v>117</v>
      </c>
      <c r="E1840" s="1096">
        <v>40032</v>
      </c>
      <c r="F1840" s="1095" t="s">
        <v>201</v>
      </c>
      <c r="G1840" s="1091">
        <v>20000000</v>
      </c>
      <c r="H1840" s="1091">
        <v>0</v>
      </c>
      <c r="I1840" s="1091">
        <v>23234499.98</v>
      </c>
      <c r="J1840" s="1095" t="s">
        <v>1020</v>
      </c>
      <c r="K1840" s="1091"/>
      <c r="L1840" s="1091"/>
      <c r="M1840" s="1092"/>
      <c r="N1840" s="1091"/>
      <c r="O1840" s="1091"/>
      <c r="P1840" s="1091"/>
      <c r="Q1840" s="1091"/>
      <c r="R1840" s="1092"/>
    </row>
    <row r="1841" spans="1:18">
      <c r="A1841" s="1095" t="s">
        <v>199</v>
      </c>
      <c r="B1841" s="1095" t="s">
        <v>2012</v>
      </c>
      <c r="C1841" s="1095" t="s">
        <v>2013</v>
      </c>
      <c r="D1841" s="1095" t="s">
        <v>117</v>
      </c>
      <c r="E1841" s="1096">
        <v>40780</v>
      </c>
      <c r="F1841" s="1095" t="s">
        <v>199</v>
      </c>
      <c r="G1841" s="1091"/>
      <c r="H1841" s="1091"/>
      <c r="I1841" s="1091"/>
      <c r="J1841" s="1095" t="s">
        <v>199</v>
      </c>
      <c r="K1841" s="1091">
        <v>20000000</v>
      </c>
      <c r="L1841" s="1091"/>
      <c r="M1841" s="1092">
        <v>20000</v>
      </c>
      <c r="N1841" s="1091">
        <v>1000</v>
      </c>
      <c r="O1841" s="1091"/>
      <c r="P1841" s="1091"/>
      <c r="Q1841" s="1091">
        <v>1000000</v>
      </c>
      <c r="R1841" s="1092">
        <v>1000</v>
      </c>
    </row>
    <row r="1842" spans="1:18">
      <c r="A1842" s="1095" t="s">
        <v>917</v>
      </c>
      <c r="B1842" s="1095" t="s">
        <v>2014</v>
      </c>
      <c r="C1842" s="1095" t="s">
        <v>2015</v>
      </c>
      <c r="D1842" s="1095" t="s">
        <v>204</v>
      </c>
      <c r="E1842" s="1096">
        <v>39794</v>
      </c>
      <c r="F1842" s="1095" t="s">
        <v>200</v>
      </c>
      <c r="G1842" s="1091">
        <v>45220000</v>
      </c>
      <c r="H1842" s="1091">
        <v>0</v>
      </c>
      <c r="I1842" s="1091">
        <v>52787673.439999998</v>
      </c>
      <c r="J1842" s="1095" t="s">
        <v>1020</v>
      </c>
      <c r="K1842" s="1091"/>
      <c r="L1842" s="1091"/>
      <c r="M1842" s="1092"/>
      <c r="N1842" s="1091"/>
      <c r="O1842" s="1091"/>
      <c r="P1842" s="1091"/>
      <c r="Q1842" s="1091"/>
      <c r="R1842" s="1092"/>
    </row>
    <row r="1843" spans="1:18">
      <c r="A1843" s="1095" t="s">
        <v>199</v>
      </c>
      <c r="B1843" s="1095" t="s">
        <v>2014</v>
      </c>
      <c r="C1843" s="1095" t="s">
        <v>2015</v>
      </c>
      <c r="D1843" s="1095" t="s">
        <v>204</v>
      </c>
      <c r="E1843" s="1096">
        <v>40247</v>
      </c>
      <c r="F1843" s="1095" t="s">
        <v>199</v>
      </c>
      <c r="G1843" s="1091"/>
      <c r="H1843" s="1091"/>
      <c r="I1843" s="1091"/>
      <c r="J1843" s="1095" t="s">
        <v>199</v>
      </c>
      <c r="K1843" s="1091">
        <v>45220000</v>
      </c>
      <c r="L1843" s="1091"/>
      <c r="M1843" s="1092">
        <v>45220</v>
      </c>
      <c r="N1843" s="1091">
        <v>1000</v>
      </c>
      <c r="O1843" s="1091"/>
      <c r="P1843" s="1091"/>
      <c r="Q1843" s="1091"/>
      <c r="R1843" s="1092"/>
    </row>
    <row r="1844" spans="1:18">
      <c r="A1844" s="1095" t="s">
        <v>199</v>
      </c>
      <c r="B1844" s="1095" t="s">
        <v>2014</v>
      </c>
      <c r="C1844" s="1095" t="s">
        <v>2015</v>
      </c>
      <c r="D1844" s="1095" t="s">
        <v>204</v>
      </c>
      <c r="E1844" s="1096">
        <v>40429</v>
      </c>
      <c r="F1844" s="1095" t="s">
        <v>199</v>
      </c>
      <c r="G1844" s="1091"/>
      <c r="H1844" s="1091"/>
      <c r="I1844" s="1091"/>
      <c r="J1844" s="1095" t="s">
        <v>199</v>
      </c>
      <c r="K1844" s="1091"/>
      <c r="L1844" s="1091"/>
      <c r="M1844" s="1092"/>
      <c r="N1844" s="1091"/>
      <c r="O1844" s="1091"/>
      <c r="P1844" s="1091"/>
      <c r="Q1844" s="1091">
        <v>4753984.55</v>
      </c>
      <c r="R1844" s="1092">
        <v>980203</v>
      </c>
    </row>
    <row r="1845" spans="1:18">
      <c r="A1845" s="1095" t="s">
        <v>827</v>
      </c>
      <c r="B1845" s="1095" t="s">
        <v>2016</v>
      </c>
      <c r="C1845" s="1095" t="s">
        <v>2017</v>
      </c>
      <c r="D1845" s="1095" t="s">
        <v>76</v>
      </c>
      <c r="E1845" s="1096">
        <v>39850</v>
      </c>
      <c r="F1845" s="1095" t="s">
        <v>201</v>
      </c>
      <c r="G1845" s="1091">
        <v>4021000</v>
      </c>
      <c r="H1845" s="1091">
        <v>0</v>
      </c>
      <c r="I1845" s="1091">
        <v>1912684</v>
      </c>
      <c r="J1845" s="1095" t="s">
        <v>808</v>
      </c>
      <c r="K1845" s="1091"/>
      <c r="L1845" s="1091"/>
      <c r="M1845" s="1092"/>
      <c r="N1845" s="1091"/>
      <c r="O1845" s="1091"/>
      <c r="P1845" s="1091"/>
      <c r="Q1845" s="1091"/>
      <c r="R1845" s="1092"/>
    </row>
    <row r="1846" spans="1:18">
      <c r="A1846" s="1095" t="s">
        <v>199</v>
      </c>
      <c r="B1846" s="1095" t="s">
        <v>2016</v>
      </c>
      <c r="C1846" s="1095" t="s">
        <v>2017</v>
      </c>
      <c r="D1846" s="1095" t="s">
        <v>76</v>
      </c>
      <c r="E1846" s="1096">
        <v>40515</v>
      </c>
      <c r="F1846" s="1095" t="s">
        <v>199</v>
      </c>
      <c r="G1846" s="1091"/>
      <c r="H1846" s="1091"/>
      <c r="I1846" s="1091"/>
      <c r="J1846" s="1095" t="s">
        <v>199</v>
      </c>
      <c r="K1846" s="1091">
        <v>1742850</v>
      </c>
      <c r="L1846" s="1091"/>
      <c r="M1846" s="1092">
        <v>4021</v>
      </c>
      <c r="N1846" s="1091">
        <v>433.43695500000001</v>
      </c>
      <c r="O1846" s="1091">
        <v>-2278150</v>
      </c>
      <c r="P1846" s="1091"/>
      <c r="Q1846" s="1091"/>
      <c r="R1846" s="1092"/>
    </row>
    <row r="1847" spans="1:18">
      <c r="A1847" s="1095" t="s">
        <v>773</v>
      </c>
      <c r="B1847" s="1095" t="s">
        <v>2018</v>
      </c>
      <c r="C1847" s="1095" t="s">
        <v>2019</v>
      </c>
      <c r="D1847" s="1095" t="s">
        <v>1100</v>
      </c>
      <c r="E1847" s="1096">
        <v>39857</v>
      </c>
      <c r="F1847" s="1095" t="s">
        <v>200</v>
      </c>
      <c r="G1847" s="1091">
        <v>34000000</v>
      </c>
      <c r="H1847" s="1091">
        <v>0</v>
      </c>
      <c r="I1847" s="1091">
        <v>40091342.549999997</v>
      </c>
      <c r="J1847" s="1095" t="s">
        <v>1020</v>
      </c>
      <c r="K1847" s="1091"/>
      <c r="L1847" s="1091"/>
      <c r="M1847" s="1092"/>
      <c r="N1847" s="1091"/>
      <c r="O1847" s="1091"/>
      <c r="P1847" s="1091"/>
      <c r="Q1847" s="1091"/>
      <c r="R1847" s="1092"/>
    </row>
    <row r="1848" spans="1:18">
      <c r="A1848" s="1095" t="s">
        <v>199</v>
      </c>
      <c r="B1848" s="1095" t="s">
        <v>2018</v>
      </c>
      <c r="C1848" s="1095" t="s">
        <v>2019</v>
      </c>
      <c r="D1848" s="1095" t="s">
        <v>1100</v>
      </c>
      <c r="E1848" s="1096">
        <v>40534</v>
      </c>
      <c r="F1848" s="1095" t="s">
        <v>199</v>
      </c>
      <c r="G1848" s="1091"/>
      <c r="H1848" s="1091"/>
      <c r="I1848" s="1091"/>
      <c r="J1848" s="1095" t="s">
        <v>199</v>
      </c>
      <c r="K1848" s="1091">
        <v>17000000</v>
      </c>
      <c r="L1848" s="1091"/>
      <c r="M1848" s="1092">
        <v>17000</v>
      </c>
      <c r="N1848" s="1091">
        <v>1000</v>
      </c>
      <c r="O1848" s="1091"/>
      <c r="P1848" s="1091"/>
      <c r="Q1848" s="1091"/>
      <c r="R1848" s="1092"/>
    </row>
    <row r="1849" spans="1:18">
      <c r="A1849" s="1095" t="s">
        <v>199</v>
      </c>
      <c r="B1849" s="1095" t="s">
        <v>2018</v>
      </c>
      <c r="C1849" s="1095" t="s">
        <v>2019</v>
      </c>
      <c r="D1849" s="1095" t="s">
        <v>1100</v>
      </c>
      <c r="E1849" s="1096">
        <v>40870</v>
      </c>
      <c r="F1849" s="1095" t="s">
        <v>199</v>
      </c>
      <c r="G1849" s="1091"/>
      <c r="H1849" s="1091"/>
      <c r="I1849" s="1091"/>
      <c r="J1849" s="1095" t="s">
        <v>199</v>
      </c>
      <c r="K1849" s="1091">
        <v>17000000</v>
      </c>
      <c r="L1849" s="1091"/>
      <c r="M1849" s="1092">
        <v>17000</v>
      </c>
      <c r="N1849" s="1091">
        <v>1000</v>
      </c>
      <c r="O1849" s="1091"/>
      <c r="P1849" s="1091"/>
      <c r="Q1849" s="1091"/>
      <c r="R1849" s="1092"/>
    </row>
    <row r="1850" spans="1:18">
      <c r="A1850" s="1095" t="s">
        <v>199</v>
      </c>
      <c r="B1850" s="1095" t="s">
        <v>2018</v>
      </c>
      <c r="C1850" s="1095" t="s">
        <v>2019</v>
      </c>
      <c r="D1850" s="1095" t="s">
        <v>1100</v>
      </c>
      <c r="E1850" s="1096">
        <v>41423</v>
      </c>
      <c r="F1850" s="1095" t="s">
        <v>199</v>
      </c>
      <c r="G1850" s="1091"/>
      <c r="H1850" s="1091"/>
      <c r="I1850" s="1091"/>
      <c r="J1850" s="1095" t="s">
        <v>199</v>
      </c>
      <c r="K1850" s="1091"/>
      <c r="L1850" s="1091"/>
      <c r="M1850" s="1092"/>
      <c r="N1850" s="1091"/>
      <c r="O1850" s="1091"/>
      <c r="P1850" s="1091"/>
      <c r="Q1850" s="1091">
        <v>2150648.5499999998</v>
      </c>
      <c r="R1850" s="1092">
        <v>276078.12</v>
      </c>
    </row>
    <row r="1851" spans="1:18">
      <c r="A1851" s="1095" t="s">
        <v>813</v>
      </c>
      <c r="B1851" s="1095" t="s">
        <v>2020</v>
      </c>
      <c r="C1851" s="1095" t="s">
        <v>2021</v>
      </c>
      <c r="D1851" s="1095" t="s">
        <v>151</v>
      </c>
      <c r="E1851" s="1096">
        <v>39829</v>
      </c>
      <c r="F1851" s="1095" t="s">
        <v>201</v>
      </c>
      <c r="G1851" s="1091">
        <v>20749000</v>
      </c>
      <c r="H1851" s="1091">
        <v>0</v>
      </c>
      <c r="I1851" s="1091">
        <v>18023831.850000001</v>
      </c>
      <c r="J1851" s="1095" t="s">
        <v>808</v>
      </c>
      <c r="K1851" s="1091"/>
      <c r="L1851" s="1091"/>
      <c r="M1851" s="1092"/>
      <c r="N1851" s="1091"/>
      <c r="O1851" s="1091"/>
      <c r="P1851" s="1091"/>
      <c r="Q1851" s="1091"/>
      <c r="R1851" s="1092"/>
    </row>
    <row r="1852" spans="1:18">
      <c r="A1852" s="1095" t="s">
        <v>199</v>
      </c>
      <c r="B1852" s="1095" t="s">
        <v>2020</v>
      </c>
      <c r="C1852" s="1095" t="s">
        <v>2021</v>
      </c>
      <c r="D1852" s="1095" t="s">
        <v>151</v>
      </c>
      <c r="E1852" s="1096">
        <v>41253</v>
      </c>
      <c r="F1852" s="1095" t="s">
        <v>199</v>
      </c>
      <c r="G1852" s="1091"/>
      <c r="H1852" s="1091"/>
      <c r="I1852" s="1091"/>
      <c r="J1852" s="1095" t="s">
        <v>199</v>
      </c>
      <c r="K1852" s="1091">
        <v>1956900</v>
      </c>
      <c r="L1852" s="1091"/>
      <c r="M1852" s="1092">
        <v>3000</v>
      </c>
      <c r="N1852" s="1091">
        <v>652.29999999999995</v>
      </c>
      <c r="O1852" s="1091">
        <v>-1043100</v>
      </c>
      <c r="P1852" s="1091"/>
      <c r="Q1852" s="1091">
        <v>403161.92</v>
      </c>
      <c r="R1852" s="1092">
        <v>487</v>
      </c>
    </row>
    <row r="1853" spans="1:18">
      <c r="A1853" s="1095" t="s">
        <v>199</v>
      </c>
      <c r="B1853" s="1095" t="s">
        <v>2020</v>
      </c>
      <c r="C1853" s="1095" t="s">
        <v>2021</v>
      </c>
      <c r="D1853" s="1095" t="s">
        <v>151</v>
      </c>
      <c r="E1853" s="1096">
        <v>41254</v>
      </c>
      <c r="F1853" s="1095" t="s">
        <v>199</v>
      </c>
      <c r="G1853" s="1091"/>
      <c r="H1853" s="1091"/>
      <c r="I1853" s="1091"/>
      <c r="J1853" s="1095" t="s">
        <v>199</v>
      </c>
      <c r="K1853" s="1091">
        <v>11577672.699999999</v>
      </c>
      <c r="L1853" s="1091"/>
      <c r="M1853" s="1092">
        <v>17749</v>
      </c>
      <c r="N1853" s="1091">
        <v>652.29999999999995</v>
      </c>
      <c r="O1853" s="1091">
        <v>-6171327.2999999998</v>
      </c>
      <c r="P1853" s="1091"/>
      <c r="Q1853" s="1091">
        <v>455316.35</v>
      </c>
      <c r="R1853" s="1092">
        <v>550</v>
      </c>
    </row>
    <row r="1854" spans="1:18">
      <c r="A1854" s="1095" t="s">
        <v>199</v>
      </c>
      <c r="B1854" s="1095" t="s">
        <v>2020</v>
      </c>
      <c r="C1854" s="1095" t="s">
        <v>2021</v>
      </c>
      <c r="D1854" s="1095" t="s">
        <v>151</v>
      </c>
      <c r="E1854" s="1096">
        <v>41285</v>
      </c>
      <c r="F1854" s="1095" t="s">
        <v>199</v>
      </c>
      <c r="G1854" s="1091"/>
      <c r="H1854" s="1091"/>
      <c r="I1854" s="1091"/>
      <c r="J1854" s="1095" t="s">
        <v>199</v>
      </c>
      <c r="K1854" s="1091"/>
      <c r="L1854" s="1091">
        <v>-135345.73000000001</v>
      </c>
      <c r="M1854" s="1092"/>
      <c r="N1854" s="1091"/>
      <c r="O1854" s="1091"/>
      <c r="P1854" s="1091"/>
      <c r="Q1854" s="1091"/>
      <c r="R1854" s="1092"/>
    </row>
    <row r="1855" spans="1:18">
      <c r="A1855" s="1095"/>
      <c r="B1855" s="1095" t="s">
        <v>2022</v>
      </c>
      <c r="C1855" s="1095" t="s">
        <v>2023</v>
      </c>
      <c r="D1855" s="1095" t="s">
        <v>105</v>
      </c>
      <c r="E1855" s="1096">
        <v>39801</v>
      </c>
      <c r="F1855" s="1095" t="s">
        <v>200</v>
      </c>
      <c r="G1855" s="1091">
        <v>5448000</v>
      </c>
      <c r="H1855" s="1091">
        <v>0</v>
      </c>
      <c r="I1855" s="1091">
        <v>6902866.3300000001</v>
      </c>
      <c r="J1855" s="1095" t="s">
        <v>1020</v>
      </c>
      <c r="K1855" s="1091"/>
      <c r="L1855" s="1091"/>
      <c r="M1855" s="1092"/>
      <c r="N1855" s="1091"/>
      <c r="O1855" s="1091"/>
      <c r="P1855" s="1091"/>
      <c r="Q1855" s="1091"/>
      <c r="R1855" s="1092"/>
    </row>
    <row r="1856" spans="1:18">
      <c r="A1856" s="1095" t="s">
        <v>199</v>
      </c>
      <c r="B1856" s="1095" t="s">
        <v>2022</v>
      </c>
      <c r="C1856" s="1095" t="s">
        <v>2023</v>
      </c>
      <c r="D1856" s="1095" t="s">
        <v>105</v>
      </c>
      <c r="E1856" s="1096">
        <v>41018</v>
      </c>
      <c r="F1856" s="1095" t="s">
        <v>199</v>
      </c>
      <c r="G1856" s="1091"/>
      <c r="H1856" s="1091"/>
      <c r="I1856" s="1091"/>
      <c r="J1856" s="1095" t="s">
        <v>199</v>
      </c>
      <c r="K1856" s="1091">
        <v>5448000</v>
      </c>
      <c r="L1856" s="1091"/>
      <c r="M1856" s="1092">
        <v>5448</v>
      </c>
      <c r="N1856" s="1091">
        <v>1000</v>
      </c>
      <c r="O1856" s="1091"/>
      <c r="P1856" s="1091"/>
      <c r="Q1856" s="1091">
        <v>792783</v>
      </c>
      <c r="R1856" s="1092">
        <v>175742</v>
      </c>
    </row>
    <row r="1857" spans="1:18">
      <c r="A1857" s="1095" t="s">
        <v>892</v>
      </c>
      <c r="B1857" s="1095" t="s">
        <v>2024</v>
      </c>
      <c r="C1857" s="1095" t="s">
        <v>2025</v>
      </c>
      <c r="D1857" s="1095" t="s">
        <v>42</v>
      </c>
      <c r="E1857" s="1096">
        <v>39801</v>
      </c>
      <c r="F1857" s="1095" t="s">
        <v>200</v>
      </c>
      <c r="G1857" s="1091">
        <v>9090000</v>
      </c>
      <c r="H1857" s="1091">
        <v>0</v>
      </c>
      <c r="I1857" s="1091">
        <v>11795867.07</v>
      </c>
      <c r="J1857" s="1095" t="s">
        <v>1020</v>
      </c>
      <c r="K1857" s="1091"/>
      <c r="L1857" s="1091"/>
      <c r="M1857" s="1092"/>
      <c r="N1857" s="1091"/>
      <c r="O1857" s="1091"/>
      <c r="P1857" s="1091"/>
      <c r="Q1857" s="1091"/>
      <c r="R1857" s="1092"/>
    </row>
    <row r="1858" spans="1:18">
      <c r="A1858" s="1095" t="s">
        <v>199</v>
      </c>
      <c r="B1858" s="1095" t="s">
        <v>2024</v>
      </c>
      <c r="C1858" s="1095" t="s">
        <v>2025</v>
      </c>
      <c r="D1858" s="1095" t="s">
        <v>42</v>
      </c>
      <c r="E1858" s="1096">
        <v>40780</v>
      </c>
      <c r="F1858" s="1095" t="s">
        <v>199</v>
      </c>
      <c r="G1858" s="1091"/>
      <c r="H1858" s="1091"/>
      <c r="I1858" s="1091"/>
      <c r="J1858" s="1095" t="s">
        <v>199</v>
      </c>
      <c r="K1858" s="1091">
        <v>9090000</v>
      </c>
      <c r="L1858" s="1091"/>
      <c r="M1858" s="1092">
        <v>9090</v>
      </c>
      <c r="N1858" s="1091">
        <v>1000</v>
      </c>
      <c r="O1858" s="1091"/>
      <c r="P1858" s="1091"/>
      <c r="Q1858" s="1091"/>
      <c r="R1858" s="1092"/>
    </row>
    <row r="1859" spans="1:18">
      <c r="A1859" s="1095" t="s">
        <v>199</v>
      </c>
      <c r="B1859" s="1095" t="s">
        <v>2024</v>
      </c>
      <c r="C1859" s="1095" t="s">
        <v>2025</v>
      </c>
      <c r="D1859" s="1095" t="s">
        <v>42</v>
      </c>
      <c r="E1859" s="1096">
        <v>42130</v>
      </c>
      <c r="F1859" s="1095" t="s">
        <v>199</v>
      </c>
      <c r="G1859" s="1091"/>
      <c r="H1859" s="1091"/>
      <c r="I1859" s="1091"/>
      <c r="J1859" s="1095" t="s">
        <v>199</v>
      </c>
      <c r="K1859" s="1091"/>
      <c r="L1859" s="1091"/>
      <c r="M1859" s="1092"/>
      <c r="N1859" s="1091"/>
      <c r="O1859" s="1091"/>
      <c r="P1859" s="1091"/>
      <c r="Q1859" s="1091">
        <v>1486292.07</v>
      </c>
      <c r="R1859" s="1092">
        <v>151029.98000000001</v>
      </c>
    </row>
    <row r="1860" spans="1:18">
      <c r="A1860" s="1095" t="s">
        <v>773</v>
      </c>
      <c r="B1860" s="1095" t="s">
        <v>2026</v>
      </c>
      <c r="C1860" s="1095" t="s">
        <v>2027</v>
      </c>
      <c r="D1860" s="1095" t="s">
        <v>920</v>
      </c>
      <c r="E1860" s="1096">
        <v>39822</v>
      </c>
      <c r="F1860" s="1095" t="s">
        <v>200</v>
      </c>
      <c r="G1860" s="1091">
        <v>25000000</v>
      </c>
      <c r="H1860" s="1091">
        <v>0</v>
      </c>
      <c r="I1860" s="1091">
        <v>29722063.780000001</v>
      </c>
      <c r="J1860" s="1095" t="s">
        <v>1020</v>
      </c>
      <c r="K1860" s="1091"/>
      <c r="L1860" s="1091"/>
      <c r="M1860" s="1092"/>
      <c r="N1860" s="1091"/>
      <c r="O1860" s="1091"/>
      <c r="P1860" s="1091"/>
      <c r="Q1860" s="1091"/>
      <c r="R1860" s="1092"/>
    </row>
    <row r="1861" spans="1:18">
      <c r="A1861" s="1095" t="s">
        <v>199</v>
      </c>
      <c r="B1861" s="1095" t="s">
        <v>2026</v>
      </c>
      <c r="C1861" s="1095" t="s">
        <v>2027</v>
      </c>
      <c r="D1861" s="1095" t="s">
        <v>920</v>
      </c>
      <c r="E1861" s="1096">
        <v>40779</v>
      </c>
      <c r="F1861" s="1095" t="s">
        <v>199</v>
      </c>
      <c r="G1861" s="1091"/>
      <c r="H1861" s="1091"/>
      <c r="I1861" s="1091"/>
      <c r="J1861" s="1095" t="s">
        <v>199</v>
      </c>
      <c r="K1861" s="1091">
        <v>12500000</v>
      </c>
      <c r="L1861" s="1091"/>
      <c r="M1861" s="1092">
        <v>12500</v>
      </c>
      <c r="N1861" s="1091">
        <v>1000</v>
      </c>
      <c r="O1861" s="1091"/>
      <c r="P1861" s="1091"/>
      <c r="Q1861" s="1091"/>
      <c r="R1861" s="1092"/>
    </row>
    <row r="1862" spans="1:18">
      <c r="A1862" s="1095" t="s">
        <v>199</v>
      </c>
      <c r="B1862" s="1095" t="s">
        <v>2026</v>
      </c>
      <c r="C1862" s="1095" t="s">
        <v>2027</v>
      </c>
      <c r="D1862" s="1095" t="s">
        <v>920</v>
      </c>
      <c r="E1862" s="1096">
        <v>41360</v>
      </c>
      <c r="F1862" s="1095" t="s">
        <v>199</v>
      </c>
      <c r="G1862" s="1091"/>
      <c r="H1862" s="1091"/>
      <c r="I1862" s="1091"/>
      <c r="J1862" s="1095" t="s">
        <v>199</v>
      </c>
      <c r="K1862" s="1091">
        <v>2500000</v>
      </c>
      <c r="L1862" s="1091"/>
      <c r="M1862" s="1092">
        <v>2500</v>
      </c>
      <c r="N1862" s="1091">
        <v>1000</v>
      </c>
      <c r="O1862" s="1091"/>
      <c r="P1862" s="1091"/>
      <c r="Q1862" s="1091"/>
      <c r="R1862" s="1092"/>
    </row>
    <row r="1863" spans="1:18">
      <c r="A1863" s="1095" t="s">
        <v>199</v>
      </c>
      <c r="B1863" s="1095" t="s">
        <v>2026</v>
      </c>
      <c r="C1863" s="1095" t="s">
        <v>2027</v>
      </c>
      <c r="D1863" s="1095" t="s">
        <v>920</v>
      </c>
      <c r="E1863" s="1096">
        <v>41402</v>
      </c>
      <c r="F1863" s="1095" t="s">
        <v>199</v>
      </c>
      <c r="G1863" s="1091"/>
      <c r="H1863" s="1091"/>
      <c r="I1863" s="1091"/>
      <c r="J1863" s="1095" t="s">
        <v>199</v>
      </c>
      <c r="K1863" s="1091">
        <v>10000000</v>
      </c>
      <c r="L1863" s="1091"/>
      <c r="M1863" s="1092">
        <v>10000</v>
      </c>
      <c r="N1863" s="1091">
        <v>1000</v>
      </c>
      <c r="O1863" s="1091"/>
      <c r="P1863" s="1091"/>
      <c r="Q1863" s="1091"/>
      <c r="R1863" s="1092"/>
    </row>
    <row r="1864" spans="1:18">
      <c r="A1864" s="1095" t="s">
        <v>199</v>
      </c>
      <c r="B1864" s="1095" t="s">
        <v>2026</v>
      </c>
      <c r="C1864" s="1095" t="s">
        <v>2027</v>
      </c>
      <c r="D1864" s="1095" t="s">
        <v>920</v>
      </c>
      <c r="E1864" s="1096">
        <v>42152</v>
      </c>
      <c r="F1864" s="1095" t="s">
        <v>199</v>
      </c>
      <c r="G1864" s="1091"/>
      <c r="H1864" s="1091"/>
      <c r="I1864" s="1091"/>
      <c r="J1864" s="1095" t="s">
        <v>199</v>
      </c>
      <c r="K1864" s="1091"/>
      <c r="L1864" s="1091"/>
      <c r="M1864" s="1092"/>
      <c r="N1864" s="1091"/>
      <c r="O1864" s="1091"/>
      <c r="P1864" s="1091"/>
      <c r="Q1864" s="1091">
        <v>389077.67</v>
      </c>
      <c r="R1864" s="1092">
        <v>226819.47</v>
      </c>
    </row>
    <row r="1865" spans="1:18">
      <c r="A1865" s="1095" t="s">
        <v>1360</v>
      </c>
      <c r="B1865" s="1095" t="s">
        <v>2028</v>
      </c>
      <c r="C1865" s="1095" t="s">
        <v>1463</v>
      </c>
      <c r="D1865" s="1095" t="s">
        <v>18</v>
      </c>
      <c r="E1865" s="1096">
        <v>39850</v>
      </c>
      <c r="F1865" s="1095" t="s">
        <v>200</v>
      </c>
      <c r="G1865" s="1091">
        <v>5000000</v>
      </c>
      <c r="H1865" s="1091">
        <v>0</v>
      </c>
      <c r="I1865" s="1091">
        <v>5714215.5599999996</v>
      </c>
      <c r="J1865" s="1095" t="s">
        <v>1020</v>
      </c>
      <c r="K1865" s="1091"/>
      <c r="L1865" s="1091"/>
      <c r="M1865" s="1092"/>
      <c r="N1865" s="1091"/>
      <c r="O1865" s="1091"/>
      <c r="P1865" s="1091"/>
      <c r="Q1865" s="1091"/>
      <c r="R1865" s="1092"/>
    </row>
    <row r="1866" spans="1:18">
      <c r="A1866" s="1095" t="s">
        <v>199</v>
      </c>
      <c r="B1866" s="1095" t="s">
        <v>2028</v>
      </c>
      <c r="C1866" s="1095" t="s">
        <v>1463</v>
      </c>
      <c r="D1866" s="1095" t="s">
        <v>18</v>
      </c>
      <c r="E1866" s="1096">
        <v>40450</v>
      </c>
      <c r="F1866" s="1095" t="s">
        <v>199</v>
      </c>
      <c r="G1866" s="1091"/>
      <c r="H1866" s="1091"/>
      <c r="I1866" s="1091"/>
      <c r="J1866" s="1095" t="s">
        <v>199</v>
      </c>
      <c r="K1866" s="1091">
        <v>5000000</v>
      </c>
      <c r="L1866" s="1091"/>
      <c r="M1866" s="1092">
        <v>5000</v>
      </c>
      <c r="N1866" s="1091">
        <v>1000</v>
      </c>
      <c r="O1866" s="1091"/>
      <c r="P1866" s="1091"/>
      <c r="Q1866" s="1091"/>
      <c r="R1866" s="1092"/>
    </row>
    <row r="1867" spans="1:18">
      <c r="A1867" s="1095" t="s">
        <v>199</v>
      </c>
      <c r="B1867" s="1095" t="s">
        <v>2028</v>
      </c>
      <c r="C1867" s="1095" t="s">
        <v>1463</v>
      </c>
      <c r="D1867" s="1095" t="s">
        <v>18</v>
      </c>
      <c r="E1867" s="1096">
        <v>42137</v>
      </c>
      <c r="F1867" s="1095" t="s">
        <v>199</v>
      </c>
      <c r="G1867" s="1091"/>
      <c r="H1867" s="1091"/>
      <c r="I1867" s="1091"/>
      <c r="J1867" s="1095" t="s">
        <v>199</v>
      </c>
      <c r="K1867" s="1091"/>
      <c r="L1867" s="1091"/>
      <c r="M1867" s="1092"/>
      <c r="N1867" s="1091"/>
      <c r="O1867" s="1091"/>
      <c r="P1867" s="1091"/>
      <c r="Q1867" s="1091">
        <v>302410</v>
      </c>
      <c r="R1867" s="1092">
        <v>54705</v>
      </c>
    </row>
    <row r="1868" spans="1:18">
      <c r="A1868" s="1095" t="s">
        <v>802</v>
      </c>
      <c r="B1868" s="1095" t="s">
        <v>2029</v>
      </c>
      <c r="C1868" s="1095" t="s">
        <v>2030</v>
      </c>
      <c r="D1868" s="1095" t="s">
        <v>117</v>
      </c>
      <c r="E1868" s="1096">
        <v>39871</v>
      </c>
      <c r="F1868" s="1095" t="s">
        <v>201</v>
      </c>
      <c r="G1868" s="1091">
        <v>731000</v>
      </c>
      <c r="H1868" s="1091">
        <v>0</v>
      </c>
      <c r="I1868" s="1091">
        <v>813086.56</v>
      </c>
      <c r="J1868" s="1095" t="s">
        <v>1020</v>
      </c>
      <c r="K1868" s="1091"/>
      <c r="L1868" s="1091"/>
      <c r="M1868" s="1092"/>
      <c r="N1868" s="1091"/>
      <c r="O1868" s="1091"/>
      <c r="P1868" s="1091"/>
      <c r="Q1868" s="1091"/>
      <c r="R1868" s="1092"/>
    </row>
    <row r="1869" spans="1:18">
      <c r="A1869" s="1095" t="s">
        <v>199</v>
      </c>
      <c r="B1869" s="1095" t="s">
        <v>2029</v>
      </c>
      <c r="C1869" s="1095" t="s">
        <v>2030</v>
      </c>
      <c r="D1869" s="1095" t="s">
        <v>117</v>
      </c>
      <c r="E1869" s="1096">
        <v>40282</v>
      </c>
      <c r="F1869" s="1095" t="s">
        <v>199</v>
      </c>
      <c r="G1869" s="1091"/>
      <c r="H1869" s="1091"/>
      <c r="I1869" s="1091"/>
      <c r="J1869" s="1095" t="s">
        <v>199</v>
      </c>
      <c r="K1869" s="1091">
        <v>731000</v>
      </c>
      <c r="L1869" s="1091"/>
      <c r="M1869" s="1092">
        <v>731</v>
      </c>
      <c r="N1869" s="1091">
        <v>1000</v>
      </c>
      <c r="O1869" s="1091"/>
      <c r="P1869" s="1091"/>
      <c r="Q1869" s="1091">
        <v>37000</v>
      </c>
      <c r="R1869" s="1092">
        <v>37</v>
      </c>
    </row>
    <row r="1870" spans="1:18">
      <c r="A1870" s="1095" t="s">
        <v>802</v>
      </c>
      <c r="B1870" s="1095" t="s">
        <v>2031</v>
      </c>
      <c r="C1870" s="1095" t="s">
        <v>2032</v>
      </c>
      <c r="D1870" s="1095" t="s">
        <v>845</v>
      </c>
      <c r="E1870" s="1096">
        <v>39850</v>
      </c>
      <c r="F1870" s="1095" t="s">
        <v>201</v>
      </c>
      <c r="G1870" s="1091">
        <v>301000</v>
      </c>
      <c r="H1870" s="1091">
        <v>0</v>
      </c>
      <c r="I1870" s="1091">
        <v>379458.89</v>
      </c>
      <c r="J1870" s="1095" t="s">
        <v>1020</v>
      </c>
      <c r="K1870" s="1091"/>
      <c r="L1870" s="1091"/>
      <c r="M1870" s="1092"/>
      <c r="N1870" s="1091"/>
      <c r="O1870" s="1091"/>
      <c r="P1870" s="1091"/>
      <c r="Q1870" s="1091"/>
      <c r="R1870" s="1092"/>
    </row>
    <row r="1871" spans="1:18">
      <c r="A1871" s="1095" t="s">
        <v>199</v>
      </c>
      <c r="B1871" s="1095" t="s">
        <v>2031</v>
      </c>
      <c r="C1871" s="1095" t="s">
        <v>2032</v>
      </c>
      <c r="D1871" s="1095" t="s">
        <v>845</v>
      </c>
      <c r="E1871" s="1096">
        <v>41262</v>
      </c>
      <c r="F1871" s="1095" t="s">
        <v>199</v>
      </c>
      <c r="G1871" s="1091"/>
      <c r="H1871" s="1091"/>
      <c r="I1871" s="1091"/>
      <c r="J1871" s="1095" t="s">
        <v>199</v>
      </c>
      <c r="K1871" s="1091">
        <v>301000</v>
      </c>
      <c r="L1871" s="1091"/>
      <c r="M1871" s="1092">
        <v>301</v>
      </c>
      <c r="N1871" s="1091">
        <v>1000</v>
      </c>
      <c r="O1871" s="1091"/>
      <c r="P1871" s="1091"/>
      <c r="Q1871" s="1091">
        <v>15000</v>
      </c>
      <c r="R1871" s="1092">
        <v>15</v>
      </c>
    </row>
    <row r="1872" spans="1:18">
      <c r="A1872" s="1095" t="s">
        <v>773</v>
      </c>
      <c r="B1872" s="1095" t="s">
        <v>2033</v>
      </c>
      <c r="C1872" s="1095" t="s">
        <v>2023</v>
      </c>
      <c r="D1872" s="1095" t="s">
        <v>105</v>
      </c>
      <c r="E1872" s="1096">
        <v>39990</v>
      </c>
      <c r="F1872" s="1095" t="s">
        <v>200</v>
      </c>
      <c r="G1872" s="1091">
        <v>3400000000</v>
      </c>
      <c r="H1872" s="1091">
        <v>0</v>
      </c>
      <c r="I1872" s="1091">
        <v>4236125671</v>
      </c>
      <c r="J1872" s="1095" t="s">
        <v>1020</v>
      </c>
      <c r="K1872" s="1091"/>
      <c r="L1872" s="1091"/>
      <c r="M1872" s="1092"/>
      <c r="N1872" s="1091"/>
      <c r="O1872" s="1091"/>
      <c r="P1872" s="1091"/>
      <c r="Q1872" s="1091"/>
      <c r="R1872" s="1092"/>
    </row>
    <row r="1873" spans="1:18">
      <c r="A1873" s="1095" t="s">
        <v>199</v>
      </c>
      <c r="B1873" s="1095" t="s">
        <v>2033</v>
      </c>
      <c r="C1873" s="1095" t="s">
        <v>2023</v>
      </c>
      <c r="D1873" s="1095" t="s">
        <v>105</v>
      </c>
      <c r="E1873" s="1096">
        <v>40268</v>
      </c>
      <c r="F1873" s="1095" t="s">
        <v>199</v>
      </c>
      <c r="G1873" s="1091"/>
      <c r="H1873" s="1091"/>
      <c r="I1873" s="1091"/>
      <c r="J1873" s="1095" t="s">
        <v>199</v>
      </c>
      <c r="K1873" s="1091">
        <v>3400000000</v>
      </c>
      <c r="L1873" s="1091"/>
      <c r="M1873" s="1092">
        <v>3400000</v>
      </c>
      <c r="N1873" s="1091">
        <v>1000</v>
      </c>
      <c r="O1873" s="1091"/>
      <c r="P1873" s="1091"/>
      <c r="Q1873" s="1091"/>
      <c r="R1873" s="1092"/>
    </row>
    <row r="1874" spans="1:18">
      <c r="A1874" s="1095" t="s">
        <v>199</v>
      </c>
      <c r="B1874" s="1095" t="s">
        <v>2033</v>
      </c>
      <c r="C1874" s="1095" t="s">
        <v>2023</v>
      </c>
      <c r="D1874" s="1095" t="s">
        <v>105</v>
      </c>
      <c r="E1874" s="1096">
        <v>40448</v>
      </c>
      <c r="F1874" s="1095" t="s">
        <v>199</v>
      </c>
      <c r="G1874" s="1091"/>
      <c r="H1874" s="1091"/>
      <c r="I1874" s="1091"/>
      <c r="J1874" s="1095" t="s">
        <v>199</v>
      </c>
      <c r="K1874" s="1091"/>
      <c r="L1874" s="1091"/>
      <c r="M1874" s="1092"/>
      <c r="N1874" s="1091"/>
      <c r="O1874" s="1091"/>
      <c r="P1874" s="1091"/>
      <c r="Q1874" s="1091">
        <v>706264559.88999999</v>
      </c>
      <c r="R1874" s="1092">
        <v>52093973</v>
      </c>
    </row>
    <row r="1875" spans="1:18">
      <c r="A1875" s="1095" t="s">
        <v>809</v>
      </c>
      <c r="B1875" s="1095" t="s">
        <v>2034</v>
      </c>
      <c r="C1875" s="1095" t="s">
        <v>1170</v>
      </c>
      <c r="D1875" s="1095" t="s">
        <v>882</v>
      </c>
      <c r="E1875" s="1096">
        <v>39955</v>
      </c>
      <c r="F1875" s="1095" t="s">
        <v>201</v>
      </c>
      <c r="G1875" s="1091">
        <v>15000000</v>
      </c>
      <c r="H1875" s="1091">
        <v>0</v>
      </c>
      <c r="I1875" s="1091">
        <v>17580291.550000001</v>
      </c>
      <c r="J1875" s="1095" t="s">
        <v>1020</v>
      </c>
      <c r="K1875" s="1091"/>
      <c r="L1875" s="1091"/>
      <c r="M1875" s="1092"/>
      <c r="N1875" s="1091"/>
      <c r="O1875" s="1091"/>
      <c r="P1875" s="1091"/>
      <c r="Q1875" s="1091"/>
      <c r="R1875" s="1092"/>
    </row>
    <row r="1876" spans="1:18">
      <c r="A1876" s="1095" t="s">
        <v>199</v>
      </c>
      <c r="B1876" s="1095" t="s">
        <v>2034</v>
      </c>
      <c r="C1876" s="1095" t="s">
        <v>1170</v>
      </c>
      <c r="D1876" s="1095" t="s">
        <v>882</v>
      </c>
      <c r="E1876" s="1096">
        <v>40773</v>
      </c>
      <c r="F1876" s="1095" t="s">
        <v>199</v>
      </c>
      <c r="G1876" s="1091"/>
      <c r="H1876" s="1091"/>
      <c r="I1876" s="1091"/>
      <c r="J1876" s="1095" t="s">
        <v>199</v>
      </c>
      <c r="K1876" s="1091">
        <v>15000000</v>
      </c>
      <c r="L1876" s="1091"/>
      <c r="M1876" s="1092">
        <v>15000</v>
      </c>
      <c r="N1876" s="1091">
        <v>1000</v>
      </c>
      <c r="O1876" s="1091"/>
      <c r="P1876" s="1091"/>
      <c r="Q1876" s="1091">
        <v>750000</v>
      </c>
      <c r="R1876" s="1092">
        <v>750</v>
      </c>
    </row>
    <row r="1877" spans="1:18">
      <c r="A1877" s="1095" t="s">
        <v>813</v>
      </c>
      <c r="B1877" s="1095" t="s">
        <v>2035</v>
      </c>
      <c r="C1877" s="1095" t="s">
        <v>2036</v>
      </c>
      <c r="D1877" s="1095" t="s">
        <v>76</v>
      </c>
      <c r="E1877" s="1096">
        <v>39805</v>
      </c>
      <c r="F1877" s="1095" t="s">
        <v>201</v>
      </c>
      <c r="G1877" s="1091">
        <v>7500000</v>
      </c>
      <c r="H1877" s="1091">
        <v>0</v>
      </c>
      <c r="I1877" s="1091">
        <v>9232652.1699999999</v>
      </c>
      <c r="J1877" s="1095" t="s">
        <v>808</v>
      </c>
      <c r="K1877" s="1091"/>
      <c r="L1877" s="1091"/>
      <c r="M1877" s="1092"/>
      <c r="N1877" s="1091"/>
      <c r="O1877" s="1091"/>
      <c r="P1877" s="1091"/>
      <c r="Q1877" s="1091"/>
      <c r="R1877" s="1092"/>
    </row>
    <row r="1878" spans="1:18">
      <c r="A1878" s="1095" t="s">
        <v>199</v>
      </c>
      <c r="B1878" s="1095" t="s">
        <v>2035</v>
      </c>
      <c r="C1878" s="1095" t="s">
        <v>2036</v>
      </c>
      <c r="D1878" s="1095" t="s">
        <v>76</v>
      </c>
      <c r="E1878" s="1096">
        <v>41213</v>
      </c>
      <c r="F1878" s="1095" t="s">
        <v>199</v>
      </c>
      <c r="G1878" s="1091"/>
      <c r="H1878" s="1091"/>
      <c r="I1878" s="1091"/>
      <c r="J1878" s="1095" t="s">
        <v>199</v>
      </c>
      <c r="K1878" s="1091">
        <v>7359000</v>
      </c>
      <c r="L1878" s="1091"/>
      <c r="M1878" s="1092">
        <v>7500</v>
      </c>
      <c r="N1878" s="1091">
        <v>981.2</v>
      </c>
      <c r="O1878" s="1091">
        <v>-141000</v>
      </c>
      <c r="P1878" s="1091"/>
      <c r="Q1878" s="1091">
        <v>371250</v>
      </c>
      <c r="R1878" s="1092">
        <v>375</v>
      </c>
    </row>
    <row r="1879" spans="1:18">
      <c r="A1879" s="1095" t="s">
        <v>199</v>
      </c>
      <c r="B1879" s="1095" t="s">
        <v>2035</v>
      </c>
      <c r="C1879" s="1095" t="s">
        <v>2036</v>
      </c>
      <c r="D1879" s="1095" t="s">
        <v>76</v>
      </c>
      <c r="E1879" s="1096">
        <v>41285</v>
      </c>
      <c r="F1879" s="1095" t="s">
        <v>199</v>
      </c>
      <c r="G1879" s="1091"/>
      <c r="H1879" s="1091"/>
      <c r="I1879" s="1091"/>
      <c r="J1879" s="1095" t="s">
        <v>199</v>
      </c>
      <c r="K1879" s="1091"/>
      <c r="L1879" s="1091">
        <v>-73590</v>
      </c>
      <c r="M1879" s="1092"/>
      <c r="N1879" s="1091"/>
      <c r="O1879" s="1091"/>
      <c r="P1879" s="1091"/>
      <c r="Q1879" s="1091"/>
      <c r="R1879" s="1092"/>
    </row>
    <row r="1880" spans="1:18">
      <c r="A1880" s="1095" t="s">
        <v>773</v>
      </c>
      <c r="B1880" s="1095" t="s">
        <v>2037</v>
      </c>
      <c r="C1880" s="1095" t="s">
        <v>1273</v>
      </c>
      <c r="D1880" s="1095" t="s">
        <v>166</v>
      </c>
      <c r="E1880" s="1096">
        <v>39813</v>
      </c>
      <c r="F1880" s="1095" t="s">
        <v>200</v>
      </c>
      <c r="G1880" s="1091">
        <v>7579200000</v>
      </c>
      <c r="H1880" s="1091">
        <v>0</v>
      </c>
      <c r="I1880" s="1091">
        <v>8320638950.8299999</v>
      </c>
      <c r="J1880" s="1095" t="s">
        <v>1020</v>
      </c>
      <c r="K1880" s="1091"/>
      <c r="L1880" s="1091"/>
      <c r="M1880" s="1092"/>
      <c r="N1880" s="1091"/>
      <c r="O1880" s="1091"/>
      <c r="P1880" s="1091"/>
      <c r="Q1880" s="1091"/>
      <c r="R1880" s="1092"/>
    </row>
    <row r="1881" spans="1:18">
      <c r="A1881" s="1095" t="s">
        <v>199</v>
      </c>
      <c r="B1881" s="1095" t="s">
        <v>2037</v>
      </c>
      <c r="C1881" s="1095" t="s">
        <v>1273</v>
      </c>
      <c r="D1881" s="1095" t="s">
        <v>166</v>
      </c>
      <c r="E1881" s="1096">
        <v>40219</v>
      </c>
      <c r="F1881" s="1095" t="s">
        <v>199</v>
      </c>
      <c r="G1881" s="1091"/>
      <c r="H1881" s="1091"/>
      <c r="I1881" s="1091"/>
      <c r="J1881" s="1095" t="s">
        <v>199</v>
      </c>
      <c r="K1881" s="1091">
        <v>7579200000</v>
      </c>
      <c r="L1881" s="1091"/>
      <c r="M1881" s="1092">
        <v>75792</v>
      </c>
      <c r="N1881" s="1091">
        <v>100000</v>
      </c>
      <c r="O1881" s="1091"/>
      <c r="P1881" s="1091"/>
      <c r="Q1881" s="1091"/>
      <c r="R1881" s="1092"/>
    </row>
    <row r="1882" spans="1:18">
      <c r="A1882" s="1095" t="s">
        <v>199</v>
      </c>
      <c r="B1882" s="1095" t="s">
        <v>2037</v>
      </c>
      <c r="C1882" s="1095" t="s">
        <v>1273</v>
      </c>
      <c r="D1882" s="1095" t="s">
        <v>166</v>
      </c>
      <c r="E1882" s="1096">
        <v>40303</v>
      </c>
      <c r="F1882" s="1095" t="s">
        <v>199</v>
      </c>
      <c r="G1882" s="1091"/>
      <c r="H1882" s="1091"/>
      <c r="I1882" s="1091"/>
      <c r="J1882" s="1095" t="s">
        <v>199</v>
      </c>
      <c r="K1882" s="1091"/>
      <c r="L1882" s="1091"/>
      <c r="M1882" s="1092"/>
      <c r="N1882" s="1091"/>
      <c r="O1882" s="1091"/>
      <c r="P1882" s="1091"/>
      <c r="Q1882" s="1091">
        <v>320372284.16000003</v>
      </c>
      <c r="R1882" s="1092">
        <v>16885192</v>
      </c>
    </row>
    <row r="1883" spans="1:18">
      <c r="A1883" s="1095" t="s">
        <v>809</v>
      </c>
      <c r="B1883" s="1095" t="s">
        <v>2038</v>
      </c>
      <c r="C1883" s="1095" t="s">
        <v>795</v>
      </c>
      <c r="D1883" s="1095" t="s">
        <v>5</v>
      </c>
      <c r="E1883" s="1096">
        <v>39864</v>
      </c>
      <c r="F1883" s="1095" t="s">
        <v>201</v>
      </c>
      <c r="G1883" s="1091">
        <v>5450000</v>
      </c>
      <c r="H1883" s="1091">
        <v>0</v>
      </c>
      <c r="I1883" s="1091">
        <v>6474752.1399999997</v>
      </c>
      <c r="J1883" s="1095" t="s">
        <v>1020</v>
      </c>
      <c r="K1883" s="1091"/>
      <c r="L1883" s="1091"/>
      <c r="M1883" s="1092"/>
      <c r="N1883" s="1091"/>
      <c r="O1883" s="1091"/>
      <c r="P1883" s="1091"/>
      <c r="Q1883" s="1091"/>
      <c r="R1883" s="1092"/>
    </row>
    <row r="1884" spans="1:18">
      <c r="A1884" s="1095" t="s">
        <v>199</v>
      </c>
      <c r="B1884" s="1095" t="s">
        <v>2038</v>
      </c>
      <c r="C1884" s="1095" t="s">
        <v>795</v>
      </c>
      <c r="D1884" s="1095" t="s">
        <v>5</v>
      </c>
      <c r="E1884" s="1096">
        <v>40787</v>
      </c>
      <c r="F1884" s="1095" t="s">
        <v>199</v>
      </c>
      <c r="G1884" s="1091"/>
      <c r="H1884" s="1091"/>
      <c r="I1884" s="1091"/>
      <c r="J1884" s="1095" t="s">
        <v>199</v>
      </c>
      <c r="K1884" s="1091">
        <v>5450000</v>
      </c>
      <c r="L1884" s="1091"/>
      <c r="M1884" s="1092">
        <v>5450</v>
      </c>
      <c r="N1884" s="1091">
        <v>1000</v>
      </c>
      <c r="O1884" s="1091"/>
      <c r="P1884" s="1091"/>
      <c r="Q1884" s="1091">
        <v>273000</v>
      </c>
      <c r="R1884" s="1092">
        <v>273</v>
      </c>
    </row>
    <row r="1885" spans="1:18">
      <c r="A1885" s="1095" t="s">
        <v>813</v>
      </c>
      <c r="B1885" s="1095" t="s">
        <v>2039</v>
      </c>
      <c r="C1885" s="1095" t="s">
        <v>1140</v>
      </c>
      <c r="D1885" s="1095" t="s">
        <v>15</v>
      </c>
      <c r="E1885" s="1096">
        <v>39822</v>
      </c>
      <c r="F1885" s="1095" t="s">
        <v>201</v>
      </c>
      <c r="G1885" s="1091">
        <v>12000000</v>
      </c>
      <c r="H1885" s="1091">
        <v>0</v>
      </c>
      <c r="I1885" s="1091">
        <v>13065246</v>
      </c>
      <c r="J1885" s="1095" t="s">
        <v>808</v>
      </c>
      <c r="K1885" s="1091"/>
      <c r="L1885" s="1091"/>
      <c r="M1885" s="1092"/>
      <c r="N1885" s="1091"/>
      <c r="O1885" s="1091"/>
      <c r="P1885" s="1091"/>
      <c r="Q1885" s="1091"/>
      <c r="R1885" s="1092"/>
    </row>
    <row r="1886" spans="1:18">
      <c r="A1886" s="1095" t="s">
        <v>199</v>
      </c>
      <c r="B1886" s="1095" t="s">
        <v>2039</v>
      </c>
      <c r="C1886" s="1095" t="s">
        <v>1140</v>
      </c>
      <c r="D1886" s="1095" t="s">
        <v>15</v>
      </c>
      <c r="E1886" s="1096">
        <v>41341</v>
      </c>
      <c r="F1886" s="1095" t="s">
        <v>199</v>
      </c>
      <c r="G1886" s="1091"/>
      <c r="H1886" s="1091"/>
      <c r="I1886" s="1091"/>
      <c r="J1886" s="1095" t="s">
        <v>199</v>
      </c>
      <c r="K1886" s="1091">
        <v>244225</v>
      </c>
      <c r="L1886" s="1091"/>
      <c r="M1886" s="1092">
        <v>250</v>
      </c>
      <c r="N1886" s="1091">
        <v>976.9</v>
      </c>
      <c r="O1886" s="1091">
        <v>-5775</v>
      </c>
      <c r="P1886" s="1091"/>
      <c r="Q1886" s="1091">
        <v>4806.45</v>
      </c>
      <c r="R1886" s="1092">
        <v>5</v>
      </c>
    </row>
    <row r="1887" spans="1:18">
      <c r="A1887" s="1095" t="s">
        <v>199</v>
      </c>
      <c r="B1887" s="1095" t="s">
        <v>2039</v>
      </c>
      <c r="C1887" s="1095" t="s">
        <v>1140</v>
      </c>
      <c r="D1887" s="1095" t="s">
        <v>15</v>
      </c>
      <c r="E1887" s="1096">
        <v>41344</v>
      </c>
      <c r="F1887" s="1095" t="s">
        <v>199</v>
      </c>
      <c r="G1887" s="1091"/>
      <c r="H1887" s="1091"/>
      <c r="I1887" s="1091"/>
      <c r="J1887" s="1095" t="s">
        <v>199</v>
      </c>
      <c r="K1887" s="1091">
        <v>11478575</v>
      </c>
      <c r="L1887" s="1091"/>
      <c r="M1887" s="1092">
        <v>11750</v>
      </c>
      <c r="N1887" s="1091">
        <v>976.9</v>
      </c>
      <c r="O1887" s="1091">
        <v>-271425</v>
      </c>
      <c r="P1887" s="1091"/>
      <c r="Q1887" s="1091">
        <v>571967.55000000005</v>
      </c>
      <c r="R1887" s="1092">
        <v>595</v>
      </c>
    </row>
    <row r="1888" spans="1:18">
      <c r="A1888" s="1095" t="s">
        <v>199</v>
      </c>
      <c r="B1888" s="1095" t="s">
        <v>2039</v>
      </c>
      <c r="C1888" s="1095" t="s">
        <v>1140</v>
      </c>
      <c r="D1888" s="1095" t="s">
        <v>15</v>
      </c>
      <c r="E1888" s="1096">
        <v>41373</v>
      </c>
      <c r="F1888" s="1095" t="s">
        <v>199</v>
      </c>
      <c r="G1888" s="1091"/>
      <c r="H1888" s="1091"/>
      <c r="I1888" s="1091"/>
      <c r="J1888" s="1095" t="s">
        <v>199</v>
      </c>
      <c r="K1888" s="1091"/>
      <c r="L1888" s="1091">
        <v>-117228</v>
      </c>
      <c r="M1888" s="1092"/>
      <c r="N1888" s="1091"/>
      <c r="O1888" s="1091"/>
      <c r="P1888" s="1091"/>
      <c r="Q1888" s="1091"/>
      <c r="R1888" s="1092"/>
    </row>
    <row r="1889" spans="1:18">
      <c r="A1889" s="1095" t="s">
        <v>1519</v>
      </c>
      <c r="B1889" s="1095" t="s">
        <v>2040</v>
      </c>
      <c r="C1889" s="1095" t="s">
        <v>2041</v>
      </c>
      <c r="D1889" s="1095" t="s">
        <v>166</v>
      </c>
      <c r="E1889" s="1096">
        <v>39871</v>
      </c>
      <c r="F1889" s="1095" t="s">
        <v>201</v>
      </c>
      <c r="G1889" s="1091">
        <v>541000</v>
      </c>
      <c r="H1889" s="1091">
        <v>0</v>
      </c>
      <c r="I1889" s="1091">
        <v>2322183.2000000002</v>
      </c>
      <c r="J1889" s="1095" t="s">
        <v>1020</v>
      </c>
      <c r="K1889" s="1091"/>
      <c r="L1889" s="1091"/>
      <c r="M1889" s="1092"/>
      <c r="N1889" s="1091"/>
      <c r="O1889" s="1091"/>
      <c r="P1889" s="1091"/>
      <c r="Q1889" s="1091"/>
      <c r="R1889" s="1092"/>
    </row>
    <row r="1890" spans="1:18">
      <c r="A1890" s="1095" t="s">
        <v>199</v>
      </c>
      <c r="B1890" s="1095" t="s">
        <v>2040</v>
      </c>
      <c r="C1890" s="1095" t="s">
        <v>2041</v>
      </c>
      <c r="D1890" s="1095" t="s">
        <v>166</v>
      </c>
      <c r="E1890" s="1096">
        <v>40158</v>
      </c>
      <c r="F1890" s="1095" t="s">
        <v>199</v>
      </c>
      <c r="G1890" s="1091">
        <v>1505000</v>
      </c>
      <c r="H1890" s="1091"/>
      <c r="I1890" s="1091"/>
      <c r="J1890" s="1095" t="s">
        <v>199</v>
      </c>
      <c r="K1890" s="1091"/>
      <c r="L1890" s="1091"/>
      <c r="M1890" s="1092"/>
      <c r="N1890" s="1091"/>
      <c r="O1890" s="1091"/>
      <c r="P1890" s="1091"/>
      <c r="Q1890" s="1091"/>
      <c r="R1890" s="1092"/>
    </row>
    <row r="1891" spans="1:18">
      <c r="A1891" s="1095" t="s">
        <v>199</v>
      </c>
      <c r="B1891" s="1095" t="s">
        <v>2040</v>
      </c>
      <c r="C1891" s="1095" t="s">
        <v>2041</v>
      </c>
      <c r="D1891" s="1095" t="s">
        <v>166</v>
      </c>
      <c r="E1891" s="1096">
        <v>40808</v>
      </c>
      <c r="F1891" s="1095" t="s">
        <v>199</v>
      </c>
      <c r="G1891" s="1091"/>
      <c r="H1891" s="1091"/>
      <c r="I1891" s="1091"/>
      <c r="J1891" s="1095" t="s">
        <v>199</v>
      </c>
      <c r="K1891" s="1091">
        <v>2046000</v>
      </c>
      <c r="L1891" s="1091"/>
      <c r="M1891" s="1092">
        <v>2046</v>
      </c>
      <c r="N1891" s="1091">
        <v>1000</v>
      </c>
      <c r="O1891" s="1091"/>
      <c r="P1891" s="1091"/>
      <c r="Q1891" s="1091">
        <v>61000</v>
      </c>
      <c r="R1891" s="1092">
        <v>61</v>
      </c>
    </row>
    <row r="1892" spans="1:18">
      <c r="A1892" s="1095" t="s">
        <v>2042</v>
      </c>
      <c r="B1892" s="1095" t="s">
        <v>2043</v>
      </c>
      <c r="C1892" s="1095" t="s">
        <v>2044</v>
      </c>
      <c r="D1892" s="1095" t="s">
        <v>805</v>
      </c>
      <c r="E1892" s="1096">
        <v>39836</v>
      </c>
      <c r="F1892" s="1095" t="s">
        <v>201</v>
      </c>
      <c r="G1892" s="1091">
        <v>5677000</v>
      </c>
      <c r="H1892" s="1091">
        <v>0</v>
      </c>
      <c r="I1892" s="1091">
        <v>6449130.6399999997</v>
      </c>
      <c r="J1892" s="1095" t="s">
        <v>808</v>
      </c>
      <c r="K1892" s="1091"/>
      <c r="L1892" s="1091"/>
      <c r="M1892" s="1092"/>
      <c r="N1892" s="1091"/>
      <c r="O1892" s="1091"/>
      <c r="P1892" s="1091"/>
      <c r="Q1892" s="1091"/>
      <c r="R1892" s="1092"/>
    </row>
    <row r="1893" spans="1:18">
      <c r="A1893" s="1095" t="s">
        <v>199</v>
      </c>
      <c r="B1893" s="1095" t="s">
        <v>2043</v>
      </c>
      <c r="C1893" s="1095" t="s">
        <v>2044</v>
      </c>
      <c r="D1893" s="1095" t="s">
        <v>805</v>
      </c>
      <c r="E1893" s="1096">
        <v>41221</v>
      </c>
      <c r="F1893" s="1095" t="s">
        <v>199</v>
      </c>
      <c r="G1893" s="1091"/>
      <c r="H1893" s="1091"/>
      <c r="I1893" s="1091"/>
      <c r="J1893" s="1095" t="s">
        <v>199</v>
      </c>
      <c r="K1893" s="1091">
        <v>1165528.32</v>
      </c>
      <c r="L1893" s="1091"/>
      <c r="M1893" s="1092">
        <v>1312</v>
      </c>
      <c r="N1893" s="1091">
        <v>888.36</v>
      </c>
      <c r="O1893" s="1091">
        <v>-146471.67999999999</v>
      </c>
      <c r="P1893" s="1091"/>
      <c r="Q1893" s="1091"/>
      <c r="R1893" s="1092"/>
    </row>
    <row r="1894" spans="1:18">
      <c r="A1894" s="1095" t="s">
        <v>199</v>
      </c>
      <c r="B1894" s="1095" t="s">
        <v>2043</v>
      </c>
      <c r="C1894" s="1095" t="s">
        <v>2044</v>
      </c>
      <c r="D1894" s="1095" t="s">
        <v>805</v>
      </c>
      <c r="E1894" s="1096">
        <v>41222</v>
      </c>
      <c r="F1894" s="1095" t="s">
        <v>199</v>
      </c>
      <c r="G1894" s="1091"/>
      <c r="H1894" s="1091"/>
      <c r="I1894" s="1091"/>
      <c r="J1894" s="1095" t="s">
        <v>199</v>
      </c>
      <c r="K1894" s="1091">
        <v>3877691.4</v>
      </c>
      <c r="L1894" s="1091"/>
      <c r="M1894" s="1092">
        <v>4365</v>
      </c>
      <c r="N1894" s="1091">
        <v>888.36</v>
      </c>
      <c r="O1894" s="1091">
        <v>-487308.6</v>
      </c>
      <c r="P1894" s="1091"/>
      <c r="Q1894" s="1091">
        <v>282284.64</v>
      </c>
      <c r="R1894" s="1092">
        <v>284</v>
      </c>
    </row>
    <row r="1895" spans="1:18">
      <c r="A1895" s="1095" t="s">
        <v>199</v>
      </c>
      <c r="B1895" s="1095" t="s">
        <v>2043</v>
      </c>
      <c r="C1895" s="1095" t="s">
        <v>2044</v>
      </c>
      <c r="D1895" s="1095" t="s">
        <v>805</v>
      </c>
      <c r="E1895" s="1096">
        <v>41285</v>
      </c>
      <c r="F1895" s="1095" t="s">
        <v>199</v>
      </c>
      <c r="G1895" s="1091"/>
      <c r="H1895" s="1091"/>
      <c r="I1895" s="1091"/>
      <c r="J1895" s="1095" t="s">
        <v>199</v>
      </c>
      <c r="K1895" s="1091"/>
      <c r="L1895" s="1091">
        <v>-50432.2</v>
      </c>
      <c r="M1895" s="1092"/>
      <c r="N1895" s="1091"/>
      <c r="O1895" s="1091"/>
      <c r="P1895" s="1091"/>
      <c r="Q1895" s="1091"/>
      <c r="R1895" s="1092"/>
    </row>
    <row r="1896" spans="1:18">
      <c r="A1896" s="1095"/>
      <c r="B1896" s="1095" t="s">
        <v>2045</v>
      </c>
      <c r="C1896" s="1095" t="s">
        <v>1707</v>
      </c>
      <c r="D1896" s="1095" t="s">
        <v>805</v>
      </c>
      <c r="E1896" s="1096">
        <v>39787</v>
      </c>
      <c r="F1896" s="1095" t="s">
        <v>200</v>
      </c>
      <c r="G1896" s="1091">
        <v>37000000</v>
      </c>
      <c r="H1896" s="1091">
        <v>0</v>
      </c>
      <c r="I1896" s="1091">
        <v>13444359.59</v>
      </c>
      <c r="J1896" s="1095" t="s">
        <v>808</v>
      </c>
      <c r="K1896" s="1091"/>
      <c r="L1896" s="1091"/>
      <c r="M1896" s="1092"/>
      <c r="N1896" s="1091"/>
      <c r="O1896" s="1091"/>
      <c r="P1896" s="1091"/>
      <c r="Q1896" s="1091"/>
      <c r="R1896" s="1092"/>
    </row>
    <row r="1897" spans="1:18">
      <c r="A1897" s="1095" t="s">
        <v>199</v>
      </c>
      <c r="B1897" s="1095" t="s">
        <v>2045</v>
      </c>
      <c r="C1897" s="1095" t="s">
        <v>1707</v>
      </c>
      <c r="D1897" s="1095" t="s">
        <v>805</v>
      </c>
      <c r="E1897" s="1096">
        <v>40451</v>
      </c>
      <c r="F1897" s="1095" t="s">
        <v>199</v>
      </c>
      <c r="G1897" s="1091"/>
      <c r="H1897" s="1091"/>
      <c r="I1897" s="1091"/>
      <c r="J1897" s="1095" t="s">
        <v>199</v>
      </c>
      <c r="K1897" s="1091">
        <v>12119637.369999999</v>
      </c>
      <c r="L1897" s="1091"/>
      <c r="M1897" s="1092">
        <v>12119.63737</v>
      </c>
      <c r="N1897" s="1091">
        <v>1000</v>
      </c>
      <c r="O1897" s="1091">
        <v>-24880362.629999999</v>
      </c>
      <c r="P1897" s="1091"/>
      <c r="Q1897" s="1091">
        <v>40000</v>
      </c>
      <c r="R1897" s="1092">
        <v>1106388.92</v>
      </c>
    </row>
    <row r="1898" spans="1:18">
      <c r="A1898" s="1095" t="s">
        <v>2232</v>
      </c>
      <c r="B1898" s="1095" t="s">
        <v>2046</v>
      </c>
      <c r="C1898" s="1095" t="s">
        <v>2047</v>
      </c>
      <c r="D1898" s="1095" t="s">
        <v>9</v>
      </c>
      <c r="E1898" s="1096">
        <v>39801</v>
      </c>
      <c r="F1898" s="1095" t="s">
        <v>200</v>
      </c>
      <c r="G1898" s="1091">
        <v>14448000</v>
      </c>
      <c r="H1898" s="1091">
        <v>0</v>
      </c>
      <c r="I1898" s="1091">
        <v>10180200.33</v>
      </c>
      <c r="J1898" s="1095" t="s">
        <v>808</v>
      </c>
      <c r="K1898" s="1091"/>
      <c r="L1898" s="1091"/>
      <c r="M1898" s="1092"/>
      <c r="N1898" s="1091"/>
      <c r="O1898" s="1091"/>
      <c r="P1898" s="1091"/>
      <c r="Q1898" s="1091"/>
      <c r="R1898" s="1092"/>
    </row>
    <row r="1899" spans="1:18">
      <c r="A1899" s="1095" t="s">
        <v>199</v>
      </c>
      <c r="B1899" s="1095" t="s">
        <v>2046</v>
      </c>
      <c r="C1899" s="1095" t="s">
        <v>2047</v>
      </c>
      <c r="D1899" s="1095" t="s">
        <v>9</v>
      </c>
      <c r="E1899" s="1096">
        <v>42552</v>
      </c>
      <c r="F1899" s="1095" t="s">
        <v>199</v>
      </c>
      <c r="G1899" s="1091"/>
      <c r="H1899" s="1091"/>
      <c r="I1899" s="1091"/>
      <c r="J1899" s="1095" t="s">
        <v>199</v>
      </c>
      <c r="K1899" s="1091">
        <v>8984227</v>
      </c>
      <c r="L1899" s="1091"/>
      <c r="M1899" s="1092">
        <v>14448</v>
      </c>
      <c r="N1899" s="1091">
        <v>621.83187899999996</v>
      </c>
      <c r="O1899" s="1091">
        <v>-5463773</v>
      </c>
      <c r="P1899" s="1091"/>
      <c r="Q1899" s="1091"/>
      <c r="R1899" s="1092"/>
    </row>
    <row r="1900" spans="1:18">
      <c r="A1900" s="1095" t="s">
        <v>2048</v>
      </c>
      <c r="B1900" s="1095" t="s">
        <v>2049</v>
      </c>
      <c r="C1900" s="1095" t="s">
        <v>2050</v>
      </c>
      <c r="D1900" s="1095" t="s">
        <v>15</v>
      </c>
      <c r="E1900" s="1096">
        <v>39920</v>
      </c>
      <c r="F1900" s="1095" t="s">
        <v>201</v>
      </c>
      <c r="G1900" s="1091">
        <v>3800000</v>
      </c>
      <c r="H1900" s="1091">
        <v>0</v>
      </c>
      <c r="I1900" s="1091">
        <v>223208</v>
      </c>
      <c r="J1900" s="1095" t="s">
        <v>2170</v>
      </c>
      <c r="K1900" s="1091"/>
      <c r="L1900" s="1091"/>
      <c r="M1900" s="1092"/>
      <c r="N1900" s="1091"/>
      <c r="O1900" s="1091"/>
      <c r="P1900" s="1091"/>
      <c r="Q1900" s="1091"/>
      <c r="R1900" s="1092"/>
    </row>
    <row r="1901" spans="1:18">
      <c r="A1901" s="1095" t="s">
        <v>199</v>
      </c>
      <c r="B1901" s="1095" t="s">
        <v>2049</v>
      </c>
      <c r="C1901" s="1095" t="s">
        <v>2050</v>
      </c>
      <c r="D1901" s="1095" t="s">
        <v>15</v>
      </c>
      <c r="E1901" s="1096">
        <v>40494</v>
      </c>
      <c r="F1901" s="1095" t="s">
        <v>199</v>
      </c>
      <c r="G1901" s="1091"/>
      <c r="H1901" s="1091"/>
      <c r="I1901" s="1091"/>
      <c r="J1901" s="1095" t="s">
        <v>199</v>
      </c>
      <c r="K1901" s="1091"/>
      <c r="L1901" s="1091"/>
      <c r="M1901" s="1092"/>
      <c r="N1901" s="1091"/>
      <c r="O1901" s="1091">
        <v>-3800000</v>
      </c>
      <c r="P1901" s="1091"/>
      <c r="Q1901" s="1091"/>
      <c r="R1901" s="1092"/>
    </row>
    <row r="1902" spans="1:18">
      <c r="A1902" s="1095"/>
      <c r="B1902" s="1095" t="s">
        <v>2051</v>
      </c>
      <c r="C1902" s="1095" t="s">
        <v>2052</v>
      </c>
      <c r="D1902" s="1095" t="s">
        <v>131</v>
      </c>
      <c r="E1902" s="1096">
        <v>39805</v>
      </c>
      <c r="F1902" s="1095" t="s">
        <v>200</v>
      </c>
      <c r="G1902" s="1091">
        <v>16641000</v>
      </c>
      <c r="H1902" s="1091">
        <v>0</v>
      </c>
      <c r="I1902" s="1091">
        <v>18857818.52</v>
      </c>
      <c r="J1902" s="1095" t="s">
        <v>808</v>
      </c>
      <c r="K1902" s="1091"/>
      <c r="L1902" s="1091"/>
      <c r="M1902" s="1092"/>
      <c r="N1902" s="1091"/>
      <c r="O1902" s="1091"/>
      <c r="P1902" s="1091"/>
      <c r="Q1902" s="1091"/>
      <c r="R1902" s="1092"/>
    </row>
    <row r="1903" spans="1:18">
      <c r="A1903" s="1095" t="s">
        <v>199</v>
      </c>
      <c r="B1903" s="1095" t="s">
        <v>2051</v>
      </c>
      <c r="C1903" s="1095" t="s">
        <v>2052</v>
      </c>
      <c r="D1903" s="1095" t="s">
        <v>131</v>
      </c>
      <c r="E1903" s="1096">
        <v>41221</v>
      </c>
      <c r="F1903" s="1095" t="s">
        <v>199</v>
      </c>
      <c r="G1903" s="1091"/>
      <c r="H1903" s="1091"/>
      <c r="I1903" s="1091"/>
      <c r="J1903" s="1095" t="s">
        <v>199</v>
      </c>
      <c r="K1903" s="1091">
        <v>3290437.5</v>
      </c>
      <c r="L1903" s="1091"/>
      <c r="M1903" s="1092">
        <v>3815</v>
      </c>
      <c r="N1903" s="1091">
        <v>862.5</v>
      </c>
      <c r="O1903" s="1091">
        <v>-524562.5</v>
      </c>
      <c r="P1903" s="1091"/>
      <c r="Q1903" s="1091"/>
      <c r="R1903" s="1092"/>
    </row>
    <row r="1904" spans="1:18">
      <c r="A1904" s="1095" t="s">
        <v>199</v>
      </c>
      <c r="B1904" s="1095" t="s">
        <v>2051</v>
      </c>
      <c r="C1904" s="1095" t="s">
        <v>2052</v>
      </c>
      <c r="D1904" s="1095" t="s">
        <v>131</v>
      </c>
      <c r="E1904" s="1096">
        <v>41222</v>
      </c>
      <c r="F1904" s="1095" t="s">
        <v>199</v>
      </c>
      <c r="G1904" s="1091"/>
      <c r="H1904" s="1091"/>
      <c r="I1904" s="1091"/>
      <c r="J1904" s="1095" t="s">
        <v>199</v>
      </c>
      <c r="K1904" s="1091">
        <v>1580962.5</v>
      </c>
      <c r="L1904" s="1091"/>
      <c r="M1904" s="1092">
        <v>1833</v>
      </c>
      <c r="N1904" s="1091">
        <v>862.5</v>
      </c>
      <c r="O1904" s="1091">
        <v>-252037.5</v>
      </c>
      <c r="P1904" s="1091"/>
      <c r="Q1904" s="1091"/>
      <c r="R1904" s="1092"/>
    </row>
    <row r="1905" spans="1:18">
      <c r="A1905" s="1095" t="s">
        <v>199</v>
      </c>
      <c r="B1905" s="1095" t="s">
        <v>2051</v>
      </c>
      <c r="C1905" s="1095" t="s">
        <v>2052</v>
      </c>
      <c r="D1905" s="1095" t="s">
        <v>131</v>
      </c>
      <c r="E1905" s="1096">
        <v>41226</v>
      </c>
      <c r="F1905" s="1095" t="s">
        <v>199</v>
      </c>
      <c r="G1905" s="1091"/>
      <c r="H1905" s="1091"/>
      <c r="I1905" s="1091"/>
      <c r="J1905" s="1095" t="s">
        <v>199</v>
      </c>
      <c r="K1905" s="1091">
        <v>9481462.5</v>
      </c>
      <c r="L1905" s="1091"/>
      <c r="M1905" s="1092">
        <v>10993</v>
      </c>
      <c r="N1905" s="1091">
        <v>862.5</v>
      </c>
      <c r="O1905" s="1091">
        <v>-1511537.5</v>
      </c>
      <c r="P1905" s="1091"/>
      <c r="Q1905" s="1091"/>
      <c r="R1905" s="1092"/>
    </row>
    <row r="1906" spans="1:18">
      <c r="A1906" s="1095" t="s">
        <v>199</v>
      </c>
      <c r="B1906" s="1095" t="s">
        <v>2051</v>
      </c>
      <c r="C1906" s="1095" t="s">
        <v>2052</v>
      </c>
      <c r="D1906" s="1095" t="s">
        <v>131</v>
      </c>
      <c r="E1906" s="1096">
        <v>41285</v>
      </c>
      <c r="F1906" s="1095" t="s">
        <v>199</v>
      </c>
      <c r="G1906" s="1091"/>
      <c r="H1906" s="1091"/>
      <c r="I1906" s="1091"/>
      <c r="J1906" s="1095" t="s">
        <v>199</v>
      </c>
      <c r="K1906" s="1091"/>
      <c r="L1906" s="1091">
        <v>-143528.63</v>
      </c>
      <c r="M1906" s="1092"/>
      <c r="N1906" s="1091"/>
      <c r="O1906" s="1091"/>
      <c r="P1906" s="1091"/>
      <c r="Q1906" s="1091"/>
      <c r="R1906" s="1092"/>
    </row>
    <row r="1907" spans="1:18">
      <c r="A1907" s="1095" t="s">
        <v>199</v>
      </c>
      <c r="B1907" s="1095" t="s">
        <v>2051</v>
      </c>
      <c r="C1907" s="1095" t="s">
        <v>2052</v>
      </c>
      <c r="D1907" s="1095" t="s">
        <v>131</v>
      </c>
      <c r="E1907" s="1096">
        <v>41436</v>
      </c>
      <c r="F1907" s="1095" t="s">
        <v>199</v>
      </c>
      <c r="G1907" s="1091"/>
      <c r="H1907" s="1091"/>
      <c r="I1907" s="1091"/>
      <c r="J1907" s="1095" t="s">
        <v>199</v>
      </c>
      <c r="K1907" s="1091"/>
      <c r="L1907" s="1091"/>
      <c r="M1907" s="1092"/>
      <c r="N1907" s="1091"/>
      <c r="O1907" s="1091"/>
      <c r="P1907" s="1091"/>
      <c r="Q1907" s="1091">
        <v>1301856</v>
      </c>
      <c r="R1907" s="1092">
        <v>370899</v>
      </c>
    </row>
    <row r="1908" spans="1:18">
      <c r="A1908" s="1095" t="s">
        <v>802</v>
      </c>
      <c r="B1908" s="1095" t="s">
        <v>2053</v>
      </c>
      <c r="C1908" s="1095" t="s">
        <v>2054</v>
      </c>
      <c r="D1908" s="1095" t="s">
        <v>1475</v>
      </c>
      <c r="E1908" s="1096">
        <v>39906</v>
      </c>
      <c r="F1908" s="1095" t="s">
        <v>201</v>
      </c>
      <c r="G1908" s="1091">
        <v>2117000</v>
      </c>
      <c r="H1908" s="1091">
        <v>0</v>
      </c>
      <c r="I1908" s="1091">
        <v>2569490.36</v>
      </c>
      <c r="J1908" s="1095" t="s">
        <v>1020</v>
      </c>
      <c r="K1908" s="1091"/>
      <c r="L1908" s="1091"/>
      <c r="M1908" s="1092"/>
      <c r="N1908" s="1091"/>
      <c r="O1908" s="1091"/>
      <c r="P1908" s="1091"/>
      <c r="Q1908" s="1091"/>
      <c r="R1908" s="1092"/>
    </row>
    <row r="1909" spans="1:18">
      <c r="A1909" s="1095" t="s">
        <v>199</v>
      </c>
      <c r="B1909" s="1095" t="s">
        <v>2053</v>
      </c>
      <c r="C1909" s="1095" t="s">
        <v>2054</v>
      </c>
      <c r="D1909" s="1095" t="s">
        <v>1475</v>
      </c>
      <c r="E1909" s="1096">
        <v>41003</v>
      </c>
      <c r="F1909" s="1095" t="s">
        <v>199</v>
      </c>
      <c r="G1909" s="1091"/>
      <c r="H1909" s="1091"/>
      <c r="I1909" s="1091"/>
      <c r="J1909" s="1095" t="s">
        <v>199</v>
      </c>
      <c r="K1909" s="1091">
        <v>2117000</v>
      </c>
      <c r="L1909" s="1091"/>
      <c r="M1909" s="1092">
        <v>2117</v>
      </c>
      <c r="N1909" s="1091">
        <v>1000</v>
      </c>
      <c r="O1909" s="1091"/>
      <c r="P1909" s="1091"/>
      <c r="Q1909" s="1091">
        <v>106000</v>
      </c>
      <c r="R1909" s="1092">
        <v>106</v>
      </c>
    </row>
    <row r="1910" spans="1:18">
      <c r="A1910" s="1095" t="s">
        <v>827</v>
      </c>
      <c r="B1910" s="1095" t="s">
        <v>2055</v>
      </c>
      <c r="C1910" s="1095" t="s">
        <v>1537</v>
      </c>
      <c r="D1910" s="1095" t="s">
        <v>1100</v>
      </c>
      <c r="E1910" s="1096">
        <v>39850</v>
      </c>
      <c r="F1910" s="1095" t="s">
        <v>201</v>
      </c>
      <c r="G1910" s="1091">
        <v>4000000</v>
      </c>
      <c r="H1910" s="1091">
        <v>0</v>
      </c>
      <c r="I1910" s="1091">
        <v>5210672.22</v>
      </c>
      <c r="J1910" s="1095" t="s">
        <v>1020</v>
      </c>
      <c r="K1910" s="1091"/>
      <c r="L1910" s="1091"/>
      <c r="M1910" s="1092"/>
      <c r="N1910" s="1091"/>
      <c r="O1910" s="1091"/>
      <c r="P1910" s="1091"/>
      <c r="Q1910" s="1091"/>
      <c r="R1910" s="1092"/>
    </row>
    <row r="1911" spans="1:18">
      <c r="A1911" s="1095" t="s">
        <v>199</v>
      </c>
      <c r="B1911" s="1095" t="s">
        <v>2055</v>
      </c>
      <c r="C1911" s="1095" t="s">
        <v>1537</v>
      </c>
      <c r="D1911" s="1095" t="s">
        <v>1100</v>
      </c>
      <c r="E1911" s="1096">
        <v>41542</v>
      </c>
      <c r="F1911" s="1095" t="s">
        <v>199</v>
      </c>
      <c r="G1911" s="1091"/>
      <c r="H1911" s="1091"/>
      <c r="I1911" s="1091"/>
      <c r="J1911" s="1095" t="s">
        <v>199</v>
      </c>
      <c r="K1911" s="1091">
        <v>4000000</v>
      </c>
      <c r="L1911" s="1091"/>
      <c r="M1911" s="1092">
        <v>4000</v>
      </c>
      <c r="N1911" s="1091">
        <v>1000</v>
      </c>
      <c r="O1911" s="1091"/>
      <c r="P1911" s="1091"/>
      <c r="Q1911" s="1091">
        <v>200000</v>
      </c>
      <c r="R1911" s="1092">
        <v>200</v>
      </c>
    </row>
    <row r="1912" spans="1:18">
      <c r="A1912" s="1095" t="s">
        <v>848</v>
      </c>
      <c r="B1912" s="1095" t="s">
        <v>2056</v>
      </c>
      <c r="C1912" s="1095" t="s">
        <v>2057</v>
      </c>
      <c r="D1912" s="1095" t="s">
        <v>171</v>
      </c>
      <c r="E1912" s="1096">
        <v>39794</v>
      </c>
      <c r="F1912" s="1095" t="s">
        <v>200</v>
      </c>
      <c r="G1912" s="1091">
        <v>76458000</v>
      </c>
      <c r="H1912" s="1091">
        <v>0</v>
      </c>
      <c r="I1912" s="1091">
        <v>88577166.670000002</v>
      </c>
      <c r="J1912" s="1095" t="s">
        <v>1020</v>
      </c>
      <c r="K1912" s="1091"/>
      <c r="L1912" s="1091"/>
      <c r="M1912" s="1092"/>
      <c r="N1912" s="1091"/>
      <c r="O1912" s="1091"/>
      <c r="P1912" s="1091"/>
      <c r="Q1912" s="1091"/>
      <c r="R1912" s="1092"/>
    </row>
    <row r="1913" spans="1:18">
      <c r="A1913" s="1095" t="s">
        <v>199</v>
      </c>
      <c r="B1913" s="1095" t="s">
        <v>2056</v>
      </c>
      <c r="C1913" s="1095" t="s">
        <v>2057</v>
      </c>
      <c r="D1913" s="1095" t="s">
        <v>171</v>
      </c>
      <c r="E1913" s="1096">
        <v>40808</v>
      </c>
      <c r="F1913" s="1095" t="s">
        <v>199</v>
      </c>
      <c r="G1913" s="1091"/>
      <c r="H1913" s="1091"/>
      <c r="I1913" s="1091"/>
      <c r="J1913" s="1095" t="s">
        <v>199</v>
      </c>
      <c r="K1913" s="1091">
        <v>76458000</v>
      </c>
      <c r="L1913" s="1091"/>
      <c r="M1913" s="1092">
        <v>76458</v>
      </c>
      <c r="N1913" s="1091">
        <v>1000</v>
      </c>
      <c r="O1913" s="1091"/>
      <c r="P1913" s="1091"/>
      <c r="Q1913" s="1091"/>
      <c r="R1913" s="1092"/>
    </row>
    <row r="1914" spans="1:18">
      <c r="A1914" s="1095" t="s">
        <v>199</v>
      </c>
      <c r="B1914" s="1095" t="s">
        <v>2056</v>
      </c>
      <c r="C1914" s="1095" t="s">
        <v>2057</v>
      </c>
      <c r="D1914" s="1095" t="s">
        <v>171</v>
      </c>
      <c r="E1914" s="1096">
        <v>41409</v>
      </c>
      <c r="F1914" s="1095" t="s">
        <v>199</v>
      </c>
      <c r="G1914" s="1091"/>
      <c r="H1914" s="1091"/>
      <c r="I1914" s="1091"/>
      <c r="J1914" s="1095" t="s">
        <v>199</v>
      </c>
      <c r="K1914" s="1091"/>
      <c r="L1914" s="1091"/>
      <c r="M1914" s="1092"/>
      <c r="N1914" s="1091"/>
      <c r="O1914" s="1091"/>
      <c r="P1914" s="1091"/>
      <c r="Q1914" s="1091">
        <v>1500000</v>
      </c>
      <c r="R1914" s="1092">
        <v>554329.52</v>
      </c>
    </row>
    <row r="1915" spans="1:18">
      <c r="A1915" s="1095" t="s">
        <v>827</v>
      </c>
      <c r="B1915" s="1095" t="s">
        <v>2058</v>
      </c>
      <c r="C1915" s="1095" t="s">
        <v>1445</v>
      </c>
      <c r="D1915" s="1095" t="s">
        <v>117</v>
      </c>
      <c r="E1915" s="1096">
        <v>39829</v>
      </c>
      <c r="F1915" s="1095" t="s">
        <v>200</v>
      </c>
      <c r="G1915" s="1091">
        <v>3268000</v>
      </c>
      <c r="H1915" s="1091">
        <v>0</v>
      </c>
      <c r="I1915" s="1091">
        <v>2412702.0299999998</v>
      </c>
      <c r="J1915" s="1095" t="s">
        <v>799</v>
      </c>
      <c r="K1915" s="1091"/>
      <c r="L1915" s="1091"/>
      <c r="M1915" s="1092"/>
      <c r="N1915" s="1091"/>
      <c r="O1915" s="1091"/>
      <c r="P1915" s="1091"/>
      <c r="Q1915" s="1091"/>
      <c r="R1915" s="1092"/>
    </row>
    <row r="1916" spans="1:18">
      <c r="A1916" s="1095" t="s">
        <v>199</v>
      </c>
      <c r="B1916" s="1095" t="s">
        <v>2058</v>
      </c>
      <c r="C1916" s="1095" t="s">
        <v>1445</v>
      </c>
      <c r="D1916" s="1095" t="s">
        <v>117</v>
      </c>
      <c r="E1916" s="1096">
        <v>40589</v>
      </c>
      <c r="F1916" s="1095" t="s">
        <v>199</v>
      </c>
      <c r="G1916" s="1091"/>
      <c r="H1916" s="1091"/>
      <c r="I1916" s="1091"/>
      <c r="J1916" s="1095" t="s">
        <v>199</v>
      </c>
      <c r="K1916" s="1091">
        <v>500000</v>
      </c>
      <c r="L1916" s="1091"/>
      <c r="M1916" s="1092">
        <v>3118</v>
      </c>
      <c r="N1916" s="1091">
        <v>160.35920400000001</v>
      </c>
      <c r="O1916" s="1091">
        <v>-2618000</v>
      </c>
      <c r="P1916" s="1091"/>
      <c r="Q1916" s="1091"/>
      <c r="R1916" s="1092"/>
    </row>
    <row r="1917" spans="1:18">
      <c r="A1917" s="1095" t="s">
        <v>199</v>
      </c>
      <c r="B1917" s="1095" t="s">
        <v>2058</v>
      </c>
      <c r="C1917" s="1095" t="s">
        <v>1445</v>
      </c>
      <c r="D1917" s="1095" t="s">
        <v>117</v>
      </c>
      <c r="E1917" s="1096">
        <v>41264</v>
      </c>
      <c r="F1917" s="1095" t="s">
        <v>199</v>
      </c>
      <c r="G1917" s="1091"/>
      <c r="H1917" s="1091"/>
      <c r="I1917" s="1091"/>
      <c r="J1917" s="1095" t="s">
        <v>199</v>
      </c>
      <c r="K1917" s="1091">
        <v>150000</v>
      </c>
      <c r="L1917" s="1091"/>
      <c r="M1917" s="1092">
        <v>150000</v>
      </c>
      <c r="N1917" s="1091">
        <v>1</v>
      </c>
      <c r="O1917" s="1091"/>
      <c r="P1917" s="1091"/>
      <c r="Q1917" s="1091"/>
      <c r="R1917" s="1092"/>
    </row>
    <row r="1918" spans="1:18">
      <c r="A1918" s="1095" t="s">
        <v>199</v>
      </c>
      <c r="B1918" s="1095" t="s">
        <v>2058</v>
      </c>
      <c r="C1918" s="1095" t="s">
        <v>1445</v>
      </c>
      <c r="D1918" s="1095" t="s">
        <v>117</v>
      </c>
      <c r="E1918" s="1096">
        <v>42222</v>
      </c>
      <c r="F1918" s="1095" t="s">
        <v>199</v>
      </c>
      <c r="G1918" s="1091"/>
      <c r="H1918" s="1091"/>
      <c r="I1918" s="1091"/>
      <c r="J1918" s="1095" t="s">
        <v>199</v>
      </c>
      <c r="K1918" s="1091"/>
      <c r="L1918" s="1091"/>
      <c r="M1918" s="1092"/>
      <c r="N1918" s="1091"/>
      <c r="O1918" s="1091"/>
      <c r="P1918" s="1091"/>
      <c r="Q1918" s="1091">
        <v>1570287</v>
      </c>
      <c r="R1918" s="1092"/>
    </row>
    <row r="1919" spans="1:18">
      <c r="A1919" s="1095" t="s">
        <v>809</v>
      </c>
      <c r="B1919" s="1095" t="s">
        <v>2059</v>
      </c>
      <c r="C1919" s="1095" t="s">
        <v>1874</v>
      </c>
      <c r="D1919" s="1095" t="s">
        <v>882</v>
      </c>
      <c r="E1919" s="1096">
        <v>39899</v>
      </c>
      <c r="F1919" s="1095" t="s">
        <v>201</v>
      </c>
      <c r="G1919" s="1091">
        <v>3700000</v>
      </c>
      <c r="H1919" s="1091">
        <v>0</v>
      </c>
      <c r="I1919" s="1091">
        <v>4386324.6399999997</v>
      </c>
      <c r="J1919" s="1095" t="s">
        <v>1020</v>
      </c>
      <c r="K1919" s="1091"/>
      <c r="L1919" s="1091"/>
      <c r="M1919" s="1092"/>
      <c r="N1919" s="1091"/>
      <c r="O1919" s="1091"/>
      <c r="P1919" s="1091"/>
      <c r="Q1919" s="1091"/>
      <c r="R1919" s="1092"/>
    </row>
    <row r="1920" spans="1:18">
      <c r="A1920" s="1095" t="s">
        <v>199</v>
      </c>
      <c r="B1920" s="1095" t="s">
        <v>2059</v>
      </c>
      <c r="C1920" s="1095" t="s">
        <v>1874</v>
      </c>
      <c r="D1920" s="1095" t="s">
        <v>882</v>
      </c>
      <c r="E1920" s="1096">
        <v>40808</v>
      </c>
      <c r="F1920" s="1095" t="s">
        <v>199</v>
      </c>
      <c r="G1920" s="1091"/>
      <c r="H1920" s="1091"/>
      <c r="I1920" s="1091"/>
      <c r="J1920" s="1095" t="s">
        <v>199</v>
      </c>
      <c r="K1920" s="1091">
        <v>3700000</v>
      </c>
      <c r="L1920" s="1091"/>
      <c r="M1920" s="1092">
        <v>3700</v>
      </c>
      <c r="N1920" s="1091">
        <v>1000</v>
      </c>
      <c r="O1920" s="1091"/>
      <c r="P1920" s="1091"/>
      <c r="Q1920" s="1091">
        <v>185000</v>
      </c>
      <c r="R1920" s="1092">
        <v>185</v>
      </c>
    </row>
    <row r="1921" spans="1:18">
      <c r="A1921" s="1095" t="s">
        <v>809</v>
      </c>
      <c r="B1921" s="1095" t="s">
        <v>2060</v>
      </c>
      <c r="C1921" s="1095" t="s">
        <v>2061</v>
      </c>
      <c r="D1921" s="1095" t="s">
        <v>859</v>
      </c>
      <c r="E1921" s="1096">
        <v>39801</v>
      </c>
      <c r="F1921" s="1095" t="s">
        <v>201</v>
      </c>
      <c r="G1921" s="1091">
        <v>15540000</v>
      </c>
      <c r="H1921" s="1091">
        <v>0</v>
      </c>
      <c r="I1921" s="1091">
        <v>18653115.75</v>
      </c>
      <c r="J1921" s="1095" t="s">
        <v>1020</v>
      </c>
      <c r="K1921" s="1091"/>
      <c r="L1921" s="1091"/>
      <c r="M1921" s="1092"/>
      <c r="N1921" s="1091"/>
      <c r="O1921" s="1091"/>
      <c r="P1921" s="1091"/>
      <c r="Q1921" s="1091"/>
      <c r="R1921" s="1092"/>
    </row>
    <row r="1922" spans="1:18">
      <c r="A1922" s="1095" t="s">
        <v>199</v>
      </c>
      <c r="B1922" s="1095" t="s">
        <v>2060</v>
      </c>
      <c r="C1922" s="1095" t="s">
        <v>2061</v>
      </c>
      <c r="D1922" s="1095" t="s">
        <v>859</v>
      </c>
      <c r="E1922" s="1096">
        <v>40808</v>
      </c>
      <c r="F1922" s="1095" t="s">
        <v>199</v>
      </c>
      <c r="G1922" s="1091"/>
      <c r="H1922" s="1091"/>
      <c r="I1922" s="1091"/>
      <c r="J1922" s="1095" t="s">
        <v>199</v>
      </c>
      <c r="K1922" s="1091">
        <v>15540000</v>
      </c>
      <c r="L1922" s="1091"/>
      <c r="M1922" s="1092">
        <v>15540</v>
      </c>
      <c r="N1922" s="1091">
        <v>1000</v>
      </c>
      <c r="O1922" s="1091"/>
      <c r="P1922" s="1091"/>
      <c r="Q1922" s="1091">
        <v>777000</v>
      </c>
      <c r="R1922" s="1092">
        <v>777</v>
      </c>
    </row>
    <row r="1923" spans="1:18">
      <c r="A1923" s="1095" t="s">
        <v>813</v>
      </c>
      <c r="B1923" s="1095" t="s">
        <v>2062</v>
      </c>
      <c r="C1923" s="1095" t="s">
        <v>2063</v>
      </c>
      <c r="D1923" s="1095" t="s">
        <v>1079</v>
      </c>
      <c r="E1923" s="1096">
        <v>39899</v>
      </c>
      <c r="F1923" s="1095" t="s">
        <v>201</v>
      </c>
      <c r="G1923" s="1091">
        <v>35539000</v>
      </c>
      <c r="H1923" s="1091">
        <v>0</v>
      </c>
      <c r="I1923" s="1091">
        <v>34644476.740000002</v>
      </c>
      <c r="J1923" s="1095" t="s">
        <v>808</v>
      </c>
      <c r="K1923" s="1091"/>
      <c r="L1923" s="1091"/>
      <c r="M1923" s="1092"/>
      <c r="N1923" s="1091"/>
      <c r="O1923" s="1091"/>
      <c r="P1923" s="1091"/>
      <c r="Q1923" s="1091"/>
      <c r="R1923" s="1092"/>
    </row>
    <row r="1924" spans="1:18">
      <c r="A1924" s="1095" t="s">
        <v>199</v>
      </c>
      <c r="B1924" s="1095" t="s">
        <v>2062</v>
      </c>
      <c r="C1924" s="1095" t="s">
        <v>2063</v>
      </c>
      <c r="D1924" s="1095" t="s">
        <v>1079</v>
      </c>
      <c r="E1924" s="1096">
        <v>41128</v>
      </c>
      <c r="F1924" s="1095" t="s">
        <v>199</v>
      </c>
      <c r="G1924" s="1091"/>
      <c r="H1924" s="1091"/>
      <c r="I1924" s="1091"/>
      <c r="J1924" s="1095" t="s">
        <v>199</v>
      </c>
      <c r="K1924" s="1091">
        <v>2639379.5</v>
      </c>
      <c r="L1924" s="1091"/>
      <c r="M1924" s="1092">
        <v>3518</v>
      </c>
      <c r="N1924" s="1091">
        <v>750.25</v>
      </c>
      <c r="O1924" s="1091">
        <v>-878620.5</v>
      </c>
      <c r="P1924" s="1091"/>
      <c r="Q1924" s="1091">
        <v>163062.9</v>
      </c>
      <c r="R1924" s="1092">
        <v>175</v>
      </c>
    </row>
    <row r="1925" spans="1:18">
      <c r="A1925" s="1095" t="s">
        <v>199</v>
      </c>
      <c r="B1925" s="1095" t="s">
        <v>2062</v>
      </c>
      <c r="C1925" s="1095" t="s">
        <v>2063</v>
      </c>
      <c r="D1925" s="1095" t="s">
        <v>1079</v>
      </c>
      <c r="E1925" s="1096">
        <v>41130</v>
      </c>
      <c r="F1925" s="1095" t="s">
        <v>199</v>
      </c>
      <c r="G1925" s="1091"/>
      <c r="H1925" s="1091"/>
      <c r="I1925" s="1091"/>
      <c r="J1925" s="1095" t="s">
        <v>199</v>
      </c>
      <c r="K1925" s="1091">
        <v>7038845.5</v>
      </c>
      <c r="L1925" s="1091"/>
      <c r="M1925" s="1092">
        <v>9382</v>
      </c>
      <c r="N1925" s="1091">
        <v>750.25</v>
      </c>
      <c r="O1925" s="1091">
        <v>-2343154.5</v>
      </c>
      <c r="P1925" s="1091"/>
      <c r="Q1925" s="1091">
        <v>1300776.05</v>
      </c>
      <c r="R1925" s="1092">
        <v>1396</v>
      </c>
    </row>
    <row r="1926" spans="1:18">
      <c r="A1926" s="1095" t="s">
        <v>199</v>
      </c>
      <c r="B1926" s="1095" t="s">
        <v>2062</v>
      </c>
      <c r="C1926" s="1095" t="s">
        <v>2063</v>
      </c>
      <c r="D1926" s="1095" t="s">
        <v>1079</v>
      </c>
      <c r="E1926" s="1096">
        <v>41131</v>
      </c>
      <c r="F1926" s="1095" t="s">
        <v>199</v>
      </c>
      <c r="G1926" s="1091"/>
      <c r="H1926" s="1091"/>
      <c r="I1926" s="1091"/>
      <c r="J1926" s="1095" t="s">
        <v>199</v>
      </c>
      <c r="K1926" s="1091">
        <v>16984909.75</v>
      </c>
      <c r="L1926" s="1091"/>
      <c r="M1926" s="1092">
        <v>22639</v>
      </c>
      <c r="N1926" s="1091">
        <v>750.25</v>
      </c>
      <c r="O1926" s="1091">
        <v>-5654090.25</v>
      </c>
      <c r="P1926" s="1091"/>
      <c r="Q1926" s="1091">
        <v>191948.33</v>
      </c>
      <c r="R1926" s="1092">
        <v>206</v>
      </c>
    </row>
    <row r="1927" spans="1:18">
      <c r="A1927" s="1095" t="s">
        <v>199</v>
      </c>
      <c r="B1927" s="1095" t="s">
        <v>2062</v>
      </c>
      <c r="C1927" s="1095" t="s">
        <v>2063</v>
      </c>
      <c r="D1927" s="1095" t="s">
        <v>1079</v>
      </c>
      <c r="E1927" s="1096">
        <v>41163</v>
      </c>
      <c r="F1927" s="1095" t="s">
        <v>199</v>
      </c>
      <c r="G1927" s="1091"/>
      <c r="H1927" s="1091"/>
      <c r="I1927" s="1091"/>
      <c r="J1927" s="1095" t="s">
        <v>199</v>
      </c>
      <c r="K1927" s="1091"/>
      <c r="L1927" s="1091">
        <v>-266631.34999999998</v>
      </c>
      <c r="M1927" s="1092"/>
      <c r="N1927" s="1091"/>
      <c r="O1927" s="1091"/>
      <c r="P1927" s="1091"/>
      <c r="Q1927" s="1091"/>
      <c r="R1927" s="1092"/>
    </row>
    <row r="1928" spans="1:18">
      <c r="A1928" s="1095" t="s">
        <v>2064</v>
      </c>
      <c r="B1928" s="1095" t="s">
        <v>2065</v>
      </c>
      <c r="C1928" s="1095" t="s">
        <v>1353</v>
      </c>
      <c r="D1928" s="1095" t="s">
        <v>45</v>
      </c>
      <c r="E1928" s="1096">
        <v>39906</v>
      </c>
      <c r="F1928" s="1095" t="s">
        <v>6</v>
      </c>
      <c r="G1928" s="1091">
        <v>2795000</v>
      </c>
      <c r="H1928" s="1091">
        <v>0</v>
      </c>
      <c r="I1928" s="1091">
        <v>2985215.11</v>
      </c>
      <c r="J1928" s="1095" t="s">
        <v>1020</v>
      </c>
      <c r="K1928" s="1091"/>
      <c r="L1928" s="1091"/>
      <c r="M1928" s="1092"/>
      <c r="N1928" s="1091"/>
      <c r="O1928" s="1091"/>
      <c r="P1928" s="1091"/>
      <c r="Q1928" s="1091"/>
      <c r="R1928" s="1092"/>
    </row>
    <row r="1929" spans="1:18">
      <c r="A1929" s="1095" t="s">
        <v>199</v>
      </c>
      <c r="B1929" s="1095" t="s">
        <v>2065</v>
      </c>
      <c r="C1929" s="1095" t="s">
        <v>1353</v>
      </c>
      <c r="D1929" s="1095" t="s">
        <v>45</v>
      </c>
      <c r="E1929" s="1096">
        <v>40403</v>
      </c>
      <c r="F1929" s="1095" t="s">
        <v>199</v>
      </c>
      <c r="G1929" s="1091"/>
      <c r="H1929" s="1091"/>
      <c r="I1929" s="1091"/>
      <c r="J1929" s="1095" t="s">
        <v>199</v>
      </c>
      <c r="K1929" s="1091">
        <v>2795000</v>
      </c>
      <c r="L1929" s="1091"/>
      <c r="M1929" s="1092">
        <v>2795</v>
      </c>
      <c r="N1929" s="1091">
        <v>1000</v>
      </c>
      <c r="O1929" s="1091"/>
      <c r="P1929" s="1091"/>
      <c r="Q1929" s="1091"/>
      <c r="R1929" s="1092"/>
    </row>
    <row r="1930" spans="1:18">
      <c r="A1930" s="1095" t="s">
        <v>1255</v>
      </c>
      <c r="B1930" s="1095" t="s">
        <v>2066</v>
      </c>
      <c r="C1930" s="1095" t="s">
        <v>1273</v>
      </c>
      <c r="D1930" s="1095" t="s">
        <v>166</v>
      </c>
      <c r="E1930" s="1096">
        <v>39871</v>
      </c>
      <c r="F1930" s="1095" t="s">
        <v>201</v>
      </c>
      <c r="G1930" s="1091">
        <v>23000000</v>
      </c>
      <c r="H1930" s="1091">
        <v>0</v>
      </c>
      <c r="I1930" s="1091">
        <v>28642402.329999998</v>
      </c>
      <c r="J1930" s="1095" t="s">
        <v>1020</v>
      </c>
      <c r="K1930" s="1091"/>
      <c r="L1930" s="1091"/>
      <c r="M1930" s="1092"/>
      <c r="N1930" s="1091"/>
      <c r="O1930" s="1091"/>
      <c r="P1930" s="1091"/>
      <c r="Q1930" s="1091"/>
      <c r="R1930" s="1092"/>
    </row>
    <row r="1931" spans="1:18">
      <c r="A1931" s="1095" t="s">
        <v>199</v>
      </c>
      <c r="B1931" s="1095" t="s">
        <v>2066</v>
      </c>
      <c r="C1931" s="1095" t="s">
        <v>1273</v>
      </c>
      <c r="D1931" s="1095" t="s">
        <v>166</v>
      </c>
      <c r="E1931" s="1096">
        <v>41178</v>
      </c>
      <c r="F1931" s="1095" t="s">
        <v>199</v>
      </c>
      <c r="G1931" s="1091"/>
      <c r="H1931" s="1091"/>
      <c r="I1931" s="1091"/>
      <c r="J1931" s="1095" t="s">
        <v>199</v>
      </c>
      <c r="K1931" s="1091">
        <v>23000000</v>
      </c>
      <c r="L1931" s="1091"/>
      <c r="M1931" s="1092">
        <v>23000</v>
      </c>
      <c r="N1931" s="1091">
        <v>1000</v>
      </c>
      <c r="O1931" s="1091"/>
      <c r="P1931" s="1091"/>
      <c r="Q1931" s="1091">
        <v>1150000</v>
      </c>
      <c r="R1931" s="1092">
        <v>1150</v>
      </c>
    </row>
    <row r="1932" spans="1:18">
      <c r="A1932" s="1095" t="s">
        <v>937</v>
      </c>
      <c r="B1932" s="1095" t="s">
        <v>2067</v>
      </c>
      <c r="C1932" s="1095" t="s">
        <v>2068</v>
      </c>
      <c r="D1932" s="1095" t="s">
        <v>45</v>
      </c>
      <c r="E1932" s="1096">
        <v>39906</v>
      </c>
      <c r="F1932" s="1095" t="s">
        <v>200</v>
      </c>
      <c r="G1932" s="1091">
        <v>2765000</v>
      </c>
      <c r="H1932" s="1091">
        <v>0</v>
      </c>
      <c r="I1932" s="1091">
        <v>6496417.1600000001</v>
      </c>
      <c r="J1932" s="1095" t="s">
        <v>808</v>
      </c>
      <c r="K1932" s="1091"/>
      <c r="L1932" s="1091"/>
      <c r="M1932" s="1092"/>
      <c r="N1932" s="1091"/>
      <c r="O1932" s="1091"/>
      <c r="P1932" s="1091"/>
      <c r="Q1932" s="1091"/>
      <c r="R1932" s="1092"/>
    </row>
    <row r="1933" spans="1:18">
      <c r="A1933" s="1095" t="s">
        <v>199</v>
      </c>
      <c r="B1933" s="1095" t="s">
        <v>2067</v>
      </c>
      <c r="C1933" s="1095" t="s">
        <v>2068</v>
      </c>
      <c r="D1933" s="1095" t="s">
        <v>45</v>
      </c>
      <c r="E1933" s="1096">
        <v>40169</v>
      </c>
      <c r="F1933" s="1095" t="s">
        <v>199</v>
      </c>
      <c r="G1933" s="1091">
        <v>4237000</v>
      </c>
      <c r="H1933" s="1091"/>
      <c r="I1933" s="1091"/>
      <c r="J1933" s="1095" t="s">
        <v>199</v>
      </c>
      <c r="K1933" s="1091"/>
      <c r="L1933" s="1091"/>
      <c r="M1933" s="1092"/>
      <c r="N1933" s="1091"/>
      <c r="O1933" s="1091"/>
      <c r="P1933" s="1091"/>
      <c r="Q1933" s="1091"/>
      <c r="R1933" s="1092"/>
    </row>
    <row r="1934" spans="1:18">
      <c r="A1934" s="1095" t="s">
        <v>199</v>
      </c>
      <c r="B1934" s="1095" t="s">
        <v>2067</v>
      </c>
      <c r="C1934" s="1095" t="s">
        <v>2068</v>
      </c>
      <c r="D1934" s="1095" t="s">
        <v>45</v>
      </c>
      <c r="E1934" s="1096">
        <v>41242</v>
      </c>
      <c r="F1934" s="1095" t="s">
        <v>199</v>
      </c>
      <c r="G1934" s="1091"/>
      <c r="H1934" s="1091"/>
      <c r="I1934" s="1091"/>
      <c r="J1934" s="1095" t="s">
        <v>199</v>
      </c>
      <c r="K1934" s="1091">
        <v>5251500</v>
      </c>
      <c r="L1934" s="1091"/>
      <c r="M1934" s="1092">
        <v>7002</v>
      </c>
      <c r="N1934" s="1091">
        <v>750</v>
      </c>
      <c r="O1934" s="1091">
        <v>-1750500</v>
      </c>
      <c r="P1934" s="1091"/>
      <c r="Q1934" s="1091">
        <v>124665.75</v>
      </c>
      <c r="R1934" s="1092">
        <v>138</v>
      </c>
    </row>
    <row r="1935" spans="1:18">
      <c r="A1935" s="1095" t="s">
        <v>199</v>
      </c>
      <c r="B1935" s="1095" t="s">
        <v>2067</v>
      </c>
      <c r="C1935" s="1095" t="s">
        <v>2068</v>
      </c>
      <c r="D1935" s="1095" t="s">
        <v>45</v>
      </c>
      <c r="E1935" s="1096">
        <v>41285</v>
      </c>
      <c r="F1935" s="1095" t="s">
        <v>199</v>
      </c>
      <c r="G1935" s="1091"/>
      <c r="H1935" s="1091"/>
      <c r="I1935" s="1091"/>
      <c r="J1935" s="1095" t="s">
        <v>199</v>
      </c>
      <c r="K1935" s="1091"/>
      <c r="L1935" s="1091">
        <v>-52515</v>
      </c>
      <c r="M1935" s="1092"/>
      <c r="N1935" s="1091"/>
      <c r="O1935" s="1091"/>
      <c r="P1935" s="1091"/>
      <c r="Q1935" s="1091"/>
      <c r="R1935" s="1092"/>
    </row>
    <row r="1936" spans="1:18">
      <c r="A1936" s="1095" t="s">
        <v>773</v>
      </c>
      <c r="B1936" s="1095" t="s">
        <v>2069</v>
      </c>
      <c r="C1936" s="1095" t="s">
        <v>2070</v>
      </c>
      <c r="D1936" s="1095" t="s">
        <v>18</v>
      </c>
      <c r="E1936" s="1096">
        <v>39773</v>
      </c>
      <c r="F1936" s="1095" t="s">
        <v>200</v>
      </c>
      <c r="G1936" s="1091">
        <v>215000000</v>
      </c>
      <c r="H1936" s="1091">
        <v>0</v>
      </c>
      <c r="I1936" s="1091">
        <v>236287500</v>
      </c>
      <c r="J1936" s="1095" t="s">
        <v>1020</v>
      </c>
      <c r="K1936" s="1091"/>
      <c r="L1936" s="1091"/>
      <c r="M1936" s="1092"/>
      <c r="N1936" s="1091"/>
      <c r="O1936" s="1091"/>
      <c r="P1936" s="1091"/>
      <c r="Q1936" s="1091"/>
      <c r="R1936" s="1092"/>
    </row>
    <row r="1937" spans="1:18">
      <c r="A1937" s="1095" t="s">
        <v>199</v>
      </c>
      <c r="B1937" s="1095" t="s">
        <v>2069</v>
      </c>
      <c r="C1937" s="1095" t="s">
        <v>2070</v>
      </c>
      <c r="D1937" s="1095" t="s">
        <v>18</v>
      </c>
      <c r="E1937" s="1096">
        <v>40156</v>
      </c>
      <c r="F1937" s="1095" t="s">
        <v>199</v>
      </c>
      <c r="G1937" s="1091"/>
      <c r="H1937" s="1091"/>
      <c r="I1937" s="1091"/>
      <c r="J1937" s="1095" t="s">
        <v>199</v>
      </c>
      <c r="K1937" s="1091">
        <v>215000000</v>
      </c>
      <c r="L1937" s="1091"/>
      <c r="M1937" s="1092">
        <v>215000</v>
      </c>
      <c r="N1937" s="1091">
        <v>1000</v>
      </c>
      <c r="O1937" s="1091"/>
      <c r="P1937" s="1091"/>
      <c r="Q1937" s="1091"/>
      <c r="R1937" s="1092"/>
    </row>
    <row r="1938" spans="1:18">
      <c r="A1938" s="1095" t="s">
        <v>199</v>
      </c>
      <c r="B1938" s="1095" t="s">
        <v>2069</v>
      </c>
      <c r="C1938" s="1095" t="s">
        <v>2070</v>
      </c>
      <c r="D1938" s="1095" t="s">
        <v>18</v>
      </c>
      <c r="E1938" s="1096">
        <v>40177</v>
      </c>
      <c r="F1938" s="1095" t="s">
        <v>199</v>
      </c>
      <c r="G1938" s="1091"/>
      <c r="H1938" s="1091"/>
      <c r="I1938" s="1091"/>
      <c r="J1938" s="1095" t="s">
        <v>199</v>
      </c>
      <c r="K1938" s="1091"/>
      <c r="L1938" s="1091"/>
      <c r="M1938" s="1092"/>
      <c r="N1938" s="1091"/>
      <c r="O1938" s="1091"/>
      <c r="P1938" s="1091"/>
      <c r="Q1938" s="1091">
        <v>10000000</v>
      </c>
      <c r="R1938" s="1092">
        <v>1647931</v>
      </c>
    </row>
    <row r="1939" spans="1:18">
      <c r="A1939" s="1095" t="s">
        <v>809</v>
      </c>
      <c r="B1939" s="1095" t="s">
        <v>2071</v>
      </c>
      <c r="C1939" s="1095" t="s">
        <v>2072</v>
      </c>
      <c r="D1939" s="1095" t="s">
        <v>1475</v>
      </c>
      <c r="E1939" s="1096">
        <v>39962</v>
      </c>
      <c r="F1939" s="1095" t="s">
        <v>201</v>
      </c>
      <c r="G1939" s="1091">
        <v>12000000</v>
      </c>
      <c r="H1939" s="1091">
        <v>0</v>
      </c>
      <c r="I1939" s="1091">
        <v>14075133.27</v>
      </c>
      <c r="J1939" s="1095" t="s">
        <v>1020</v>
      </c>
      <c r="K1939" s="1091"/>
      <c r="L1939" s="1091"/>
      <c r="M1939" s="1092"/>
      <c r="N1939" s="1091"/>
      <c r="O1939" s="1091"/>
      <c r="P1939" s="1091"/>
      <c r="Q1939" s="1091"/>
      <c r="R1939" s="1092"/>
    </row>
    <row r="1940" spans="1:18">
      <c r="A1940" s="1095" t="s">
        <v>199</v>
      </c>
      <c r="B1940" s="1095" t="s">
        <v>2071</v>
      </c>
      <c r="C1940" s="1095" t="s">
        <v>2072</v>
      </c>
      <c r="D1940" s="1095" t="s">
        <v>1475</v>
      </c>
      <c r="E1940" s="1096">
        <v>40787</v>
      </c>
      <c r="F1940" s="1095" t="s">
        <v>199</v>
      </c>
      <c r="G1940" s="1091"/>
      <c r="H1940" s="1091"/>
      <c r="I1940" s="1091"/>
      <c r="J1940" s="1095" t="s">
        <v>199</v>
      </c>
      <c r="K1940" s="1091">
        <v>12000000</v>
      </c>
      <c r="L1940" s="1091"/>
      <c r="M1940" s="1092">
        <v>12000</v>
      </c>
      <c r="N1940" s="1091">
        <v>1000</v>
      </c>
      <c r="O1940" s="1091"/>
      <c r="P1940" s="1091"/>
      <c r="Q1940" s="1091">
        <v>600000</v>
      </c>
      <c r="R1940" s="1092">
        <v>60</v>
      </c>
    </row>
    <row r="1941" spans="1:18">
      <c r="A1941" s="1095" t="s">
        <v>773</v>
      </c>
      <c r="B1941" s="1095" t="s">
        <v>2073</v>
      </c>
      <c r="C1941" s="1095" t="s">
        <v>1220</v>
      </c>
      <c r="D1941" s="1095" t="s">
        <v>79</v>
      </c>
      <c r="E1941" s="1096">
        <v>39766</v>
      </c>
      <c r="F1941" s="1095" t="s">
        <v>200</v>
      </c>
      <c r="G1941" s="1091">
        <v>6599000000</v>
      </c>
      <c r="H1941" s="1091">
        <v>0</v>
      </c>
      <c r="I1941" s="1091">
        <v>6933220416.6700001</v>
      </c>
      <c r="J1941" s="1095" t="s">
        <v>1020</v>
      </c>
      <c r="K1941" s="1091"/>
      <c r="L1941" s="1091"/>
      <c r="M1941" s="1092"/>
      <c r="N1941" s="1091"/>
      <c r="O1941" s="1091"/>
      <c r="P1941" s="1091"/>
      <c r="Q1941" s="1091"/>
      <c r="R1941" s="1092"/>
    </row>
    <row r="1942" spans="1:18">
      <c r="A1942" s="1095" t="s">
        <v>199</v>
      </c>
      <c r="B1942" s="1095" t="s">
        <v>2073</v>
      </c>
      <c r="C1942" s="1095" t="s">
        <v>1220</v>
      </c>
      <c r="D1942" s="1095" t="s">
        <v>79</v>
      </c>
      <c r="E1942" s="1096">
        <v>39981</v>
      </c>
      <c r="F1942" s="1095" t="s">
        <v>199</v>
      </c>
      <c r="G1942" s="1091"/>
      <c r="H1942" s="1091"/>
      <c r="I1942" s="1091"/>
      <c r="J1942" s="1095" t="s">
        <v>199</v>
      </c>
      <c r="K1942" s="1091">
        <v>6599000000</v>
      </c>
      <c r="L1942" s="1091"/>
      <c r="M1942" s="1092">
        <v>6599000</v>
      </c>
      <c r="N1942" s="1091">
        <v>1000</v>
      </c>
      <c r="O1942" s="1091"/>
      <c r="P1942" s="1091"/>
      <c r="Q1942" s="1091"/>
      <c r="R1942" s="1092"/>
    </row>
    <row r="1943" spans="1:18">
      <c r="A1943" s="1095" t="s">
        <v>199</v>
      </c>
      <c r="B1943" s="1095" t="s">
        <v>2073</v>
      </c>
      <c r="C1943" s="1095" t="s">
        <v>1220</v>
      </c>
      <c r="D1943" s="1095" t="s">
        <v>79</v>
      </c>
      <c r="E1943" s="1096">
        <v>40009</v>
      </c>
      <c r="F1943" s="1095" t="s">
        <v>199</v>
      </c>
      <c r="G1943" s="1091"/>
      <c r="H1943" s="1091"/>
      <c r="I1943" s="1091"/>
      <c r="J1943" s="1095" t="s">
        <v>199</v>
      </c>
      <c r="K1943" s="1091"/>
      <c r="L1943" s="1091"/>
      <c r="M1943" s="1092"/>
      <c r="N1943" s="1091"/>
      <c r="O1943" s="1091"/>
      <c r="P1943" s="1091"/>
      <c r="Q1943" s="1091">
        <v>139000000</v>
      </c>
      <c r="R1943" s="1092">
        <v>32679102</v>
      </c>
    </row>
    <row r="1944" spans="1:18">
      <c r="A1944" s="1095" t="s">
        <v>2074</v>
      </c>
      <c r="B1944" s="1095" t="s">
        <v>2075</v>
      </c>
      <c r="C1944" s="1095" t="s">
        <v>2076</v>
      </c>
      <c r="D1944" s="1095" t="s">
        <v>805</v>
      </c>
      <c r="E1944" s="1096">
        <v>40032</v>
      </c>
      <c r="F1944" s="1095" t="s">
        <v>201</v>
      </c>
      <c r="G1944" s="1091">
        <v>50236000</v>
      </c>
      <c r="H1944" s="1091">
        <v>0</v>
      </c>
      <c r="I1944" s="1091">
        <v>13070409.4</v>
      </c>
      <c r="J1944" s="1095" t="s">
        <v>808</v>
      </c>
      <c r="K1944" s="1091"/>
      <c r="L1944" s="1091"/>
      <c r="M1944" s="1092"/>
      <c r="N1944" s="1091"/>
      <c r="O1944" s="1091"/>
      <c r="P1944" s="1091"/>
      <c r="Q1944" s="1091"/>
      <c r="R1944" s="1092"/>
    </row>
    <row r="1945" spans="1:18">
      <c r="A1945" s="1095" t="s">
        <v>199</v>
      </c>
      <c r="B1945" s="1095" t="s">
        <v>2075</v>
      </c>
      <c r="C1945" s="1095" t="s">
        <v>2076</v>
      </c>
      <c r="D1945" s="1095" t="s">
        <v>805</v>
      </c>
      <c r="E1945" s="1096">
        <v>42080</v>
      </c>
      <c r="F1945" s="1095" t="s">
        <v>199</v>
      </c>
      <c r="G1945" s="1091"/>
      <c r="H1945" s="1091"/>
      <c r="I1945" s="1091"/>
      <c r="J1945" s="1095" t="s">
        <v>199</v>
      </c>
      <c r="K1945" s="1091">
        <v>11738143.76</v>
      </c>
      <c r="L1945" s="1091"/>
      <c r="M1945" s="1092">
        <v>50236</v>
      </c>
      <c r="N1945" s="1091">
        <v>233.66</v>
      </c>
      <c r="O1945" s="1091">
        <v>-38497856.240000002</v>
      </c>
      <c r="P1945" s="1091"/>
      <c r="Q1945" s="1091">
        <v>586953.92000000004</v>
      </c>
      <c r="R1945" s="1092">
        <v>2512</v>
      </c>
    </row>
    <row r="1946" spans="1:18">
      <c r="A1946" s="1095" t="s">
        <v>809</v>
      </c>
      <c r="B1946" s="1095" t="s">
        <v>2077</v>
      </c>
      <c r="C1946" s="1095" t="s">
        <v>2078</v>
      </c>
      <c r="D1946" s="1095" t="s">
        <v>845</v>
      </c>
      <c r="E1946" s="1096">
        <v>39843</v>
      </c>
      <c r="F1946" s="1095" t="s">
        <v>201</v>
      </c>
      <c r="G1946" s="1091">
        <v>8950000</v>
      </c>
      <c r="H1946" s="1091">
        <v>0</v>
      </c>
      <c r="I1946" s="1091">
        <v>10634911.779999999</v>
      </c>
      <c r="J1946" s="1095" t="s">
        <v>1020</v>
      </c>
      <c r="K1946" s="1091"/>
      <c r="L1946" s="1091"/>
      <c r="M1946" s="1092"/>
      <c r="N1946" s="1091"/>
      <c r="O1946" s="1091"/>
      <c r="P1946" s="1091"/>
      <c r="Q1946" s="1091"/>
      <c r="R1946" s="1092"/>
    </row>
    <row r="1947" spans="1:18">
      <c r="A1947" s="1095" t="s">
        <v>199</v>
      </c>
      <c r="B1947" s="1095" t="s">
        <v>2077</v>
      </c>
      <c r="C1947" s="1095" t="s">
        <v>2078</v>
      </c>
      <c r="D1947" s="1095" t="s">
        <v>845</v>
      </c>
      <c r="E1947" s="1096">
        <v>40766</v>
      </c>
      <c r="F1947" s="1095" t="s">
        <v>199</v>
      </c>
      <c r="G1947" s="1091"/>
      <c r="H1947" s="1091"/>
      <c r="I1947" s="1091"/>
      <c r="J1947" s="1095" t="s">
        <v>199</v>
      </c>
      <c r="K1947" s="1091">
        <v>8950000</v>
      </c>
      <c r="L1947" s="1091"/>
      <c r="M1947" s="1092">
        <v>8950</v>
      </c>
      <c r="N1947" s="1091">
        <v>1000</v>
      </c>
      <c r="O1947" s="1091"/>
      <c r="P1947" s="1091"/>
      <c r="Q1947" s="1091">
        <v>450000</v>
      </c>
      <c r="R1947" s="1092">
        <v>45</v>
      </c>
    </row>
    <row r="1948" spans="1:18">
      <c r="A1948" s="1095" t="s">
        <v>2233</v>
      </c>
      <c r="B1948" s="1095" t="s">
        <v>2079</v>
      </c>
      <c r="C1948" s="1095" t="s">
        <v>1765</v>
      </c>
      <c r="D1948" s="1095" t="s">
        <v>5</v>
      </c>
      <c r="E1948" s="1096">
        <v>39766</v>
      </c>
      <c r="F1948" s="1095" t="s">
        <v>200</v>
      </c>
      <c r="G1948" s="1091">
        <v>298737000</v>
      </c>
      <c r="H1948" s="1091">
        <v>0</v>
      </c>
      <c r="I1948" s="1091">
        <v>7510095.0700000003</v>
      </c>
      <c r="J1948" s="1095" t="s">
        <v>954</v>
      </c>
      <c r="K1948" s="1091"/>
      <c r="L1948" s="1091"/>
      <c r="M1948" s="1092"/>
      <c r="N1948" s="1091"/>
      <c r="O1948" s="1091"/>
      <c r="P1948" s="1091"/>
      <c r="Q1948" s="1091"/>
      <c r="R1948" s="1092"/>
    </row>
    <row r="1949" spans="1:18">
      <c r="A1949" s="1095" t="s">
        <v>199</v>
      </c>
      <c r="B1949" s="1095" t="s">
        <v>2079</v>
      </c>
      <c r="C1949" s="1095" t="s">
        <v>1765</v>
      </c>
      <c r="D1949" s="1095" t="s">
        <v>5</v>
      </c>
      <c r="E1949" s="1096">
        <v>40123</v>
      </c>
      <c r="F1949" s="1095" t="s">
        <v>199</v>
      </c>
      <c r="G1949" s="1091"/>
      <c r="H1949" s="1091"/>
      <c r="I1949" s="1091"/>
      <c r="J1949" s="1095" t="s">
        <v>199</v>
      </c>
      <c r="K1949" s="1091"/>
      <c r="L1949" s="1091"/>
      <c r="M1949" s="1092"/>
      <c r="N1949" s="1091"/>
      <c r="O1949" s="1091">
        <v>-298737000</v>
      </c>
      <c r="P1949" s="1091"/>
      <c r="Q1949" s="1091"/>
      <c r="R1949" s="1092"/>
    </row>
    <row r="1950" spans="1:18">
      <c r="A1950" s="1095" t="s">
        <v>917</v>
      </c>
      <c r="B1950" s="1095" t="s">
        <v>2080</v>
      </c>
      <c r="C1950" s="1095" t="s">
        <v>1008</v>
      </c>
      <c r="D1950" s="1095" t="s">
        <v>1009</v>
      </c>
      <c r="E1950" s="1096">
        <v>39766</v>
      </c>
      <c r="F1950" s="1095" t="s">
        <v>200</v>
      </c>
      <c r="G1950" s="1091">
        <v>214181000</v>
      </c>
      <c r="H1950" s="1091">
        <v>0</v>
      </c>
      <c r="I1950" s="1091">
        <v>232156554.58000001</v>
      </c>
      <c r="J1950" s="1095" t="s">
        <v>1020</v>
      </c>
      <c r="K1950" s="1091"/>
      <c r="L1950" s="1091"/>
      <c r="M1950" s="1092"/>
      <c r="N1950" s="1091"/>
      <c r="O1950" s="1091"/>
      <c r="P1950" s="1091"/>
      <c r="Q1950" s="1091"/>
      <c r="R1950" s="1092"/>
    </row>
    <row r="1951" spans="1:18">
      <c r="A1951" s="1095" t="s">
        <v>199</v>
      </c>
      <c r="B1951" s="1095" t="s">
        <v>2080</v>
      </c>
      <c r="C1951" s="1095" t="s">
        <v>1008</v>
      </c>
      <c r="D1951" s="1095" t="s">
        <v>1009</v>
      </c>
      <c r="E1951" s="1096">
        <v>40226</v>
      </c>
      <c r="F1951" s="1095" t="s">
        <v>199</v>
      </c>
      <c r="G1951" s="1091"/>
      <c r="H1951" s="1091"/>
      <c r="I1951" s="1091"/>
      <c r="J1951" s="1095" t="s">
        <v>199</v>
      </c>
      <c r="K1951" s="1091">
        <v>214181000</v>
      </c>
      <c r="L1951" s="1091"/>
      <c r="M1951" s="1092">
        <v>214181</v>
      </c>
      <c r="N1951" s="1091">
        <v>1000</v>
      </c>
      <c r="O1951" s="1091"/>
      <c r="P1951" s="1091"/>
      <c r="Q1951" s="1091"/>
      <c r="R1951" s="1092"/>
    </row>
    <row r="1952" spans="1:18">
      <c r="A1952" s="1095" t="s">
        <v>199</v>
      </c>
      <c r="B1952" s="1095" t="s">
        <v>2080</v>
      </c>
      <c r="C1952" s="1095" t="s">
        <v>1008</v>
      </c>
      <c r="D1952" s="1095" t="s">
        <v>1009</v>
      </c>
      <c r="E1952" s="1096">
        <v>40268</v>
      </c>
      <c r="F1952" s="1095" t="s">
        <v>199</v>
      </c>
      <c r="G1952" s="1091"/>
      <c r="H1952" s="1091"/>
      <c r="I1952" s="1091"/>
      <c r="J1952" s="1095" t="s">
        <v>199</v>
      </c>
      <c r="K1952" s="1091"/>
      <c r="L1952" s="1091"/>
      <c r="M1952" s="1092"/>
      <c r="N1952" s="1091"/>
      <c r="O1952" s="1091"/>
      <c r="P1952" s="1091"/>
      <c r="Q1952" s="1091">
        <v>4500000</v>
      </c>
      <c r="R1952" s="1092">
        <v>1110898</v>
      </c>
    </row>
    <row r="1953" spans="1:18">
      <c r="A1953" s="1095" t="s">
        <v>1392</v>
      </c>
      <c r="B1953" s="1095" t="s">
        <v>2081</v>
      </c>
      <c r="C1953" s="1095" t="s">
        <v>1594</v>
      </c>
      <c r="D1953" s="1095" t="s">
        <v>76</v>
      </c>
      <c r="E1953" s="1096">
        <v>39934</v>
      </c>
      <c r="F1953" s="1095" t="s">
        <v>200</v>
      </c>
      <c r="G1953" s="1091">
        <v>3194000</v>
      </c>
      <c r="H1953" s="1091">
        <v>0</v>
      </c>
      <c r="I1953" s="1091">
        <v>7031291.6500000004</v>
      </c>
      <c r="J1953" s="1095" t="s">
        <v>1020</v>
      </c>
      <c r="K1953" s="1091"/>
      <c r="L1953" s="1091"/>
      <c r="M1953" s="1092"/>
      <c r="N1953" s="1091"/>
      <c r="O1953" s="1091"/>
      <c r="P1953" s="1091"/>
      <c r="Q1953" s="1091"/>
      <c r="R1953" s="1092"/>
    </row>
    <row r="1954" spans="1:18">
      <c r="A1954" s="1095" t="s">
        <v>199</v>
      </c>
      <c r="B1954" s="1095" t="s">
        <v>2081</v>
      </c>
      <c r="C1954" s="1095" t="s">
        <v>1594</v>
      </c>
      <c r="D1954" s="1095" t="s">
        <v>76</v>
      </c>
      <c r="E1954" s="1096">
        <v>40165</v>
      </c>
      <c r="F1954" s="1095" t="s">
        <v>199</v>
      </c>
      <c r="G1954" s="1091">
        <v>2997000</v>
      </c>
      <c r="H1954" s="1091"/>
      <c r="I1954" s="1091"/>
      <c r="J1954" s="1095" t="s">
        <v>199</v>
      </c>
      <c r="K1954" s="1091"/>
      <c r="L1954" s="1091"/>
      <c r="M1954" s="1092"/>
      <c r="N1954" s="1091"/>
      <c r="O1954" s="1091"/>
      <c r="P1954" s="1091"/>
      <c r="Q1954" s="1091"/>
      <c r="R1954" s="1092"/>
    </row>
    <row r="1955" spans="1:18">
      <c r="A1955" s="1095" t="s">
        <v>199</v>
      </c>
      <c r="B1955" s="1095" t="s">
        <v>2081</v>
      </c>
      <c r="C1955" s="1095" t="s">
        <v>1594</v>
      </c>
      <c r="D1955" s="1095" t="s">
        <v>76</v>
      </c>
      <c r="E1955" s="1096">
        <v>40808</v>
      </c>
      <c r="F1955" s="1095" t="s">
        <v>199</v>
      </c>
      <c r="G1955" s="1091"/>
      <c r="H1955" s="1091"/>
      <c r="I1955" s="1091"/>
      <c r="J1955" s="1095" t="s">
        <v>199</v>
      </c>
      <c r="K1955" s="1091">
        <v>6191000</v>
      </c>
      <c r="L1955" s="1091"/>
      <c r="M1955" s="1092">
        <v>6191</v>
      </c>
      <c r="N1955" s="1091">
        <v>1000</v>
      </c>
      <c r="O1955" s="1091"/>
      <c r="P1955" s="1091"/>
      <c r="Q1955" s="1091">
        <v>160000</v>
      </c>
      <c r="R1955" s="1092">
        <v>160</v>
      </c>
    </row>
    <row r="1956" spans="1:18">
      <c r="A1956" s="1095" t="s">
        <v>2082</v>
      </c>
      <c r="B1956" s="1095" t="s">
        <v>2083</v>
      </c>
      <c r="C1956" s="1095" t="s">
        <v>2084</v>
      </c>
      <c r="D1956" s="1095" t="s">
        <v>1079</v>
      </c>
      <c r="E1956" s="1096">
        <v>40176</v>
      </c>
      <c r="F1956" s="1095" t="s">
        <v>201</v>
      </c>
      <c r="G1956" s="1091">
        <v>2179000</v>
      </c>
      <c r="H1956" s="1091">
        <v>0</v>
      </c>
      <c r="I1956" s="1091">
        <v>2639873.33</v>
      </c>
      <c r="J1956" s="1095" t="s">
        <v>1020</v>
      </c>
      <c r="K1956" s="1091"/>
      <c r="L1956" s="1091"/>
      <c r="M1956" s="1092"/>
      <c r="N1956" s="1091"/>
      <c r="O1956" s="1091"/>
      <c r="P1956" s="1091"/>
      <c r="Q1956" s="1091"/>
      <c r="R1956" s="1092"/>
    </row>
    <row r="1957" spans="1:18">
      <c r="A1957" s="1095" t="s">
        <v>199</v>
      </c>
      <c r="B1957" s="1095" t="s">
        <v>2083</v>
      </c>
      <c r="C1957" s="1095" t="s">
        <v>2084</v>
      </c>
      <c r="D1957" s="1095" t="s">
        <v>1079</v>
      </c>
      <c r="E1957" s="1096">
        <v>41115</v>
      </c>
      <c r="F1957" s="1095" t="s">
        <v>199</v>
      </c>
      <c r="G1957" s="1091"/>
      <c r="H1957" s="1091"/>
      <c r="I1957" s="1091"/>
      <c r="J1957" s="1095" t="s">
        <v>199</v>
      </c>
      <c r="K1957" s="1091">
        <v>600000</v>
      </c>
      <c r="L1957" s="1091"/>
      <c r="M1957" s="1092">
        <v>600</v>
      </c>
      <c r="N1957" s="1091">
        <v>1000</v>
      </c>
      <c r="O1957" s="1091"/>
      <c r="P1957" s="1091"/>
      <c r="Q1957" s="1091"/>
      <c r="R1957" s="1092"/>
    </row>
    <row r="1958" spans="1:18">
      <c r="A1958" s="1095" t="s">
        <v>199</v>
      </c>
      <c r="B1958" s="1095" t="s">
        <v>2083</v>
      </c>
      <c r="C1958" s="1095" t="s">
        <v>2084</v>
      </c>
      <c r="D1958" s="1095" t="s">
        <v>1079</v>
      </c>
      <c r="E1958" s="1096">
        <v>41549</v>
      </c>
      <c r="F1958" s="1095" t="s">
        <v>199</v>
      </c>
      <c r="G1958" s="1091"/>
      <c r="H1958" s="1091"/>
      <c r="I1958" s="1091"/>
      <c r="J1958" s="1095" t="s">
        <v>199</v>
      </c>
      <c r="K1958" s="1091">
        <v>1579000</v>
      </c>
      <c r="L1958" s="1091"/>
      <c r="M1958" s="1092">
        <v>1579</v>
      </c>
      <c r="N1958" s="1091">
        <v>1000</v>
      </c>
      <c r="O1958" s="1091"/>
      <c r="P1958" s="1091"/>
      <c r="Q1958" s="1091">
        <v>65000</v>
      </c>
      <c r="R1958" s="1092">
        <v>65</v>
      </c>
    </row>
    <row r="1959" spans="1:18">
      <c r="A1959" s="1095" t="s">
        <v>2085</v>
      </c>
      <c r="B1959" s="1095" t="s">
        <v>2086</v>
      </c>
      <c r="C1959" s="1095" t="s">
        <v>1104</v>
      </c>
      <c r="D1959" s="1095" t="s">
        <v>171</v>
      </c>
      <c r="E1959" s="1096">
        <v>39801</v>
      </c>
      <c r="F1959" s="1095" t="s">
        <v>200</v>
      </c>
      <c r="G1959" s="1091">
        <v>59000000</v>
      </c>
      <c r="H1959" s="1091">
        <v>0</v>
      </c>
      <c r="I1959" s="1091">
        <v>62145972.219999999</v>
      </c>
      <c r="J1959" s="1095" t="s">
        <v>1020</v>
      </c>
      <c r="K1959" s="1091"/>
      <c r="L1959" s="1091"/>
      <c r="M1959" s="1092"/>
      <c r="N1959" s="1091"/>
      <c r="O1959" s="1091"/>
      <c r="P1959" s="1091"/>
      <c r="Q1959" s="1091"/>
      <c r="R1959" s="1092"/>
    </row>
    <row r="1960" spans="1:18">
      <c r="A1960" s="1095" t="s">
        <v>199</v>
      </c>
      <c r="B1960" s="1095" t="s">
        <v>2086</v>
      </c>
      <c r="C1960" s="1095" t="s">
        <v>1104</v>
      </c>
      <c r="D1960" s="1095" t="s">
        <v>171</v>
      </c>
      <c r="E1960" s="1096">
        <v>40135</v>
      </c>
      <c r="F1960" s="1095" t="s">
        <v>199</v>
      </c>
      <c r="G1960" s="1091"/>
      <c r="H1960" s="1091"/>
      <c r="I1960" s="1091"/>
      <c r="J1960" s="1095" t="s">
        <v>199</v>
      </c>
      <c r="K1960" s="1091">
        <v>59000000</v>
      </c>
      <c r="L1960" s="1091"/>
      <c r="M1960" s="1092">
        <v>59000</v>
      </c>
      <c r="N1960" s="1091">
        <v>1000</v>
      </c>
      <c r="O1960" s="1091"/>
      <c r="P1960" s="1091"/>
      <c r="Q1960" s="1091"/>
      <c r="R1960" s="1092"/>
    </row>
    <row r="1961" spans="1:18">
      <c r="A1961" s="1095" t="s">
        <v>199</v>
      </c>
      <c r="B1961" s="1095" t="s">
        <v>2086</v>
      </c>
      <c r="C1961" s="1095" t="s">
        <v>1104</v>
      </c>
      <c r="D1961" s="1095" t="s">
        <v>171</v>
      </c>
      <c r="E1961" s="1096">
        <v>40170</v>
      </c>
      <c r="F1961" s="1095" t="s">
        <v>199</v>
      </c>
      <c r="G1961" s="1091"/>
      <c r="H1961" s="1091"/>
      <c r="I1961" s="1091"/>
      <c r="J1961" s="1095" t="s">
        <v>199</v>
      </c>
      <c r="K1961" s="1091"/>
      <c r="L1961" s="1091"/>
      <c r="M1961" s="1092"/>
      <c r="N1961" s="1091"/>
      <c r="O1961" s="1091"/>
      <c r="P1961" s="1091"/>
      <c r="Q1961" s="1091">
        <v>450000</v>
      </c>
      <c r="R1961" s="1092">
        <v>211318</v>
      </c>
    </row>
    <row r="1962" spans="1:18">
      <c r="A1962" s="1095" t="s">
        <v>827</v>
      </c>
      <c r="B1962" s="1095" t="s">
        <v>2087</v>
      </c>
      <c r="C1962" s="1095" t="s">
        <v>2088</v>
      </c>
      <c r="D1962" s="1095" t="s">
        <v>5</v>
      </c>
      <c r="E1962" s="1096">
        <v>39864</v>
      </c>
      <c r="F1962" s="1095" t="s">
        <v>201</v>
      </c>
      <c r="G1962" s="1091">
        <v>8700000</v>
      </c>
      <c r="H1962" s="1091">
        <v>0</v>
      </c>
      <c r="I1962" s="1091">
        <v>3432657.85</v>
      </c>
      <c r="J1962" s="1095" t="s">
        <v>808</v>
      </c>
      <c r="K1962" s="1091"/>
      <c r="L1962" s="1091"/>
      <c r="M1962" s="1092"/>
      <c r="N1962" s="1091"/>
      <c r="O1962" s="1091"/>
      <c r="P1962" s="1091"/>
      <c r="Q1962" s="1091"/>
      <c r="R1962" s="1092"/>
    </row>
    <row r="1963" spans="1:18">
      <c r="A1963" s="1095" t="s">
        <v>199</v>
      </c>
      <c r="B1963" s="1095" t="s">
        <v>2087</v>
      </c>
      <c r="C1963" s="1095" t="s">
        <v>2088</v>
      </c>
      <c r="D1963" s="1095" t="s">
        <v>5</v>
      </c>
      <c r="E1963" s="1096">
        <v>41822</v>
      </c>
      <c r="F1963" s="1095" t="s">
        <v>199</v>
      </c>
      <c r="G1963" s="1091"/>
      <c r="H1963" s="1091"/>
      <c r="I1963" s="1091"/>
      <c r="J1963" s="1095" t="s">
        <v>199</v>
      </c>
      <c r="K1963" s="1091">
        <v>3319050</v>
      </c>
      <c r="L1963" s="1091"/>
      <c r="M1963" s="1092">
        <v>8700</v>
      </c>
      <c r="N1963" s="1091">
        <v>381.5</v>
      </c>
      <c r="O1963" s="1091">
        <v>-5380950</v>
      </c>
      <c r="P1963" s="1091"/>
      <c r="Q1963" s="1091">
        <v>138607.85</v>
      </c>
      <c r="R1963" s="1092">
        <v>435</v>
      </c>
    </row>
    <row r="1964" spans="1:18">
      <c r="A1964" s="1095" t="s">
        <v>199</v>
      </c>
      <c r="B1964" s="1095" t="s">
        <v>2087</v>
      </c>
      <c r="C1964" s="1095" t="s">
        <v>2088</v>
      </c>
      <c r="D1964" s="1095" t="s">
        <v>5</v>
      </c>
      <c r="E1964" s="1096">
        <v>41908</v>
      </c>
      <c r="F1964" s="1095" t="s">
        <v>199</v>
      </c>
      <c r="G1964" s="1091"/>
      <c r="H1964" s="1091"/>
      <c r="I1964" s="1091"/>
      <c r="J1964" s="1095" t="s">
        <v>199</v>
      </c>
      <c r="K1964" s="1091"/>
      <c r="L1964" s="1091">
        <v>-25000</v>
      </c>
      <c r="M1964" s="1092"/>
      <c r="N1964" s="1091"/>
      <c r="O1964" s="1091"/>
      <c r="P1964" s="1091"/>
      <c r="Q1964" s="1091"/>
      <c r="R1964" s="1092"/>
    </row>
    <row r="1965" spans="1:18">
      <c r="A1965" s="1095"/>
      <c r="B1965" s="1095" t="s">
        <v>2089</v>
      </c>
      <c r="C1965" s="1095" t="s">
        <v>2090</v>
      </c>
      <c r="D1965" s="1095" t="s">
        <v>940</v>
      </c>
      <c r="E1965" s="1096">
        <v>39829</v>
      </c>
      <c r="F1965" s="1095" t="s">
        <v>200</v>
      </c>
      <c r="G1965" s="1091">
        <v>20600000</v>
      </c>
      <c r="H1965" s="1091">
        <v>0</v>
      </c>
      <c r="I1965" s="1091">
        <v>20315924.719999999</v>
      </c>
      <c r="J1965" s="1095" t="s">
        <v>808</v>
      </c>
      <c r="K1965" s="1091"/>
      <c r="L1965" s="1091"/>
      <c r="M1965" s="1092"/>
      <c r="N1965" s="1091"/>
      <c r="O1965" s="1091"/>
      <c r="P1965" s="1091"/>
      <c r="Q1965" s="1091"/>
      <c r="R1965" s="1092"/>
    </row>
    <row r="1966" spans="1:18">
      <c r="A1966" s="1095" t="s">
        <v>199</v>
      </c>
      <c r="B1966" s="1095" t="s">
        <v>2089</v>
      </c>
      <c r="C1966" s="1095" t="s">
        <v>2090</v>
      </c>
      <c r="D1966" s="1095" t="s">
        <v>940</v>
      </c>
      <c r="E1966" s="1096">
        <v>41079</v>
      </c>
      <c r="F1966" s="1095" t="s">
        <v>199</v>
      </c>
      <c r="G1966" s="1091"/>
      <c r="H1966" s="1091"/>
      <c r="I1966" s="1091"/>
      <c r="J1966" s="1095" t="s">
        <v>199</v>
      </c>
      <c r="K1966" s="1091">
        <v>17005300</v>
      </c>
      <c r="L1966" s="1091">
        <v>-255079.5</v>
      </c>
      <c r="M1966" s="1092">
        <v>20600</v>
      </c>
      <c r="N1966" s="1091">
        <v>825.5</v>
      </c>
      <c r="O1966" s="1091">
        <v>-3594700</v>
      </c>
      <c r="P1966" s="1091"/>
      <c r="Q1966" s="1091"/>
      <c r="R1966" s="1092"/>
    </row>
    <row r="1967" spans="1:18">
      <c r="A1967" s="1095" t="s">
        <v>199</v>
      </c>
      <c r="B1967" s="1095" t="s">
        <v>2089</v>
      </c>
      <c r="C1967" s="1095" t="s">
        <v>2090</v>
      </c>
      <c r="D1967" s="1095" t="s">
        <v>940</v>
      </c>
      <c r="E1967" s="1096">
        <v>41108</v>
      </c>
      <c r="F1967" s="1095" t="s">
        <v>199</v>
      </c>
      <c r="G1967" s="1091"/>
      <c r="H1967" s="1091"/>
      <c r="I1967" s="1091"/>
      <c r="J1967" s="1095" t="s">
        <v>199</v>
      </c>
      <c r="K1967" s="1091"/>
      <c r="L1967" s="1091"/>
      <c r="M1967" s="1092"/>
      <c r="N1967" s="1091"/>
      <c r="O1967" s="1091"/>
      <c r="P1967" s="1091"/>
      <c r="Q1967" s="1091">
        <v>38000</v>
      </c>
      <c r="R1967" s="1092">
        <v>311492</v>
      </c>
    </row>
    <row r="1968" spans="1:18">
      <c r="A1968" s="1095" t="s">
        <v>1360</v>
      </c>
      <c r="B1968" s="1095" t="s">
        <v>2091</v>
      </c>
      <c r="C1968" s="1095" t="s">
        <v>2092</v>
      </c>
      <c r="D1968" s="1095" t="s">
        <v>12</v>
      </c>
      <c r="E1968" s="1096">
        <v>39805</v>
      </c>
      <c r="F1968" s="1095" t="s">
        <v>200</v>
      </c>
      <c r="G1968" s="1091">
        <v>10300000</v>
      </c>
      <c r="H1968" s="1091">
        <v>0</v>
      </c>
      <c r="I1968" s="1091">
        <v>11182763.890000001</v>
      </c>
      <c r="J1968" s="1095" t="s">
        <v>1020</v>
      </c>
      <c r="K1968" s="1091"/>
      <c r="L1968" s="1091"/>
      <c r="M1968" s="1092"/>
      <c r="N1968" s="1091"/>
      <c r="O1968" s="1091"/>
      <c r="P1968" s="1091"/>
      <c r="Q1968" s="1091"/>
      <c r="R1968" s="1092"/>
    </row>
    <row r="1969" spans="1:18">
      <c r="A1969" s="1095" t="s">
        <v>199</v>
      </c>
      <c r="B1969" s="1095" t="s">
        <v>2091</v>
      </c>
      <c r="C1969" s="1095" t="s">
        <v>2092</v>
      </c>
      <c r="D1969" s="1095" t="s">
        <v>12</v>
      </c>
      <c r="E1969" s="1096">
        <v>40424</v>
      </c>
      <c r="F1969" s="1095" t="s">
        <v>199</v>
      </c>
      <c r="G1969" s="1091"/>
      <c r="H1969" s="1091"/>
      <c r="I1969" s="1091"/>
      <c r="J1969" s="1095" t="s">
        <v>199</v>
      </c>
      <c r="K1969" s="1091">
        <v>10300000</v>
      </c>
      <c r="L1969" s="1091"/>
      <c r="M1969" s="1092">
        <v>10300</v>
      </c>
      <c r="N1969" s="1091">
        <v>1000</v>
      </c>
      <c r="O1969" s="1091"/>
      <c r="P1969" s="1091"/>
      <c r="Q1969" s="1091"/>
      <c r="R1969" s="1092"/>
    </row>
    <row r="1970" spans="1:18">
      <c r="A1970" s="1095" t="s">
        <v>199</v>
      </c>
      <c r="B1970" s="1095" t="s">
        <v>2091</v>
      </c>
      <c r="C1970" s="1095" t="s">
        <v>2092</v>
      </c>
      <c r="D1970" s="1095" t="s">
        <v>12</v>
      </c>
      <c r="E1970" s="1096">
        <v>42137</v>
      </c>
      <c r="F1970" s="1095" t="s">
        <v>199</v>
      </c>
      <c r="G1970" s="1091"/>
      <c r="H1970" s="1091"/>
      <c r="I1970" s="1091"/>
      <c r="J1970" s="1095" t="s">
        <v>199</v>
      </c>
      <c r="K1970" s="1091"/>
      <c r="L1970" s="1091"/>
      <c r="M1970" s="1092"/>
      <c r="N1970" s="1091"/>
      <c r="O1970" s="1091"/>
      <c r="P1970" s="1091"/>
      <c r="Q1970" s="1091">
        <v>10125</v>
      </c>
      <c r="R1970" s="1092">
        <v>111258</v>
      </c>
    </row>
    <row r="1971" spans="1:18">
      <c r="A1971" s="1095" t="s">
        <v>1291</v>
      </c>
      <c r="B1971" s="1095" t="s">
        <v>2093</v>
      </c>
      <c r="C1971" s="1095" t="s">
        <v>2094</v>
      </c>
      <c r="D1971" s="1095" t="s">
        <v>15</v>
      </c>
      <c r="E1971" s="1096">
        <v>39955</v>
      </c>
      <c r="F1971" s="1095" t="s">
        <v>826</v>
      </c>
      <c r="G1971" s="1091">
        <v>14400000</v>
      </c>
      <c r="H1971" s="1091">
        <v>0</v>
      </c>
      <c r="I1971" s="1091">
        <v>18882079.620000001</v>
      </c>
      <c r="J1971" s="1095" t="s">
        <v>1020</v>
      </c>
      <c r="K1971" s="1091"/>
      <c r="L1971" s="1091"/>
      <c r="M1971" s="1092"/>
      <c r="N1971" s="1091"/>
      <c r="O1971" s="1091"/>
      <c r="P1971" s="1091"/>
      <c r="Q1971" s="1091"/>
      <c r="R1971" s="1092"/>
    </row>
    <row r="1972" spans="1:18">
      <c r="A1972" s="1095" t="s">
        <v>199</v>
      </c>
      <c r="B1972" s="1095" t="s">
        <v>2093</v>
      </c>
      <c r="C1972" s="1095" t="s">
        <v>2094</v>
      </c>
      <c r="D1972" s="1095" t="s">
        <v>15</v>
      </c>
      <c r="E1972" s="1096">
        <v>41093</v>
      </c>
      <c r="F1972" s="1095" t="s">
        <v>199</v>
      </c>
      <c r="G1972" s="1091"/>
      <c r="H1972" s="1091"/>
      <c r="I1972" s="1091"/>
      <c r="J1972" s="1095" t="s">
        <v>199</v>
      </c>
      <c r="K1972" s="1091">
        <v>14400000</v>
      </c>
      <c r="L1972" s="1091"/>
      <c r="M1972" s="1092">
        <v>14400000</v>
      </c>
      <c r="N1972" s="1091">
        <v>1</v>
      </c>
      <c r="O1972" s="1091"/>
      <c r="P1972" s="1091"/>
      <c r="Q1972" s="1091">
        <v>720000</v>
      </c>
      <c r="R1972" s="1092">
        <v>720000</v>
      </c>
    </row>
    <row r="1973" spans="1:18">
      <c r="A1973" s="1095"/>
      <c r="B1973" s="1095" t="s">
        <v>2095</v>
      </c>
      <c r="C1973" s="1095" t="s">
        <v>2096</v>
      </c>
      <c r="D1973" s="1095" t="s">
        <v>15</v>
      </c>
      <c r="E1973" s="1096">
        <v>39787</v>
      </c>
      <c r="F1973" s="1095" t="s">
        <v>200</v>
      </c>
      <c r="G1973" s="1091">
        <v>180000000</v>
      </c>
      <c r="H1973" s="1091">
        <v>0</v>
      </c>
      <c r="I1973" s="1091">
        <v>210367527</v>
      </c>
      <c r="J1973" s="1095" t="s">
        <v>808</v>
      </c>
      <c r="K1973" s="1091"/>
      <c r="L1973" s="1091"/>
      <c r="M1973" s="1092"/>
      <c r="N1973" s="1091"/>
      <c r="O1973" s="1091"/>
      <c r="P1973" s="1091"/>
      <c r="Q1973" s="1091"/>
      <c r="R1973" s="1092"/>
    </row>
    <row r="1974" spans="1:18">
      <c r="A1974" s="1095" t="s">
        <v>199</v>
      </c>
      <c r="B1974" s="1095" t="s">
        <v>2095</v>
      </c>
      <c r="C1974" s="1095" t="s">
        <v>2096</v>
      </c>
      <c r="D1974" s="1095" t="s">
        <v>15</v>
      </c>
      <c r="E1974" s="1096">
        <v>41359</v>
      </c>
      <c r="F1974" s="1095" t="s">
        <v>199</v>
      </c>
      <c r="G1974" s="1091"/>
      <c r="H1974" s="1091"/>
      <c r="I1974" s="1091"/>
      <c r="J1974" s="1095" t="s">
        <v>199</v>
      </c>
      <c r="K1974" s="1091">
        <v>1516900</v>
      </c>
      <c r="L1974" s="1091"/>
      <c r="M1974" s="1092">
        <v>1576</v>
      </c>
      <c r="N1974" s="1091">
        <v>962.5</v>
      </c>
      <c r="O1974" s="1091">
        <v>-59100</v>
      </c>
      <c r="P1974" s="1091"/>
      <c r="Q1974" s="1091"/>
      <c r="R1974" s="1092"/>
    </row>
    <row r="1975" spans="1:18">
      <c r="A1975" s="1095" t="s">
        <v>199</v>
      </c>
      <c r="B1975" s="1095" t="s">
        <v>2095</v>
      </c>
      <c r="C1975" s="1095" t="s">
        <v>2096</v>
      </c>
      <c r="D1975" s="1095" t="s">
        <v>15</v>
      </c>
      <c r="E1975" s="1096">
        <v>41360</v>
      </c>
      <c r="F1975" s="1095" t="s">
        <v>199</v>
      </c>
      <c r="G1975" s="1091"/>
      <c r="H1975" s="1091"/>
      <c r="I1975" s="1091"/>
      <c r="J1975" s="1095" t="s">
        <v>199</v>
      </c>
      <c r="K1975" s="1091">
        <v>12587575</v>
      </c>
      <c r="L1975" s="1091"/>
      <c r="M1975" s="1092">
        <v>13078</v>
      </c>
      <c r="N1975" s="1091">
        <v>962.5</v>
      </c>
      <c r="O1975" s="1091">
        <v>-490425</v>
      </c>
      <c r="P1975" s="1091"/>
      <c r="Q1975" s="1091"/>
      <c r="R1975" s="1092"/>
    </row>
    <row r="1976" spans="1:18">
      <c r="A1976" s="1095" t="s">
        <v>199</v>
      </c>
      <c r="B1976" s="1095" t="s">
        <v>2095</v>
      </c>
      <c r="C1976" s="1095" t="s">
        <v>2096</v>
      </c>
      <c r="D1976" s="1095" t="s">
        <v>15</v>
      </c>
      <c r="E1976" s="1096">
        <v>41361</v>
      </c>
      <c r="F1976" s="1095" t="s">
        <v>199</v>
      </c>
      <c r="G1976" s="1091"/>
      <c r="H1976" s="1091"/>
      <c r="I1976" s="1091"/>
      <c r="J1976" s="1095" t="s">
        <v>199</v>
      </c>
      <c r="K1976" s="1091">
        <v>159145525</v>
      </c>
      <c r="L1976" s="1091"/>
      <c r="M1976" s="1092">
        <v>165346</v>
      </c>
      <c r="N1976" s="1091">
        <v>962.5</v>
      </c>
      <c r="O1976" s="1091">
        <v>-6200475</v>
      </c>
      <c r="P1976" s="1091"/>
      <c r="Q1976" s="1091"/>
      <c r="R1976" s="1092"/>
    </row>
    <row r="1977" spans="1:18">
      <c r="A1977" s="1095" t="s">
        <v>199</v>
      </c>
      <c r="B1977" s="1095" t="s">
        <v>2095</v>
      </c>
      <c r="C1977" s="1095" t="s">
        <v>2096</v>
      </c>
      <c r="D1977" s="1095" t="s">
        <v>15</v>
      </c>
      <c r="E1977" s="1096">
        <v>41373</v>
      </c>
      <c r="F1977" s="1095" t="s">
        <v>199</v>
      </c>
      <c r="G1977" s="1091"/>
      <c r="H1977" s="1091"/>
      <c r="I1977" s="1091"/>
      <c r="J1977" s="1095" t="s">
        <v>199</v>
      </c>
      <c r="K1977" s="1091"/>
      <c r="L1977" s="1091">
        <v>-1732500</v>
      </c>
      <c r="M1977" s="1092"/>
      <c r="N1977" s="1091"/>
      <c r="O1977" s="1091"/>
      <c r="P1977" s="1091"/>
      <c r="Q1977" s="1091"/>
      <c r="R1977" s="1092"/>
    </row>
    <row r="1978" spans="1:18">
      <c r="A1978" s="1095" t="s">
        <v>199</v>
      </c>
      <c r="B1978" s="1095" t="s">
        <v>2095</v>
      </c>
      <c r="C1978" s="1095" t="s">
        <v>2096</v>
      </c>
      <c r="D1978" s="1095" t="s">
        <v>15</v>
      </c>
      <c r="E1978" s="1096">
        <v>41435</v>
      </c>
      <c r="F1978" s="1095" t="s">
        <v>199</v>
      </c>
      <c r="G1978" s="1091"/>
      <c r="H1978" s="1091"/>
      <c r="I1978" s="1091"/>
      <c r="J1978" s="1095" t="s">
        <v>199</v>
      </c>
      <c r="K1978" s="1091"/>
      <c r="L1978" s="1091"/>
      <c r="M1978" s="1092"/>
      <c r="N1978" s="1091"/>
      <c r="O1978" s="1091"/>
      <c r="P1978" s="1091"/>
      <c r="Q1978" s="1091">
        <v>6677</v>
      </c>
      <c r="R1978" s="1092">
        <v>219908.4</v>
      </c>
    </row>
    <row r="1979" spans="1:18">
      <c r="A1979" s="1095" t="s">
        <v>1625</v>
      </c>
      <c r="B1979" s="1095" t="s">
        <v>2097</v>
      </c>
      <c r="C1979" s="1095" t="s">
        <v>2098</v>
      </c>
      <c r="D1979" s="1095" t="s">
        <v>171</v>
      </c>
      <c r="E1979" s="1096">
        <v>39829</v>
      </c>
      <c r="F1979" s="1095" t="s">
        <v>201</v>
      </c>
      <c r="G1979" s="1091">
        <v>5658000</v>
      </c>
      <c r="H1979" s="1091">
        <v>0</v>
      </c>
      <c r="I1979" s="1091">
        <v>6649963.9199999999</v>
      </c>
      <c r="J1979" s="1095" t="s">
        <v>1020</v>
      </c>
      <c r="K1979" s="1091"/>
      <c r="L1979" s="1091"/>
      <c r="M1979" s="1092"/>
      <c r="N1979" s="1091"/>
      <c r="O1979" s="1091"/>
      <c r="P1979" s="1091"/>
      <c r="Q1979" s="1091"/>
      <c r="R1979" s="1092"/>
    </row>
    <row r="1980" spans="1:18">
      <c r="A1980" s="1095" t="s">
        <v>199</v>
      </c>
      <c r="B1980" s="1095" t="s">
        <v>2097</v>
      </c>
      <c r="C1980" s="1095" t="s">
        <v>2098</v>
      </c>
      <c r="D1980" s="1095" t="s">
        <v>171</v>
      </c>
      <c r="E1980" s="1096">
        <v>40527</v>
      </c>
      <c r="F1980" s="1095" t="s">
        <v>199</v>
      </c>
      <c r="G1980" s="1091"/>
      <c r="H1980" s="1091"/>
      <c r="I1980" s="1091"/>
      <c r="J1980" s="1095" t="s">
        <v>199</v>
      </c>
      <c r="K1980" s="1091">
        <v>3000000</v>
      </c>
      <c r="L1980" s="1091"/>
      <c r="M1980" s="1092">
        <v>3000</v>
      </c>
      <c r="N1980" s="1091">
        <v>1000</v>
      </c>
      <c r="O1980" s="1091"/>
      <c r="P1980" s="1091"/>
      <c r="Q1980" s="1091"/>
      <c r="R1980" s="1092"/>
    </row>
    <row r="1981" spans="1:18">
      <c r="A1981" s="1095" t="s">
        <v>199</v>
      </c>
      <c r="B1981" s="1095" t="s">
        <v>2097</v>
      </c>
      <c r="C1981" s="1095" t="s">
        <v>2098</v>
      </c>
      <c r="D1981" s="1095" t="s">
        <v>171</v>
      </c>
      <c r="E1981" s="1096">
        <v>40801</v>
      </c>
      <c r="F1981" s="1095" t="s">
        <v>199</v>
      </c>
      <c r="G1981" s="1091"/>
      <c r="H1981" s="1091"/>
      <c r="I1981" s="1091"/>
      <c r="J1981" s="1095" t="s">
        <v>199</v>
      </c>
      <c r="K1981" s="1091">
        <v>2658000</v>
      </c>
      <c r="L1981" s="1091"/>
      <c r="M1981" s="1092">
        <v>2658</v>
      </c>
      <c r="N1981" s="1091">
        <v>1000</v>
      </c>
      <c r="O1981" s="1091"/>
      <c r="P1981" s="1091"/>
      <c r="Q1981" s="1091">
        <v>283000</v>
      </c>
      <c r="R1981" s="1092">
        <v>283</v>
      </c>
    </row>
    <row r="1982" spans="1:18">
      <c r="A1982" s="1095" t="s">
        <v>773</v>
      </c>
      <c r="B1982" s="1095" t="s">
        <v>2099</v>
      </c>
      <c r="C1982" s="1095" t="s">
        <v>2100</v>
      </c>
      <c r="D1982" s="1095" t="s">
        <v>61</v>
      </c>
      <c r="E1982" s="1096">
        <v>39787</v>
      </c>
      <c r="F1982" s="1095" t="s">
        <v>200</v>
      </c>
      <c r="G1982" s="1091">
        <v>20649000</v>
      </c>
      <c r="H1982" s="1091">
        <v>0</v>
      </c>
      <c r="I1982" s="1091">
        <v>28013814.5</v>
      </c>
      <c r="J1982" s="1095" t="s">
        <v>1020</v>
      </c>
      <c r="K1982" s="1091"/>
      <c r="L1982" s="1091"/>
      <c r="M1982" s="1092"/>
      <c r="N1982" s="1091"/>
      <c r="O1982" s="1091"/>
      <c r="P1982" s="1091"/>
      <c r="Q1982" s="1091"/>
      <c r="R1982" s="1092"/>
    </row>
    <row r="1983" spans="1:18">
      <c r="A1983" s="1095" t="s">
        <v>199</v>
      </c>
      <c r="B1983" s="1095" t="s">
        <v>2099</v>
      </c>
      <c r="C1983" s="1095" t="s">
        <v>2100</v>
      </c>
      <c r="D1983" s="1095" t="s">
        <v>61</v>
      </c>
      <c r="E1983" s="1096">
        <v>41409</v>
      </c>
      <c r="F1983" s="1095" t="s">
        <v>199</v>
      </c>
      <c r="G1983" s="1091"/>
      <c r="H1983" s="1091"/>
      <c r="I1983" s="1091"/>
      <c r="J1983" s="1095" t="s">
        <v>199</v>
      </c>
      <c r="K1983" s="1091">
        <v>10324000</v>
      </c>
      <c r="L1983" s="1091"/>
      <c r="M1983" s="1092">
        <v>10324</v>
      </c>
      <c r="N1983" s="1091">
        <v>1000</v>
      </c>
      <c r="O1983" s="1091"/>
      <c r="P1983" s="1091"/>
      <c r="Q1983" s="1091"/>
      <c r="R1983" s="1092"/>
    </row>
    <row r="1984" spans="1:18">
      <c r="A1984" s="1095" t="s">
        <v>199</v>
      </c>
      <c r="B1984" s="1095" t="s">
        <v>2099</v>
      </c>
      <c r="C1984" s="1095" t="s">
        <v>2100</v>
      </c>
      <c r="D1984" s="1095" t="s">
        <v>61</v>
      </c>
      <c r="E1984" s="1096">
        <v>41458</v>
      </c>
      <c r="F1984" s="1095" t="s">
        <v>199</v>
      </c>
      <c r="G1984" s="1091"/>
      <c r="H1984" s="1091"/>
      <c r="I1984" s="1091"/>
      <c r="J1984" s="1095" t="s">
        <v>199</v>
      </c>
      <c r="K1984" s="1091">
        <v>10325000</v>
      </c>
      <c r="L1984" s="1091"/>
      <c r="M1984" s="1092">
        <v>10325</v>
      </c>
      <c r="N1984" s="1091">
        <v>1000</v>
      </c>
      <c r="O1984" s="1091"/>
      <c r="P1984" s="1091"/>
      <c r="Q1984" s="1091"/>
      <c r="R1984" s="1092"/>
    </row>
    <row r="1985" spans="1:18">
      <c r="A1985" s="1095" t="s">
        <v>199</v>
      </c>
      <c r="B1985" s="1095" t="s">
        <v>2099</v>
      </c>
      <c r="C1985" s="1095" t="s">
        <v>2100</v>
      </c>
      <c r="D1985" s="1095" t="s">
        <v>61</v>
      </c>
      <c r="E1985" s="1096">
        <v>41514</v>
      </c>
      <c r="F1985" s="1095" t="s">
        <v>199</v>
      </c>
      <c r="G1985" s="1091"/>
      <c r="H1985" s="1091"/>
      <c r="I1985" s="1091"/>
      <c r="J1985" s="1095" t="s">
        <v>199</v>
      </c>
      <c r="K1985" s="1091"/>
      <c r="L1985" s="1091"/>
      <c r="M1985" s="1092"/>
      <c r="N1985" s="1091"/>
      <c r="O1985" s="1091"/>
      <c r="P1985" s="1091"/>
      <c r="Q1985" s="1091">
        <v>2707314</v>
      </c>
      <c r="R1985" s="1092">
        <v>764778</v>
      </c>
    </row>
    <row r="1986" spans="1:18">
      <c r="A1986" s="1095" t="s">
        <v>827</v>
      </c>
      <c r="B1986" s="1095" t="s">
        <v>2101</v>
      </c>
      <c r="C1986" s="1095" t="s">
        <v>2102</v>
      </c>
      <c r="D1986" s="1095" t="s">
        <v>108</v>
      </c>
      <c r="E1986" s="1096">
        <v>39955</v>
      </c>
      <c r="F1986" s="1095" t="s">
        <v>201</v>
      </c>
      <c r="G1986" s="1091">
        <v>9900000</v>
      </c>
      <c r="H1986" s="1091">
        <v>0</v>
      </c>
      <c r="I1986" s="1091">
        <v>12066668.65</v>
      </c>
      <c r="J1986" s="1095" t="s">
        <v>808</v>
      </c>
      <c r="K1986" s="1091"/>
      <c r="L1986" s="1091"/>
      <c r="M1986" s="1092"/>
      <c r="N1986" s="1091"/>
      <c r="O1986" s="1091"/>
      <c r="P1986" s="1091"/>
      <c r="Q1986" s="1091"/>
      <c r="R1986" s="1092"/>
    </row>
    <row r="1987" spans="1:18">
      <c r="A1987" s="1095" t="s">
        <v>199</v>
      </c>
      <c r="B1987" s="1095" t="s">
        <v>2101</v>
      </c>
      <c r="C1987" s="1095" t="s">
        <v>2102</v>
      </c>
      <c r="D1987" s="1095" t="s">
        <v>108</v>
      </c>
      <c r="E1987" s="1096">
        <v>41494</v>
      </c>
      <c r="F1987" s="1095" t="s">
        <v>199</v>
      </c>
      <c r="G1987" s="1091"/>
      <c r="H1987" s="1091"/>
      <c r="I1987" s="1091"/>
      <c r="J1987" s="1095" t="s">
        <v>199</v>
      </c>
      <c r="K1987" s="1091">
        <v>237527.5</v>
      </c>
      <c r="L1987" s="1091"/>
      <c r="M1987" s="1092">
        <v>250</v>
      </c>
      <c r="N1987" s="1091">
        <v>950.11</v>
      </c>
      <c r="O1987" s="1091">
        <v>-12472.5</v>
      </c>
      <c r="P1987" s="1091"/>
      <c r="Q1987" s="1091"/>
      <c r="R1987" s="1092"/>
    </row>
    <row r="1988" spans="1:18">
      <c r="A1988" s="1095" t="s">
        <v>199</v>
      </c>
      <c r="B1988" s="1095" t="s">
        <v>2101</v>
      </c>
      <c r="C1988" s="1095" t="s">
        <v>2102</v>
      </c>
      <c r="D1988" s="1095" t="s">
        <v>108</v>
      </c>
      <c r="E1988" s="1096">
        <v>41498</v>
      </c>
      <c r="F1988" s="1095" t="s">
        <v>199</v>
      </c>
      <c r="G1988" s="1091"/>
      <c r="H1988" s="1091"/>
      <c r="I1988" s="1091"/>
      <c r="J1988" s="1095" t="s">
        <v>199</v>
      </c>
      <c r="K1988" s="1091">
        <v>9168561.5</v>
      </c>
      <c r="L1988" s="1091"/>
      <c r="M1988" s="1092">
        <v>9650</v>
      </c>
      <c r="N1988" s="1091">
        <v>950.11</v>
      </c>
      <c r="O1988" s="1091">
        <v>-481438.5</v>
      </c>
      <c r="P1988" s="1091"/>
      <c r="Q1988" s="1091">
        <v>476573.62</v>
      </c>
      <c r="R1988" s="1092">
        <v>495</v>
      </c>
    </row>
    <row r="1989" spans="1:18">
      <c r="A1989" s="1095" t="s">
        <v>199</v>
      </c>
      <c r="B1989" s="1095" t="s">
        <v>2101</v>
      </c>
      <c r="C1989" s="1095" t="s">
        <v>2102</v>
      </c>
      <c r="D1989" s="1095" t="s">
        <v>108</v>
      </c>
      <c r="E1989" s="1096">
        <v>41529</v>
      </c>
      <c r="F1989" s="1095" t="s">
        <v>199</v>
      </c>
      <c r="G1989" s="1091"/>
      <c r="H1989" s="1091"/>
      <c r="I1989" s="1091"/>
      <c r="J1989" s="1095" t="s">
        <v>199</v>
      </c>
      <c r="K1989" s="1091"/>
      <c r="L1989" s="1091">
        <v>-94060.89</v>
      </c>
      <c r="M1989" s="1092"/>
      <c r="N1989" s="1091"/>
      <c r="O1989" s="1091"/>
      <c r="P1989" s="1091"/>
      <c r="Q1989" s="1091"/>
      <c r="R1989" s="1092"/>
    </row>
    <row r="1990" spans="1:18">
      <c r="A1990" s="1095" t="s">
        <v>2103</v>
      </c>
      <c r="B1990" s="1095" t="s">
        <v>2104</v>
      </c>
      <c r="C1990" s="1095" t="s">
        <v>2105</v>
      </c>
      <c r="D1990" s="1095" t="s">
        <v>79</v>
      </c>
      <c r="E1990" s="1096">
        <v>39983</v>
      </c>
      <c r="F1990" s="1095" t="s">
        <v>50</v>
      </c>
      <c r="G1990" s="1091">
        <v>11926000</v>
      </c>
      <c r="H1990" s="1091">
        <v>0</v>
      </c>
      <c r="I1990" s="1091">
        <v>12948886.4</v>
      </c>
      <c r="J1990" s="1095" t="s">
        <v>1020</v>
      </c>
      <c r="K1990" s="1091"/>
      <c r="L1990" s="1091"/>
      <c r="M1990" s="1092"/>
      <c r="N1990" s="1091"/>
      <c r="O1990" s="1091"/>
      <c r="P1990" s="1091"/>
      <c r="Q1990" s="1091"/>
      <c r="R1990" s="1092"/>
    </row>
    <row r="1991" spans="1:18">
      <c r="A1991" s="1095" t="s">
        <v>199</v>
      </c>
      <c r="B1991" s="1095" t="s">
        <v>2104</v>
      </c>
      <c r="C1991" s="1095" t="s">
        <v>2105</v>
      </c>
      <c r="D1991" s="1095" t="s">
        <v>79</v>
      </c>
      <c r="E1991" s="1096">
        <v>40389</v>
      </c>
      <c r="F1991" s="1095" t="s">
        <v>199</v>
      </c>
      <c r="G1991" s="1091"/>
      <c r="H1991" s="1091"/>
      <c r="I1991" s="1091"/>
      <c r="J1991" s="1095" t="s">
        <v>199</v>
      </c>
      <c r="K1991" s="1091">
        <v>11926000</v>
      </c>
      <c r="L1991" s="1091"/>
      <c r="M1991" s="1092">
        <v>11926000</v>
      </c>
      <c r="N1991" s="1091">
        <v>1</v>
      </c>
      <c r="O1991" s="1091"/>
      <c r="P1991" s="1091"/>
      <c r="Q1991" s="1091"/>
      <c r="R1991" s="1092"/>
    </row>
    <row r="1992" spans="1:18">
      <c r="A1992" s="1095" t="s">
        <v>827</v>
      </c>
      <c r="B1992" s="1095" t="s">
        <v>2106</v>
      </c>
      <c r="C1992" s="1095" t="s">
        <v>2107</v>
      </c>
      <c r="D1992" s="1095" t="s">
        <v>5</v>
      </c>
      <c r="E1992" s="1096">
        <v>39850</v>
      </c>
      <c r="F1992" s="1095" t="s">
        <v>201</v>
      </c>
      <c r="G1992" s="1091">
        <v>2861000</v>
      </c>
      <c r="H1992" s="1091">
        <v>0</v>
      </c>
      <c r="I1992" s="1091">
        <v>3465216</v>
      </c>
      <c r="J1992" s="1095" t="s">
        <v>1020</v>
      </c>
      <c r="K1992" s="1091"/>
      <c r="L1992" s="1091"/>
      <c r="M1992" s="1092"/>
      <c r="N1992" s="1091"/>
      <c r="O1992" s="1091"/>
      <c r="P1992" s="1091"/>
      <c r="Q1992" s="1091"/>
      <c r="R1992" s="1092"/>
    </row>
    <row r="1993" spans="1:18">
      <c r="A1993" s="1095" t="s">
        <v>199</v>
      </c>
      <c r="B1993" s="1095" t="s">
        <v>2106</v>
      </c>
      <c r="C1993" s="1095" t="s">
        <v>2107</v>
      </c>
      <c r="D1993" s="1095" t="s">
        <v>5</v>
      </c>
      <c r="E1993" s="1096">
        <v>42452</v>
      </c>
      <c r="F1993" s="1095" t="s">
        <v>199</v>
      </c>
      <c r="G1993" s="1091"/>
      <c r="H1993" s="1091"/>
      <c r="I1993" s="1091"/>
      <c r="J1993" s="1095" t="s">
        <v>199</v>
      </c>
      <c r="K1993" s="1091">
        <v>2861000</v>
      </c>
      <c r="L1993" s="1091"/>
      <c r="M1993" s="1092">
        <v>2861</v>
      </c>
      <c r="N1993" s="1091">
        <v>1000</v>
      </c>
      <c r="O1993" s="1091"/>
      <c r="P1993" s="1091"/>
      <c r="Q1993" s="1091">
        <v>143000</v>
      </c>
      <c r="R1993" s="1092">
        <v>143</v>
      </c>
    </row>
    <row r="1994" spans="1:18">
      <c r="A1994" s="1095" t="s">
        <v>1255</v>
      </c>
      <c r="B1994" s="1095" t="s">
        <v>2108</v>
      </c>
      <c r="C1994" s="1095" t="s">
        <v>2109</v>
      </c>
      <c r="D1994" s="1095" t="s">
        <v>76</v>
      </c>
      <c r="E1994" s="1096">
        <v>39805</v>
      </c>
      <c r="F1994" s="1095" t="s">
        <v>201</v>
      </c>
      <c r="G1994" s="1091">
        <v>10000000</v>
      </c>
      <c r="H1994" s="1091">
        <v>0</v>
      </c>
      <c r="I1994" s="1091">
        <v>12916040.83</v>
      </c>
      <c r="J1994" s="1095" t="s">
        <v>1020</v>
      </c>
      <c r="K1994" s="1091"/>
      <c r="L1994" s="1091"/>
      <c r="M1994" s="1092"/>
      <c r="N1994" s="1091"/>
      <c r="O1994" s="1091"/>
      <c r="P1994" s="1091"/>
      <c r="Q1994" s="1091"/>
      <c r="R1994" s="1092"/>
    </row>
    <row r="1995" spans="1:18">
      <c r="A1995" s="1095" t="s">
        <v>199</v>
      </c>
      <c r="B1995" s="1095" t="s">
        <v>2108</v>
      </c>
      <c r="C1995" s="1095" t="s">
        <v>2109</v>
      </c>
      <c r="D1995" s="1095" t="s">
        <v>76</v>
      </c>
      <c r="E1995" s="1096">
        <v>41367</v>
      </c>
      <c r="F1995" s="1095" t="s">
        <v>199</v>
      </c>
      <c r="G1995" s="1091"/>
      <c r="H1995" s="1091"/>
      <c r="I1995" s="1091"/>
      <c r="J1995" s="1095" t="s">
        <v>199</v>
      </c>
      <c r="K1995" s="1091">
        <v>7742000</v>
      </c>
      <c r="L1995" s="1091"/>
      <c r="M1995" s="1092">
        <v>7742</v>
      </c>
      <c r="N1995" s="1091">
        <v>1000</v>
      </c>
      <c r="O1995" s="1091"/>
      <c r="P1995" s="1091"/>
      <c r="Q1995" s="1091"/>
      <c r="R1995" s="1092"/>
    </row>
    <row r="1996" spans="1:18">
      <c r="A1996" s="1095" t="s">
        <v>199</v>
      </c>
      <c r="B1996" s="1095" t="s">
        <v>2108</v>
      </c>
      <c r="C1996" s="1095" t="s">
        <v>2109</v>
      </c>
      <c r="D1996" s="1095" t="s">
        <v>76</v>
      </c>
      <c r="E1996" s="1096">
        <v>41563</v>
      </c>
      <c r="F1996" s="1095" t="s">
        <v>199</v>
      </c>
      <c r="G1996" s="1091"/>
      <c r="H1996" s="1091"/>
      <c r="I1996" s="1091"/>
      <c r="J1996" s="1095" t="s">
        <v>199</v>
      </c>
      <c r="K1996" s="1091">
        <v>2258000</v>
      </c>
      <c r="L1996" s="1091"/>
      <c r="M1996" s="1092">
        <v>2258</v>
      </c>
      <c r="N1996" s="1091">
        <v>1000</v>
      </c>
      <c r="O1996" s="1091"/>
      <c r="P1996" s="1091"/>
      <c r="Q1996" s="1091">
        <v>500000</v>
      </c>
      <c r="R1996" s="1092">
        <v>500</v>
      </c>
    </row>
    <row r="1997" spans="1:18">
      <c r="A1997" s="1095" t="s">
        <v>802</v>
      </c>
      <c r="B1997" s="1095" t="s">
        <v>2110</v>
      </c>
      <c r="C1997" s="1095" t="s">
        <v>2111</v>
      </c>
      <c r="D1997" s="1095" t="s">
        <v>5</v>
      </c>
      <c r="E1997" s="1096">
        <v>39843</v>
      </c>
      <c r="F1997" s="1095" t="s">
        <v>201</v>
      </c>
      <c r="G1997" s="1091">
        <v>7700000</v>
      </c>
      <c r="H1997" s="1091">
        <v>0</v>
      </c>
      <c r="I1997" s="1091">
        <v>9403400.5</v>
      </c>
      <c r="J1997" s="1095" t="s">
        <v>1020</v>
      </c>
      <c r="K1997" s="1091"/>
      <c r="L1997" s="1091"/>
      <c r="M1997" s="1092"/>
      <c r="N1997" s="1091"/>
      <c r="O1997" s="1091"/>
      <c r="P1997" s="1091"/>
      <c r="Q1997" s="1091"/>
      <c r="R1997" s="1092"/>
    </row>
    <row r="1998" spans="1:18">
      <c r="A1998" s="1095" t="s">
        <v>199</v>
      </c>
      <c r="B1998" s="1095" t="s">
        <v>2110</v>
      </c>
      <c r="C1998" s="1095" t="s">
        <v>2111</v>
      </c>
      <c r="D1998" s="1095" t="s">
        <v>5</v>
      </c>
      <c r="E1998" s="1096">
        <v>40989</v>
      </c>
      <c r="F1998" s="1095" t="s">
        <v>199</v>
      </c>
      <c r="G1998" s="1091"/>
      <c r="H1998" s="1091"/>
      <c r="I1998" s="1091"/>
      <c r="J1998" s="1095" t="s">
        <v>199</v>
      </c>
      <c r="K1998" s="1091">
        <v>7700000</v>
      </c>
      <c r="L1998" s="1091"/>
      <c r="M1998" s="1092">
        <v>7700</v>
      </c>
      <c r="N1998" s="1091">
        <v>1000</v>
      </c>
      <c r="O1998" s="1091"/>
      <c r="P1998" s="1091"/>
      <c r="Q1998" s="1091">
        <v>385000</v>
      </c>
      <c r="R1998" s="1092">
        <v>385</v>
      </c>
    </row>
    <row r="1999" spans="1:18">
      <c r="A1999" s="1095" t="s">
        <v>827</v>
      </c>
      <c r="B1999" s="1095" t="s">
        <v>2112</v>
      </c>
      <c r="C1999" s="1095" t="s">
        <v>2113</v>
      </c>
      <c r="D1999" s="1095" t="s">
        <v>5</v>
      </c>
      <c r="E1999" s="1096">
        <v>39822</v>
      </c>
      <c r="F1999" s="1095" t="s">
        <v>201</v>
      </c>
      <c r="G1999" s="1091">
        <v>5500000</v>
      </c>
      <c r="H1999" s="1091">
        <v>0</v>
      </c>
      <c r="I1999" s="1091">
        <v>2947090.75</v>
      </c>
      <c r="J1999" s="1095" t="s">
        <v>808</v>
      </c>
      <c r="K1999" s="1091"/>
      <c r="L1999" s="1091"/>
      <c r="M1999" s="1092"/>
      <c r="N1999" s="1091"/>
      <c r="O1999" s="1091"/>
      <c r="P1999" s="1091"/>
      <c r="Q1999" s="1091"/>
      <c r="R1999" s="1092"/>
    </row>
    <row r="2000" spans="1:18">
      <c r="A2000" s="1095" t="s">
        <v>199</v>
      </c>
      <c r="B2000" s="1095" t="s">
        <v>2112</v>
      </c>
      <c r="C2000" s="1095" t="s">
        <v>2113</v>
      </c>
      <c r="D2000" s="1095" t="s">
        <v>5</v>
      </c>
      <c r="E2000" s="1096">
        <v>41568</v>
      </c>
      <c r="F2000" s="1095" t="s">
        <v>199</v>
      </c>
      <c r="G2000" s="1091"/>
      <c r="H2000" s="1091"/>
      <c r="I2000" s="1091"/>
      <c r="J2000" s="1095" t="s">
        <v>199</v>
      </c>
      <c r="K2000" s="1091">
        <v>2296800</v>
      </c>
      <c r="L2000" s="1091"/>
      <c r="M2000" s="1092">
        <v>5500</v>
      </c>
      <c r="N2000" s="1091">
        <v>417.6</v>
      </c>
      <c r="O2000" s="1091">
        <v>-3203200</v>
      </c>
      <c r="P2000" s="1091"/>
      <c r="Q2000" s="1091">
        <v>45815.25</v>
      </c>
      <c r="R2000" s="1092">
        <v>275</v>
      </c>
    </row>
    <row r="2001" spans="1:18">
      <c r="A2001" s="1095" t="s">
        <v>199</v>
      </c>
      <c r="B2001" s="1095" t="s">
        <v>2112</v>
      </c>
      <c r="C2001" s="1095" t="s">
        <v>2113</v>
      </c>
      <c r="D2001" s="1095" t="s">
        <v>5</v>
      </c>
      <c r="E2001" s="1096">
        <v>41645</v>
      </c>
      <c r="F2001" s="1095" t="s">
        <v>199</v>
      </c>
      <c r="G2001" s="1091"/>
      <c r="H2001" s="1091"/>
      <c r="I2001" s="1091"/>
      <c r="J2001" s="1095" t="s">
        <v>199</v>
      </c>
      <c r="K2001" s="1091"/>
      <c r="L2001" s="1091">
        <v>-25000</v>
      </c>
      <c r="M2001" s="1092"/>
      <c r="N2001" s="1091"/>
      <c r="O2001" s="1091"/>
      <c r="P2001" s="1091"/>
      <c r="Q2001" s="1091"/>
      <c r="R2001" s="1092"/>
    </row>
    <row r="2002" spans="1:18">
      <c r="A2002" s="1095" t="s">
        <v>773</v>
      </c>
      <c r="B2002" s="1095" t="s">
        <v>2114</v>
      </c>
      <c r="C2002" s="1095" t="s">
        <v>1535</v>
      </c>
      <c r="D2002" s="1095" t="s">
        <v>171</v>
      </c>
      <c r="E2002" s="1096">
        <v>39794</v>
      </c>
      <c r="F2002" s="1095" t="s">
        <v>200</v>
      </c>
      <c r="G2002" s="1091">
        <v>16019000</v>
      </c>
      <c r="H2002" s="1091">
        <v>0</v>
      </c>
      <c r="I2002" s="1091">
        <v>21311670.48</v>
      </c>
      <c r="J2002" s="1095" t="s">
        <v>1020</v>
      </c>
      <c r="K2002" s="1091"/>
      <c r="L2002" s="1091"/>
      <c r="M2002" s="1092"/>
      <c r="N2002" s="1091"/>
      <c r="O2002" s="1091"/>
      <c r="P2002" s="1091"/>
      <c r="Q2002" s="1091"/>
      <c r="R2002" s="1092"/>
    </row>
    <row r="2003" spans="1:18">
      <c r="A2003" s="1095" t="s">
        <v>199</v>
      </c>
      <c r="B2003" s="1095" t="s">
        <v>2114</v>
      </c>
      <c r="C2003" s="1095" t="s">
        <v>1535</v>
      </c>
      <c r="D2003" s="1095" t="s">
        <v>171</v>
      </c>
      <c r="E2003" s="1096">
        <v>41227</v>
      </c>
      <c r="F2003" s="1095" t="s">
        <v>199</v>
      </c>
      <c r="G2003" s="1091"/>
      <c r="H2003" s="1091"/>
      <c r="I2003" s="1091"/>
      <c r="J2003" s="1095" t="s">
        <v>199</v>
      </c>
      <c r="K2003" s="1091">
        <v>1600000</v>
      </c>
      <c r="L2003" s="1091"/>
      <c r="M2003" s="1092">
        <v>1600</v>
      </c>
      <c r="N2003" s="1091">
        <v>1000</v>
      </c>
      <c r="O2003" s="1091"/>
      <c r="P2003" s="1091"/>
      <c r="Q2003" s="1091"/>
      <c r="R2003" s="1092"/>
    </row>
    <row r="2004" spans="1:18">
      <c r="A2004" s="1095" t="s">
        <v>199</v>
      </c>
      <c r="B2004" s="1095" t="s">
        <v>2114</v>
      </c>
      <c r="C2004" s="1095" t="s">
        <v>1535</v>
      </c>
      <c r="D2004" s="1095" t="s">
        <v>171</v>
      </c>
      <c r="E2004" s="1096">
        <v>41325</v>
      </c>
      <c r="F2004" s="1095" t="s">
        <v>199</v>
      </c>
      <c r="G2004" s="1091"/>
      <c r="H2004" s="1091"/>
      <c r="I2004" s="1091"/>
      <c r="J2004" s="1095" t="s">
        <v>199</v>
      </c>
      <c r="K2004" s="1091">
        <v>1600000</v>
      </c>
      <c r="L2004" s="1091"/>
      <c r="M2004" s="1092">
        <v>1600</v>
      </c>
      <c r="N2004" s="1091">
        <v>1000</v>
      </c>
      <c r="O2004" s="1091"/>
      <c r="P2004" s="1091"/>
      <c r="Q2004" s="1091"/>
      <c r="R2004" s="1092"/>
    </row>
    <row r="2005" spans="1:18">
      <c r="A2005" s="1095" t="s">
        <v>199</v>
      </c>
      <c r="B2005" s="1095" t="s">
        <v>2114</v>
      </c>
      <c r="C2005" s="1095" t="s">
        <v>1535</v>
      </c>
      <c r="D2005" s="1095" t="s">
        <v>171</v>
      </c>
      <c r="E2005" s="1096">
        <v>41409</v>
      </c>
      <c r="F2005" s="1095" t="s">
        <v>199</v>
      </c>
      <c r="G2005" s="1091"/>
      <c r="H2005" s="1091"/>
      <c r="I2005" s="1091"/>
      <c r="J2005" s="1095" t="s">
        <v>199</v>
      </c>
      <c r="K2005" s="1091">
        <v>1600000</v>
      </c>
      <c r="L2005" s="1091"/>
      <c r="M2005" s="1092">
        <v>1600</v>
      </c>
      <c r="N2005" s="1091">
        <v>1000</v>
      </c>
      <c r="O2005" s="1091"/>
      <c r="P2005" s="1091"/>
      <c r="Q2005" s="1091"/>
      <c r="R2005" s="1092"/>
    </row>
    <row r="2006" spans="1:18">
      <c r="A2006" s="1095" t="s">
        <v>199</v>
      </c>
      <c r="B2006" s="1095" t="s">
        <v>2114</v>
      </c>
      <c r="C2006" s="1095" t="s">
        <v>1535</v>
      </c>
      <c r="D2006" s="1095" t="s">
        <v>171</v>
      </c>
      <c r="E2006" s="1096">
        <v>41500</v>
      </c>
      <c r="F2006" s="1095" t="s">
        <v>199</v>
      </c>
      <c r="G2006" s="1091"/>
      <c r="H2006" s="1091"/>
      <c r="I2006" s="1091"/>
      <c r="J2006" s="1095" t="s">
        <v>199</v>
      </c>
      <c r="K2006" s="1091">
        <v>1600000</v>
      </c>
      <c r="L2006" s="1091"/>
      <c r="M2006" s="1092">
        <v>1600</v>
      </c>
      <c r="N2006" s="1091">
        <v>1000</v>
      </c>
      <c r="O2006" s="1091"/>
      <c r="P2006" s="1091"/>
      <c r="Q2006" s="1091"/>
      <c r="R2006" s="1092"/>
    </row>
    <row r="2007" spans="1:18">
      <c r="A2007" s="1095" t="s">
        <v>199</v>
      </c>
      <c r="B2007" s="1095" t="s">
        <v>2114</v>
      </c>
      <c r="C2007" s="1095" t="s">
        <v>1535</v>
      </c>
      <c r="D2007" s="1095" t="s">
        <v>171</v>
      </c>
      <c r="E2007" s="1096">
        <v>41563</v>
      </c>
      <c r="F2007" s="1095" t="s">
        <v>199</v>
      </c>
      <c r="G2007" s="1091"/>
      <c r="H2007" s="1091"/>
      <c r="I2007" s="1091"/>
      <c r="J2007" s="1095" t="s">
        <v>199</v>
      </c>
      <c r="K2007" s="1091">
        <v>9619000</v>
      </c>
      <c r="L2007" s="1091"/>
      <c r="M2007" s="1092">
        <v>9619</v>
      </c>
      <c r="N2007" s="1091">
        <v>1000</v>
      </c>
      <c r="O2007" s="1091"/>
      <c r="P2007" s="1091"/>
      <c r="Q2007" s="1091"/>
      <c r="R2007" s="1092"/>
    </row>
    <row r="2008" spans="1:18">
      <c r="A2008" s="1095" t="s">
        <v>199</v>
      </c>
      <c r="B2008" s="1095" t="s">
        <v>2114</v>
      </c>
      <c r="C2008" s="1095" t="s">
        <v>1535</v>
      </c>
      <c r="D2008" s="1095" t="s">
        <v>171</v>
      </c>
      <c r="E2008" s="1096">
        <v>41591</v>
      </c>
      <c r="F2008" s="1095" t="s">
        <v>199</v>
      </c>
      <c r="G2008" s="1091"/>
      <c r="H2008" s="1091"/>
      <c r="I2008" s="1091"/>
      <c r="J2008" s="1095" t="s">
        <v>199</v>
      </c>
      <c r="K2008" s="1091"/>
      <c r="L2008" s="1091"/>
      <c r="M2008" s="1092"/>
      <c r="N2008" s="1091"/>
      <c r="O2008" s="1091"/>
      <c r="P2008" s="1091"/>
      <c r="Q2008" s="1091">
        <v>1547891.58</v>
      </c>
      <c r="R2008" s="1092">
        <v>344742</v>
      </c>
    </row>
    <row r="2009" spans="1:18">
      <c r="A2009" s="1095" t="s">
        <v>809</v>
      </c>
      <c r="B2009" s="1095" t="s">
        <v>2115</v>
      </c>
      <c r="C2009" s="1095" t="s">
        <v>2116</v>
      </c>
      <c r="D2009" s="1095" t="s">
        <v>940</v>
      </c>
      <c r="E2009" s="1096">
        <v>40165</v>
      </c>
      <c r="F2009" s="1095" t="s">
        <v>201</v>
      </c>
      <c r="G2009" s="1091">
        <v>1300000</v>
      </c>
      <c r="H2009" s="1091">
        <v>0</v>
      </c>
      <c r="I2009" s="1091">
        <v>1489774.73</v>
      </c>
      <c r="J2009" s="1095" t="s">
        <v>1020</v>
      </c>
      <c r="K2009" s="1091"/>
      <c r="L2009" s="1091"/>
      <c r="M2009" s="1092"/>
      <c r="N2009" s="1091"/>
      <c r="O2009" s="1091"/>
      <c r="P2009" s="1091"/>
      <c r="Q2009" s="1091"/>
      <c r="R2009" s="1092"/>
    </row>
    <row r="2010" spans="1:18">
      <c r="A2010" s="1095" t="s">
        <v>199</v>
      </c>
      <c r="B2010" s="1095" t="s">
        <v>2115</v>
      </c>
      <c r="C2010" s="1095" t="s">
        <v>2116</v>
      </c>
      <c r="D2010" s="1095" t="s">
        <v>940</v>
      </c>
      <c r="E2010" s="1096">
        <v>40808</v>
      </c>
      <c r="F2010" s="1095" t="s">
        <v>199</v>
      </c>
      <c r="G2010" s="1091"/>
      <c r="H2010" s="1091"/>
      <c r="I2010" s="1091"/>
      <c r="J2010" s="1095" t="s">
        <v>199</v>
      </c>
      <c r="K2010" s="1091">
        <v>1300000</v>
      </c>
      <c r="L2010" s="1091"/>
      <c r="M2010" s="1092">
        <v>1300</v>
      </c>
      <c r="N2010" s="1091">
        <v>1000</v>
      </c>
      <c r="O2010" s="1091"/>
      <c r="P2010" s="1091"/>
      <c r="Q2010" s="1091">
        <v>65000</v>
      </c>
      <c r="R2010" s="1092">
        <v>65</v>
      </c>
    </row>
    <row r="2011" spans="1:18">
      <c r="A2011" s="1095" t="s">
        <v>773</v>
      </c>
      <c r="B2011" s="1095" t="s">
        <v>2117</v>
      </c>
      <c r="C2011" s="1095" t="s">
        <v>1793</v>
      </c>
      <c r="D2011" s="1095" t="s">
        <v>61</v>
      </c>
      <c r="E2011" s="1096">
        <v>39766</v>
      </c>
      <c r="F2011" s="1095" t="s">
        <v>200</v>
      </c>
      <c r="G2011" s="1091">
        <v>300000000</v>
      </c>
      <c r="H2011" s="1091">
        <v>0</v>
      </c>
      <c r="I2011" s="1091">
        <v>318400781.94</v>
      </c>
      <c r="J2011" s="1095" t="s">
        <v>1020</v>
      </c>
      <c r="K2011" s="1091"/>
      <c r="L2011" s="1091"/>
      <c r="M2011" s="1092"/>
      <c r="N2011" s="1091"/>
      <c r="O2011" s="1091"/>
      <c r="P2011" s="1091"/>
      <c r="Q2011" s="1091"/>
      <c r="R2011" s="1092"/>
    </row>
    <row r="2012" spans="1:18">
      <c r="A2012" s="1095" t="s">
        <v>199</v>
      </c>
      <c r="B2012" s="1095" t="s">
        <v>2117</v>
      </c>
      <c r="C2012" s="1095" t="s">
        <v>1793</v>
      </c>
      <c r="D2012" s="1095" t="s">
        <v>61</v>
      </c>
      <c r="E2012" s="1096">
        <v>39967</v>
      </c>
      <c r="F2012" s="1095" t="s">
        <v>199</v>
      </c>
      <c r="G2012" s="1091"/>
      <c r="H2012" s="1091"/>
      <c r="I2012" s="1091"/>
      <c r="J2012" s="1095" t="s">
        <v>199</v>
      </c>
      <c r="K2012" s="1091">
        <v>75000000</v>
      </c>
      <c r="L2012" s="1091"/>
      <c r="M2012" s="1092">
        <v>75000</v>
      </c>
      <c r="N2012" s="1091">
        <v>1000</v>
      </c>
      <c r="O2012" s="1091"/>
      <c r="P2012" s="1091"/>
      <c r="Q2012" s="1091"/>
      <c r="R2012" s="1092"/>
    </row>
    <row r="2013" spans="1:18">
      <c r="A2013" s="1095" t="s">
        <v>199</v>
      </c>
      <c r="B2013" s="1095" t="s">
        <v>2117</v>
      </c>
      <c r="C2013" s="1095" t="s">
        <v>1793</v>
      </c>
      <c r="D2013" s="1095" t="s">
        <v>61</v>
      </c>
      <c r="E2013" s="1096">
        <v>40079</v>
      </c>
      <c r="F2013" s="1095" t="s">
        <v>199</v>
      </c>
      <c r="G2013" s="1091"/>
      <c r="H2013" s="1091"/>
      <c r="I2013" s="1091"/>
      <c r="J2013" s="1095" t="s">
        <v>199</v>
      </c>
      <c r="K2013" s="1091">
        <v>125000000</v>
      </c>
      <c r="L2013" s="1091"/>
      <c r="M2013" s="1092">
        <v>125000</v>
      </c>
      <c r="N2013" s="1091">
        <v>1000</v>
      </c>
      <c r="O2013" s="1091"/>
      <c r="P2013" s="1091"/>
      <c r="Q2013" s="1091"/>
      <c r="R2013" s="1092"/>
    </row>
    <row r="2014" spans="1:18">
      <c r="A2014" s="1095" t="s">
        <v>199</v>
      </c>
      <c r="B2014" s="1095" t="s">
        <v>2117</v>
      </c>
      <c r="C2014" s="1095" t="s">
        <v>1793</v>
      </c>
      <c r="D2014" s="1095" t="s">
        <v>61</v>
      </c>
      <c r="E2014" s="1096">
        <v>40170</v>
      </c>
      <c r="F2014" s="1095" t="s">
        <v>199</v>
      </c>
      <c r="G2014" s="1091"/>
      <c r="H2014" s="1091"/>
      <c r="I2014" s="1091"/>
      <c r="J2014" s="1095" t="s">
        <v>199</v>
      </c>
      <c r="K2014" s="1091">
        <v>100000000</v>
      </c>
      <c r="L2014" s="1091"/>
      <c r="M2014" s="1092">
        <v>100000</v>
      </c>
      <c r="N2014" s="1091">
        <v>1000</v>
      </c>
      <c r="O2014" s="1091"/>
      <c r="P2014" s="1091"/>
      <c r="Q2014" s="1091"/>
      <c r="R2014" s="1092"/>
    </row>
    <row r="2015" spans="1:18">
      <c r="A2015" s="1095" t="s">
        <v>199</v>
      </c>
      <c r="B2015" s="1095" t="s">
        <v>2117</v>
      </c>
      <c r="C2015" s="1095" t="s">
        <v>1793</v>
      </c>
      <c r="D2015" s="1095" t="s">
        <v>61</v>
      </c>
      <c r="E2015" s="1096">
        <v>40322</v>
      </c>
      <c r="F2015" s="1095" t="s">
        <v>199</v>
      </c>
      <c r="G2015" s="1091"/>
      <c r="H2015" s="1091"/>
      <c r="I2015" s="1091"/>
      <c r="J2015" s="1095" t="s">
        <v>199</v>
      </c>
      <c r="K2015" s="1091"/>
      <c r="L2015" s="1091"/>
      <c r="M2015" s="1092"/>
      <c r="N2015" s="1091"/>
      <c r="O2015" s="1091"/>
      <c r="P2015" s="1091"/>
      <c r="Q2015" s="1091">
        <v>5421615.2699999996</v>
      </c>
      <c r="R2015" s="1092">
        <v>2532542</v>
      </c>
    </row>
    <row r="2016" spans="1:18">
      <c r="A2016" s="1095" t="s">
        <v>2118</v>
      </c>
      <c r="B2016" s="1095" t="s">
        <v>2119</v>
      </c>
      <c r="C2016" s="1095" t="s">
        <v>1136</v>
      </c>
      <c r="D2016" s="1095" t="s">
        <v>117</v>
      </c>
      <c r="E2016" s="1096">
        <v>39990</v>
      </c>
      <c r="F2016" s="1095" t="s">
        <v>201</v>
      </c>
      <c r="G2016" s="1091">
        <v>3000000</v>
      </c>
      <c r="H2016" s="1091">
        <v>0</v>
      </c>
      <c r="I2016" s="1091">
        <v>3503795.81</v>
      </c>
      <c r="J2016" s="1095" t="s">
        <v>1020</v>
      </c>
      <c r="K2016" s="1091"/>
      <c r="L2016" s="1091"/>
      <c r="M2016" s="1092"/>
      <c r="N2016" s="1091"/>
      <c r="O2016" s="1091"/>
      <c r="P2016" s="1091"/>
      <c r="Q2016" s="1091"/>
      <c r="R2016" s="1092"/>
    </row>
    <row r="2017" spans="1:18">
      <c r="A2017" s="1095" t="s">
        <v>199</v>
      </c>
      <c r="B2017" s="1095" t="s">
        <v>2119</v>
      </c>
      <c r="C2017" s="1095" t="s">
        <v>1136</v>
      </c>
      <c r="D2017" s="1095" t="s">
        <v>117</v>
      </c>
      <c r="E2017" s="1096">
        <v>40780</v>
      </c>
      <c r="F2017" s="1095" t="s">
        <v>199</v>
      </c>
      <c r="G2017" s="1091"/>
      <c r="H2017" s="1091"/>
      <c r="I2017" s="1091"/>
      <c r="J2017" s="1095" t="s">
        <v>199</v>
      </c>
      <c r="K2017" s="1091">
        <v>3000000</v>
      </c>
      <c r="L2017" s="1091"/>
      <c r="M2017" s="1092">
        <v>3000</v>
      </c>
      <c r="N2017" s="1091">
        <v>1000</v>
      </c>
      <c r="O2017" s="1091"/>
      <c r="P2017" s="1091"/>
      <c r="Q2017" s="1091">
        <v>150000</v>
      </c>
      <c r="R2017" s="1092">
        <v>150</v>
      </c>
    </row>
    <row r="2018" spans="1:18">
      <c r="A2018" s="1095"/>
      <c r="B2018" s="1095" t="s">
        <v>2120</v>
      </c>
      <c r="C2018" s="1095" t="s">
        <v>2121</v>
      </c>
      <c r="D2018" s="1095" t="s">
        <v>171</v>
      </c>
      <c r="E2018" s="1096">
        <v>39934</v>
      </c>
      <c r="F2018" s="1095" t="s">
        <v>200</v>
      </c>
      <c r="G2018" s="1091">
        <v>14738000</v>
      </c>
      <c r="H2018" s="1091">
        <v>0</v>
      </c>
      <c r="I2018" s="1091">
        <v>6933870.0499999998</v>
      </c>
      <c r="J2018" s="1095" t="s">
        <v>799</v>
      </c>
      <c r="K2018" s="1091"/>
      <c r="L2018" s="1091"/>
      <c r="M2018" s="1092"/>
      <c r="N2018" s="1091"/>
      <c r="O2018" s="1091"/>
      <c r="P2018" s="1091"/>
      <c r="Q2018" s="1091"/>
      <c r="R2018" s="1092"/>
    </row>
    <row r="2019" spans="1:18">
      <c r="A2019" s="1095" t="s">
        <v>199</v>
      </c>
      <c r="B2019" s="1095" t="s">
        <v>2120</v>
      </c>
      <c r="C2019" s="1095" t="s">
        <v>2121</v>
      </c>
      <c r="D2019" s="1095" t="s">
        <v>171</v>
      </c>
      <c r="E2019" s="1096">
        <v>41597</v>
      </c>
      <c r="F2019" s="1095" t="s">
        <v>199</v>
      </c>
      <c r="G2019" s="1091"/>
      <c r="H2019" s="1091"/>
      <c r="I2019" s="1091"/>
      <c r="J2019" s="1095" t="s">
        <v>199</v>
      </c>
      <c r="K2019" s="1091">
        <v>5672361.4400000004</v>
      </c>
      <c r="L2019" s="1091"/>
      <c r="M2019" s="1092">
        <v>14738</v>
      </c>
      <c r="N2019" s="1091">
        <v>384.88</v>
      </c>
      <c r="O2019" s="1091">
        <v>-9065638.5600000005</v>
      </c>
      <c r="P2019" s="1091"/>
      <c r="Q2019" s="1091"/>
      <c r="R2019" s="1092"/>
    </row>
    <row r="2020" spans="1:18">
      <c r="A2020" s="1095" t="s">
        <v>199</v>
      </c>
      <c r="B2020" s="1095" t="s">
        <v>2120</v>
      </c>
      <c r="C2020" s="1095" t="s">
        <v>2121</v>
      </c>
      <c r="D2020" s="1095" t="s">
        <v>171</v>
      </c>
      <c r="E2020" s="1096">
        <v>41645</v>
      </c>
      <c r="F2020" s="1095" t="s">
        <v>199</v>
      </c>
      <c r="G2020" s="1091"/>
      <c r="H2020" s="1091"/>
      <c r="I2020" s="1091"/>
      <c r="J2020" s="1095" t="s">
        <v>199</v>
      </c>
      <c r="K2020" s="1091"/>
      <c r="L2020" s="1091">
        <v>-56723.61</v>
      </c>
      <c r="M2020" s="1092"/>
      <c r="N2020" s="1091"/>
      <c r="O2020" s="1091"/>
      <c r="P2020" s="1091"/>
      <c r="Q2020" s="1091"/>
      <c r="R2020" s="1092"/>
    </row>
    <row r="2021" spans="1:18">
      <c r="A2021" s="1095" t="s">
        <v>773</v>
      </c>
      <c r="B2021" s="1095" t="s">
        <v>2122</v>
      </c>
      <c r="C2021" s="1095" t="s">
        <v>1601</v>
      </c>
      <c r="D2021" s="1095" t="s">
        <v>171</v>
      </c>
      <c r="E2021" s="1096">
        <v>39794</v>
      </c>
      <c r="F2021" s="1095" t="s">
        <v>200</v>
      </c>
      <c r="G2021" s="1091">
        <v>71000000</v>
      </c>
      <c r="H2021" s="1091">
        <v>0</v>
      </c>
      <c r="I2021" s="1091">
        <v>118453138.89</v>
      </c>
      <c r="J2021" s="1095" t="s">
        <v>1020</v>
      </c>
      <c r="K2021" s="1091"/>
      <c r="L2021" s="1091"/>
      <c r="M2021" s="1092"/>
      <c r="N2021" s="1091"/>
      <c r="O2021" s="1091"/>
      <c r="P2021" s="1091"/>
      <c r="Q2021" s="1091"/>
      <c r="R2021" s="1092"/>
    </row>
    <row r="2022" spans="1:18">
      <c r="A2022" s="1095" t="s">
        <v>199</v>
      </c>
      <c r="B2022" s="1095" t="s">
        <v>2122</v>
      </c>
      <c r="C2022" s="1095" t="s">
        <v>1601</v>
      </c>
      <c r="D2022" s="1095" t="s">
        <v>171</v>
      </c>
      <c r="E2022" s="1096">
        <v>41254</v>
      </c>
      <c r="F2022" s="1095" t="s">
        <v>199</v>
      </c>
      <c r="G2022" s="1091"/>
      <c r="H2022" s="1091"/>
      <c r="I2022" s="1091"/>
      <c r="J2022" s="1095" t="s">
        <v>199</v>
      </c>
      <c r="K2022" s="1091">
        <v>71000000</v>
      </c>
      <c r="L2022" s="1091"/>
      <c r="M2022" s="1092">
        <v>71000</v>
      </c>
      <c r="N2022" s="1091">
        <v>1000</v>
      </c>
      <c r="O2022" s="1091"/>
      <c r="P2022" s="1091"/>
      <c r="Q2022" s="1091"/>
      <c r="R2022" s="1092"/>
    </row>
    <row r="2023" spans="1:18">
      <c r="A2023" s="1095" t="s">
        <v>199</v>
      </c>
      <c r="B2023" s="1095" t="s">
        <v>2122</v>
      </c>
      <c r="C2023" s="1095" t="s">
        <v>1601</v>
      </c>
      <c r="D2023" s="1095" t="s">
        <v>171</v>
      </c>
      <c r="E2023" s="1096">
        <v>41670</v>
      </c>
      <c r="F2023" s="1095" t="s">
        <v>199</v>
      </c>
      <c r="G2023" s="1091"/>
      <c r="H2023" s="1091"/>
      <c r="I2023" s="1091"/>
      <c r="J2023" s="1095" t="s">
        <v>199</v>
      </c>
      <c r="K2023" s="1091"/>
      <c r="L2023" s="1091"/>
      <c r="M2023" s="1092"/>
      <c r="N2023" s="1091"/>
      <c r="O2023" s="1091"/>
      <c r="P2023" s="1091"/>
      <c r="Q2023" s="1091">
        <v>33263000</v>
      </c>
      <c r="R2023" s="1092">
        <v>2696203</v>
      </c>
    </row>
    <row r="2024" spans="1:18">
      <c r="A2024" s="1095" t="s">
        <v>862</v>
      </c>
      <c r="B2024" s="1095" t="s">
        <v>2123</v>
      </c>
      <c r="C2024" s="1095" t="s">
        <v>2124</v>
      </c>
      <c r="D2024" s="1095" t="s">
        <v>171</v>
      </c>
      <c r="E2024" s="1096">
        <v>39976</v>
      </c>
      <c r="F2024" s="1095" t="s">
        <v>201</v>
      </c>
      <c r="G2024" s="1091">
        <v>4700000</v>
      </c>
      <c r="H2024" s="1091">
        <v>0</v>
      </c>
      <c r="I2024" s="1091">
        <v>3694442.5</v>
      </c>
      <c r="J2024" s="1095" t="s">
        <v>808</v>
      </c>
      <c r="K2024" s="1091"/>
      <c r="L2024" s="1091"/>
      <c r="M2024" s="1092"/>
      <c r="N2024" s="1091"/>
      <c r="O2024" s="1091"/>
      <c r="P2024" s="1091"/>
      <c r="Q2024" s="1091"/>
      <c r="R2024" s="1092"/>
    </row>
    <row r="2025" spans="1:18">
      <c r="A2025" s="1095" t="s">
        <v>199</v>
      </c>
      <c r="B2025" s="1095" t="s">
        <v>2123</v>
      </c>
      <c r="C2025" s="1095" t="s">
        <v>2124</v>
      </c>
      <c r="D2025" s="1095" t="s">
        <v>171</v>
      </c>
      <c r="E2025" s="1096">
        <v>41494</v>
      </c>
      <c r="F2025" s="1095" t="s">
        <v>199</v>
      </c>
      <c r="G2025" s="1091"/>
      <c r="H2025" s="1091"/>
      <c r="I2025" s="1091"/>
      <c r="J2025" s="1095" t="s">
        <v>199</v>
      </c>
      <c r="K2025" s="1091">
        <v>325353.86</v>
      </c>
      <c r="L2025" s="1091"/>
      <c r="M2025" s="1092">
        <v>533</v>
      </c>
      <c r="N2025" s="1091">
        <v>610.41999999999996</v>
      </c>
      <c r="O2025" s="1091">
        <v>-207646.14</v>
      </c>
      <c r="P2025" s="1091"/>
      <c r="Q2025" s="1091"/>
      <c r="R2025" s="1092"/>
    </row>
    <row r="2026" spans="1:18">
      <c r="A2026" s="1095" t="s">
        <v>199</v>
      </c>
      <c r="B2026" s="1095" t="s">
        <v>2123</v>
      </c>
      <c r="C2026" s="1095" t="s">
        <v>2124</v>
      </c>
      <c r="D2026" s="1095" t="s">
        <v>171</v>
      </c>
      <c r="E2026" s="1096">
        <v>41498</v>
      </c>
      <c r="F2026" s="1095" t="s">
        <v>199</v>
      </c>
      <c r="G2026" s="1091"/>
      <c r="H2026" s="1091"/>
      <c r="I2026" s="1091"/>
      <c r="J2026" s="1095" t="s">
        <v>199</v>
      </c>
      <c r="K2026" s="1091">
        <v>2543620.14</v>
      </c>
      <c r="L2026" s="1091"/>
      <c r="M2026" s="1092">
        <v>4167</v>
      </c>
      <c r="N2026" s="1091">
        <v>610.41999999999996</v>
      </c>
      <c r="O2026" s="1091">
        <v>-1623379.86</v>
      </c>
      <c r="P2026" s="1091"/>
      <c r="Q2026" s="1091">
        <v>63481.25</v>
      </c>
      <c r="R2026" s="1092">
        <v>143</v>
      </c>
    </row>
    <row r="2027" spans="1:18">
      <c r="A2027" s="1095" t="s">
        <v>199</v>
      </c>
      <c r="B2027" s="1095" t="s">
        <v>2123</v>
      </c>
      <c r="C2027" s="1095" t="s">
        <v>2124</v>
      </c>
      <c r="D2027" s="1095" t="s">
        <v>171</v>
      </c>
      <c r="E2027" s="1096">
        <v>41529</v>
      </c>
      <c r="F2027" s="1095" t="s">
        <v>199</v>
      </c>
      <c r="G2027" s="1091"/>
      <c r="H2027" s="1091"/>
      <c r="I2027" s="1091"/>
      <c r="J2027" s="1095" t="s">
        <v>199</v>
      </c>
      <c r="K2027" s="1091"/>
      <c r="L2027" s="1091">
        <v>-25000</v>
      </c>
      <c r="M2027" s="1092"/>
      <c r="N2027" s="1091"/>
      <c r="O2027" s="1091"/>
      <c r="P2027" s="1091"/>
      <c r="Q2027" s="1091"/>
      <c r="R2027" s="1092"/>
    </row>
    <row r="2028" spans="1:18">
      <c r="A2028" s="1095" t="s">
        <v>802</v>
      </c>
      <c r="B2028" s="1095" t="s">
        <v>2125</v>
      </c>
      <c r="C2028" s="1095" t="s">
        <v>2126</v>
      </c>
      <c r="D2028" s="1095" t="s">
        <v>117</v>
      </c>
      <c r="E2028" s="1096">
        <v>39927</v>
      </c>
      <c r="F2028" s="1095" t="s">
        <v>201</v>
      </c>
      <c r="G2028" s="1091">
        <v>1500000</v>
      </c>
      <c r="H2028" s="1091">
        <v>0</v>
      </c>
      <c r="I2028" s="1091">
        <v>1898258.59</v>
      </c>
      <c r="J2028" s="1095" t="s">
        <v>1020</v>
      </c>
      <c r="K2028" s="1091"/>
      <c r="L2028" s="1091"/>
      <c r="M2028" s="1092"/>
      <c r="N2028" s="1091"/>
      <c r="O2028" s="1091"/>
      <c r="P2028" s="1091"/>
      <c r="Q2028" s="1091"/>
      <c r="R2028" s="1092"/>
    </row>
    <row r="2029" spans="1:18">
      <c r="A2029" s="1095" t="s">
        <v>199</v>
      </c>
      <c r="B2029" s="1095" t="s">
        <v>2125</v>
      </c>
      <c r="C2029" s="1095" t="s">
        <v>2126</v>
      </c>
      <c r="D2029" s="1095" t="s">
        <v>117</v>
      </c>
      <c r="E2029" s="1096">
        <v>41271</v>
      </c>
      <c r="F2029" s="1095" t="s">
        <v>199</v>
      </c>
      <c r="G2029" s="1091"/>
      <c r="H2029" s="1091"/>
      <c r="I2029" s="1091"/>
      <c r="J2029" s="1095" t="s">
        <v>199</v>
      </c>
      <c r="K2029" s="1091">
        <v>787500</v>
      </c>
      <c r="L2029" s="1091"/>
      <c r="M2029" s="1092">
        <v>787.5</v>
      </c>
      <c r="N2029" s="1091">
        <v>1000</v>
      </c>
      <c r="O2029" s="1091"/>
      <c r="P2029" s="1091"/>
      <c r="Q2029" s="1091"/>
      <c r="R2029" s="1092"/>
    </row>
    <row r="2030" spans="1:18">
      <c r="A2030" s="1095" t="s">
        <v>199</v>
      </c>
      <c r="B2030" s="1095" t="s">
        <v>2125</v>
      </c>
      <c r="C2030" s="1095" t="s">
        <v>2126</v>
      </c>
      <c r="D2030" s="1095" t="s">
        <v>117</v>
      </c>
      <c r="E2030" s="1096">
        <v>41465</v>
      </c>
      <c r="F2030" s="1095" t="s">
        <v>199</v>
      </c>
      <c r="G2030" s="1091"/>
      <c r="H2030" s="1091"/>
      <c r="I2030" s="1091"/>
      <c r="J2030" s="1095" t="s">
        <v>199</v>
      </c>
      <c r="K2030" s="1091">
        <v>712500</v>
      </c>
      <c r="L2030" s="1091"/>
      <c r="M2030" s="1092">
        <v>712.5</v>
      </c>
      <c r="N2030" s="1091">
        <v>1000</v>
      </c>
      <c r="O2030" s="1091"/>
      <c r="P2030" s="1091"/>
      <c r="Q2030" s="1091">
        <v>75000</v>
      </c>
      <c r="R2030" s="1092">
        <v>75</v>
      </c>
    </row>
    <row r="2031" spans="1:18">
      <c r="A2031" s="1095"/>
      <c r="B2031" s="1095" t="s">
        <v>2127</v>
      </c>
      <c r="C2031" s="1095" t="s">
        <v>2128</v>
      </c>
      <c r="D2031" s="1095" t="s">
        <v>166</v>
      </c>
      <c r="E2031" s="1096">
        <v>39801</v>
      </c>
      <c r="F2031" s="1095" t="s">
        <v>200</v>
      </c>
      <c r="G2031" s="1091">
        <v>25000000</v>
      </c>
      <c r="H2031" s="1091">
        <v>0</v>
      </c>
      <c r="I2031" s="1091">
        <v>30710646.329999998</v>
      </c>
      <c r="J2031" s="1095" t="s">
        <v>1020</v>
      </c>
      <c r="K2031" s="1091"/>
      <c r="L2031" s="1091"/>
      <c r="M2031" s="1092"/>
      <c r="N2031" s="1091"/>
      <c r="O2031" s="1091"/>
      <c r="P2031" s="1091"/>
      <c r="Q2031" s="1091"/>
      <c r="R2031" s="1092"/>
    </row>
    <row r="2032" spans="1:18">
      <c r="A2032" s="1095" t="s">
        <v>199</v>
      </c>
      <c r="B2032" s="1095" t="s">
        <v>2127</v>
      </c>
      <c r="C2032" s="1095" t="s">
        <v>2128</v>
      </c>
      <c r="D2032" s="1095" t="s">
        <v>166</v>
      </c>
      <c r="E2032" s="1096">
        <v>41122</v>
      </c>
      <c r="F2032" s="1095" t="s">
        <v>199</v>
      </c>
      <c r="G2032" s="1091"/>
      <c r="H2032" s="1091"/>
      <c r="I2032" s="1091"/>
      <c r="J2032" s="1095" t="s">
        <v>199</v>
      </c>
      <c r="K2032" s="1091">
        <v>25000000</v>
      </c>
      <c r="L2032" s="1091"/>
      <c r="M2032" s="1092">
        <v>25000</v>
      </c>
      <c r="N2032" s="1091">
        <v>1000</v>
      </c>
      <c r="O2032" s="1091"/>
      <c r="P2032" s="1091"/>
      <c r="Q2032" s="1091">
        <v>1189813</v>
      </c>
      <c r="R2032" s="1092">
        <v>367984.31</v>
      </c>
    </row>
    <row r="2033" spans="1:18">
      <c r="A2033" s="1095" t="s">
        <v>834</v>
      </c>
      <c r="B2033" s="1095" t="s">
        <v>2129</v>
      </c>
      <c r="C2033" s="1095" t="s">
        <v>1736</v>
      </c>
      <c r="D2033" s="1095" t="s">
        <v>131</v>
      </c>
      <c r="E2033" s="1096">
        <v>39843</v>
      </c>
      <c r="F2033" s="1095" t="s">
        <v>201</v>
      </c>
      <c r="G2033" s="1091">
        <v>110000000</v>
      </c>
      <c r="H2033" s="1091">
        <v>0</v>
      </c>
      <c r="I2033" s="1091">
        <v>131236874.33</v>
      </c>
      <c r="J2033" s="1095" t="s">
        <v>1020</v>
      </c>
      <c r="K2033" s="1091"/>
      <c r="L2033" s="1091"/>
      <c r="M2033" s="1092"/>
      <c r="N2033" s="1091"/>
      <c r="O2033" s="1091"/>
      <c r="P2033" s="1091"/>
      <c r="Q2033" s="1091"/>
      <c r="R2033" s="1092"/>
    </row>
    <row r="2034" spans="1:18">
      <c r="A2034" s="1095" t="s">
        <v>199</v>
      </c>
      <c r="B2034" s="1095" t="s">
        <v>2129</v>
      </c>
      <c r="C2034" s="1095" t="s">
        <v>1736</v>
      </c>
      <c r="D2034" s="1095" t="s">
        <v>131</v>
      </c>
      <c r="E2034" s="1096">
        <v>40801</v>
      </c>
      <c r="F2034" s="1095" t="s">
        <v>199</v>
      </c>
      <c r="G2034" s="1091"/>
      <c r="H2034" s="1091"/>
      <c r="I2034" s="1091"/>
      <c r="J2034" s="1095" t="s">
        <v>199</v>
      </c>
      <c r="K2034" s="1091">
        <v>110000000</v>
      </c>
      <c r="L2034" s="1091"/>
      <c r="M2034" s="1092">
        <v>110000</v>
      </c>
      <c r="N2034" s="1091">
        <v>1000</v>
      </c>
      <c r="O2034" s="1091"/>
      <c r="P2034" s="1091"/>
      <c r="Q2034" s="1091">
        <v>5500000</v>
      </c>
      <c r="R2034" s="1092">
        <v>5500</v>
      </c>
    </row>
    <row r="2035" spans="1:18">
      <c r="A2035" s="1095" t="s">
        <v>2082</v>
      </c>
      <c r="B2035" s="1095" t="s">
        <v>2130</v>
      </c>
      <c r="C2035" s="1095" t="s">
        <v>2100</v>
      </c>
      <c r="D2035" s="1095" t="s">
        <v>934</v>
      </c>
      <c r="E2035" s="1096">
        <v>40158</v>
      </c>
      <c r="F2035" s="1095" t="s">
        <v>201</v>
      </c>
      <c r="G2035" s="1091">
        <v>12000000</v>
      </c>
      <c r="H2035" s="1091">
        <v>0</v>
      </c>
      <c r="I2035" s="1091">
        <v>14731826.23</v>
      </c>
      <c r="J2035" s="1095" t="s">
        <v>1020</v>
      </c>
      <c r="K2035" s="1091"/>
      <c r="L2035" s="1091"/>
      <c r="M2035" s="1092"/>
      <c r="N2035" s="1091"/>
      <c r="O2035" s="1091"/>
      <c r="P2035" s="1091"/>
      <c r="Q2035" s="1091"/>
      <c r="R2035" s="1092"/>
    </row>
    <row r="2036" spans="1:18">
      <c r="A2036" s="1095" t="s">
        <v>199</v>
      </c>
      <c r="B2036" s="1095" t="s">
        <v>2130</v>
      </c>
      <c r="C2036" s="1095" t="s">
        <v>2100</v>
      </c>
      <c r="D2036" s="1095" t="s">
        <v>934</v>
      </c>
      <c r="E2036" s="1096">
        <v>41003</v>
      </c>
      <c r="F2036" s="1095" t="s">
        <v>199</v>
      </c>
      <c r="G2036" s="1091"/>
      <c r="H2036" s="1091"/>
      <c r="I2036" s="1091"/>
      <c r="J2036" s="1095" t="s">
        <v>199</v>
      </c>
      <c r="K2036" s="1091">
        <v>3000000</v>
      </c>
      <c r="L2036" s="1091"/>
      <c r="M2036" s="1092">
        <v>3000</v>
      </c>
      <c r="N2036" s="1091">
        <v>1000</v>
      </c>
      <c r="O2036" s="1091"/>
      <c r="P2036" s="1091"/>
      <c r="Q2036" s="1091"/>
      <c r="R2036" s="1092"/>
    </row>
    <row r="2037" spans="1:18">
      <c r="A2037" s="1095" t="s">
        <v>199</v>
      </c>
      <c r="B2037" s="1095" t="s">
        <v>2130</v>
      </c>
      <c r="C2037" s="1095" t="s">
        <v>2100</v>
      </c>
      <c r="D2037" s="1095" t="s">
        <v>934</v>
      </c>
      <c r="E2037" s="1096">
        <v>41304</v>
      </c>
      <c r="F2037" s="1095" t="s">
        <v>199</v>
      </c>
      <c r="G2037" s="1091"/>
      <c r="H2037" s="1091"/>
      <c r="I2037" s="1091"/>
      <c r="J2037" s="1095" t="s">
        <v>199</v>
      </c>
      <c r="K2037" s="1091">
        <v>4000000</v>
      </c>
      <c r="L2037" s="1091"/>
      <c r="M2037" s="1092">
        <v>4000</v>
      </c>
      <c r="N2037" s="1091">
        <v>1000</v>
      </c>
      <c r="O2037" s="1091"/>
      <c r="P2037" s="1091"/>
      <c r="Q2037" s="1091"/>
      <c r="R2037" s="1092"/>
    </row>
    <row r="2038" spans="1:18">
      <c r="A2038" s="1095" t="s">
        <v>199</v>
      </c>
      <c r="B2038" s="1095" t="s">
        <v>2130</v>
      </c>
      <c r="C2038" s="1095" t="s">
        <v>2100</v>
      </c>
      <c r="D2038" s="1095" t="s">
        <v>934</v>
      </c>
      <c r="E2038" s="1096">
        <v>41752</v>
      </c>
      <c r="F2038" s="1095" t="s">
        <v>199</v>
      </c>
      <c r="G2038" s="1091"/>
      <c r="H2038" s="1091"/>
      <c r="I2038" s="1091"/>
      <c r="J2038" s="1095" t="s">
        <v>199</v>
      </c>
      <c r="K2038" s="1091">
        <v>5000000</v>
      </c>
      <c r="L2038" s="1091"/>
      <c r="M2038" s="1092">
        <v>5000</v>
      </c>
      <c r="N2038" s="1091">
        <v>1000</v>
      </c>
      <c r="O2038" s="1091"/>
      <c r="P2038" s="1091"/>
      <c r="Q2038" s="1091">
        <v>478000</v>
      </c>
      <c r="R2038" s="1092">
        <v>478</v>
      </c>
    </row>
    <row r="2039" spans="1:18">
      <c r="A2039" s="1095" t="s">
        <v>773</v>
      </c>
      <c r="B2039" s="1095" t="s">
        <v>2131</v>
      </c>
      <c r="C2039" s="1095" t="s">
        <v>969</v>
      </c>
      <c r="D2039" s="1095" t="s">
        <v>934</v>
      </c>
      <c r="E2039" s="1096">
        <v>39801</v>
      </c>
      <c r="F2039" s="1095" t="s">
        <v>200</v>
      </c>
      <c r="G2039" s="1091">
        <v>22000000</v>
      </c>
      <c r="H2039" s="1091">
        <v>0</v>
      </c>
      <c r="I2039" s="1091">
        <v>23592311.109999999</v>
      </c>
      <c r="J2039" s="1095" t="s">
        <v>1020</v>
      </c>
      <c r="K2039" s="1091"/>
      <c r="L2039" s="1091"/>
      <c r="M2039" s="1092"/>
      <c r="N2039" s="1091"/>
      <c r="O2039" s="1091"/>
      <c r="P2039" s="1091"/>
      <c r="Q2039" s="1091"/>
      <c r="R2039" s="1092"/>
    </row>
    <row r="2040" spans="1:18">
      <c r="A2040" s="1095" t="s">
        <v>199</v>
      </c>
      <c r="B2040" s="1095" t="s">
        <v>2131</v>
      </c>
      <c r="C2040" s="1095" t="s">
        <v>969</v>
      </c>
      <c r="D2040" s="1095" t="s">
        <v>934</v>
      </c>
      <c r="E2040" s="1096">
        <v>40141</v>
      </c>
      <c r="F2040" s="1095" t="s">
        <v>199</v>
      </c>
      <c r="G2040" s="1091"/>
      <c r="H2040" s="1091"/>
      <c r="I2040" s="1091"/>
      <c r="J2040" s="1095" t="s">
        <v>199</v>
      </c>
      <c r="K2040" s="1091">
        <v>22000000</v>
      </c>
      <c r="L2040" s="1091"/>
      <c r="M2040" s="1092">
        <v>22000</v>
      </c>
      <c r="N2040" s="1091">
        <v>1000</v>
      </c>
      <c r="O2040" s="1091"/>
      <c r="P2040" s="1091"/>
      <c r="Q2040" s="1091"/>
      <c r="R2040" s="1092"/>
    </row>
    <row r="2041" spans="1:18">
      <c r="A2041" s="1095" t="s">
        <v>199</v>
      </c>
      <c r="B2041" s="1095" t="s">
        <v>2131</v>
      </c>
      <c r="C2041" s="1095" t="s">
        <v>969</v>
      </c>
      <c r="D2041" s="1095" t="s">
        <v>934</v>
      </c>
      <c r="E2041" s="1096">
        <v>40163</v>
      </c>
      <c r="F2041" s="1095" t="s">
        <v>199</v>
      </c>
      <c r="G2041" s="1091"/>
      <c r="H2041" s="1091"/>
      <c r="I2041" s="1091"/>
      <c r="J2041" s="1095" t="s">
        <v>199</v>
      </c>
      <c r="K2041" s="1091"/>
      <c r="L2041" s="1091"/>
      <c r="M2041" s="1092"/>
      <c r="N2041" s="1091"/>
      <c r="O2041" s="1091"/>
      <c r="P2041" s="1091"/>
      <c r="Q2041" s="1091">
        <v>568700</v>
      </c>
      <c r="R2041" s="1092">
        <v>390071</v>
      </c>
    </row>
    <row r="2042" spans="1:18">
      <c r="A2042" s="1095" t="s">
        <v>1130</v>
      </c>
      <c r="B2042" s="1095" t="s">
        <v>2132</v>
      </c>
      <c r="C2042" s="1095" t="s">
        <v>2133</v>
      </c>
      <c r="D2042" s="1095" t="s">
        <v>131</v>
      </c>
      <c r="E2042" s="1096">
        <v>39829</v>
      </c>
      <c r="F2042" s="1095" t="s">
        <v>200</v>
      </c>
      <c r="G2042" s="1091">
        <v>26380000</v>
      </c>
      <c r="H2042" s="1091">
        <v>0</v>
      </c>
      <c r="I2042" s="1091">
        <v>30628344.449999999</v>
      </c>
      <c r="J2042" s="1095" t="s">
        <v>1020</v>
      </c>
      <c r="K2042" s="1091"/>
      <c r="L2042" s="1091"/>
      <c r="M2042" s="1092"/>
      <c r="N2042" s="1091"/>
      <c r="O2042" s="1091"/>
      <c r="P2042" s="1091"/>
      <c r="Q2042" s="1091"/>
      <c r="R2042" s="1092"/>
    </row>
    <row r="2043" spans="1:18">
      <c r="A2043" s="1095" t="s">
        <v>199</v>
      </c>
      <c r="B2043" s="1095" t="s">
        <v>2132</v>
      </c>
      <c r="C2043" s="1095" t="s">
        <v>2133</v>
      </c>
      <c r="D2043" s="1095" t="s">
        <v>131</v>
      </c>
      <c r="E2043" s="1096">
        <v>40555</v>
      </c>
      <c r="F2043" s="1095" t="s">
        <v>199</v>
      </c>
      <c r="G2043" s="1091"/>
      <c r="H2043" s="1091"/>
      <c r="I2043" s="1091"/>
      <c r="J2043" s="1095" t="s">
        <v>199</v>
      </c>
      <c r="K2043" s="1091">
        <v>26380000</v>
      </c>
      <c r="L2043" s="1091"/>
      <c r="M2043" s="1092">
        <v>26380</v>
      </c>
      <c r="N2043" s="1091">
        <v>1000</v>
      </c>
      <c r="O2043" s="1091"/>
      <c r="P2043" s="1091"/>
      <c r="Q2043" s="1091"/>
      <c r="R2043" s="1092"/>
    </row>
    <row r="2044" spans="1:18">
      <c r="A2044" s="1095" t="s">
        <v>199</v>
      </c>
      <c r="B2044" s="1095" t="s">
        <v>2132</v>
      </c>
      <c r="C2044" s="1095" t="s">
        <v>2133</v>
      </c>
      <c r="D2044" s="1095" t="s">
        <v>131</v>
      </c>
      <c r="E2044" s="1096">
        <v>40604</v>
      </c>
      <c r="F2044" s="1095" t="s">
        <v>199</v>
      </c>
      <c r="G2044" s="1091"/>
      <c r="H2044" s="1091"/>
      <c r="I2044" s="1091"/>
      <c r="J2044" s="1095" t="s">
        <v>199</v>
      </c>
      <c r="K2044" s="1091"/>
      <c r="L2044" s="1091"/>
      <c r="M2044" s="1092"/>
      <c r="N2044" s="1091"/>
      <c r="O2044" s="1091"/>
      <c r="P2044" s="1091"/>
      <c r="Q2044" s="1091">
        <v>1625000</v>
      </c>
      <c r="R2044" s="1092">
        <v>246082</v>
      </c>
    </row>
    <row r="2045" spans="1:18">
      <c r="A2045" s="1095" t="s">
        <v>773</v>
      </c>
      <c r="B2045" s="1095" t="s">
        <v>2134</v>
      </c>
      <c r="C2045" s="1095" t="s">
        <v>1400</v>
      </c>
      <c r="D2045" s="1095" t="s">
        <v>131</v>
      </c>
      <c r="E2045" s="1096">
        <v>39766</v>
      </c>
      <c r="F2045" s="1095" t="s">
        <v>200</v>
      </c>
      <c r="G2045" s="1091">
        <v>200000000</v>
      </c>
      <c r="H2045" s="1091">
        <v>0</v>
      </c>
      <c r="I2045" s="1091">
        <v>220749985.18000001</v>
      </c>
      <c r="J2045" s="1095" t="s">
        <v>1020</v>
      </c>
      <c r="K2045" s="1091"/>
      <c r="L2045" s="1091"/>
      <c r="M2045" s="1092"/>
      <c r="N2045" s="1091"/>
      <c r="O2045" s="1091"/>
      <c r="P2045" s="1091"/>
      <c r="Q2045" s="1091"/>
      <c r="R2045" s="1092"/>
    </row>
    <row r="2046" spans="1:18">
      <c r="A2046" s="1095" t="s">
        <v>199</v>
      </c>
      <c r="B2046" s="1095" t="s">
        <v>2134</v>
      </c>
      <c r="C2046" s="1095" t="s">
        <v>1400</v>
      </c>
      <c r="D2046" s="1095" t="s">
        <v>131</v>
      </c>
      <c r="E2046" s="1096">
        <v>39960</v>
      </c>
      <c r="F2046" s="1095" t="s">
        <v>199</v>
      </c>
      <c r="G2046" s="1091"/>
      <c r="H2046" s="1091"/>
      <c r="I2046" s="1091"/>
      <c r="J2046" s="1095" t="s">
        <v>199</v>
      </c>
      <c r="K2046" s="1091">
        <v>200000000</v>
      </c>
      <c r="L2046" s="1091"/>
      <c r="M2046" s="1092">
        <v>200000</v>
      </c>
      <c r="N2046" s="1091">
        <v>1000</v>
      </c>
      <c r="O2046" s="1091"/>
      <c r="P2046" s="1091"/>
      <c r="Q2046" s="1091"/>
      <c r="R2046" s="1092"/>
    </row>
    <row r="2047" spans="1:18">
      <c r="A2047" s="1095" t="s">
        <v>199</v>
      </c>
      <c r="B2047" s="1095" t="s">
        <v>2134</v>
      </c>
      <c r="C2047" s="1095" t="s">
        <v>1400</v>
      </c>
      <c r="D2047" s="1095" t="s">
        <v>131</v>
      </c>
      <c r="E2047" s="1096">
        <v>40252</v>
      </c>
      <c r="F2047" s="1095" t="s">
        <v>199</v>
      </c>
      <c r="G2047" s="1091"/>
      <c r="H2047" s="1091"/>
      <c r="I2047" s="1091"/>
      <c r="J2047" s="1095" t="s">
        <v>199</v>
      </c>
      <c r="K2047" s="1091"/>
      <c r="L2047" s="1091"/>
      <c r="M2047" s="1092"/>
      <c r="N2047" s="1091"/>
      <c r="O2047" s="1091"/>
      <c r="P2047" s="1091"/>
      <c r="Q2047" s="1091">
        <v>15388874.07</v>
      </c>
      <c r="R2047" s="1092">
        <v>1707456</v>
      </c>
    </row>
    <row r="2048" spans="1:18">
      <c r="A2048" s="1095" t="s">
        <v>1519</v>
      </c>
      <c r="B2048" s="1095" t="s">
        <v>2135</v>
      </c>
      <c r="C2048" s="1095" t="s">
        <v>2136</v>
      </c>
      <c r="D2048" s="1095" t="s">
        <v>171</v>
      </c>
      <c r="E2048" s="1096">
        <v>39843</v>
      </c>
      <c r="F2048" s="1095" t="s">
        <v>200</v>
      </c>
      <c r="G2048" s="1091">
        <v>6633000</v>
      </c>
      <c r="H2048" s="1091">
        <v>0</v>
      </c>
      <c r="I2048" s="1091">
        <v>15317317.859999999</v>
      </c>
      <c r="J2048" s="1095" t="s">
        <v>1020</v>
      </c>
      <c r="K2048" s="1091"/>
      <c r="L2048" s="1091"/>
      <c r="M2048" s="1092"/>
      <c r="N2048" s="1091"/>
      <c r="O2048" s="1091"/>
      <c r="P2048" s="1091"/>
      <c r="Q2048" s="1091"/>
      <c r="R2048" s="1092"/>
    </row>
    <row r="2049" spans="1:18">
      <c r="A2049" s="1095" t="s">
        <v>199</v>
      </c>
      <c r="B2049" s="1095" t="s">
        <v>2135</v>
      </c>
      <c r="C2049" s="1095" t="s">
        <v>2136</v>
      </c>
      <c r="D2049" s="1095" t="s">
        <v>171</v>
      </c>
      <c r="E2049" s="1096">
        <v>40116</v>
      </c>
      <c r="F2049" s="1095" t="s">
        <v>199</v>
      </c>
      <c r="G2049" s="1091">
        <v>6842000</v>
      </c>
      <c r="H2049" s="1091"/>
      <c r="I2049" s="1091"/>
      <c r="J2049" s="1095" t="s">
        <v>199</v>
      </c>
      <c r="K2049" s="1091"/>
      <c r="L2049" s="1091"/>
      <c r="M2049" s="1092"/>
      <c r="N2049" s="1091"/>
      <c r="O2049" s="1091"/>
      <c r="P2049" s="1091"/>
      <c r="Q2049" s="1091"/>
      <c r="R2049" s="1092"/>
    </row>
    <row r="2050" spans="1:18">
      <c r="A2050" s="1095" t="s">
        <v>199</v>
      </c>
      <c r="B2050" s="1095" t="s">
        <v>2135</v>
      </c>
      <c r="C2050" s="1095" t="s">
        <v>2136</v>
      </c>
      <c r="D2050" s="1095" t="s">
        <v>171</v>
      </c>
      <c r="E2050" s="1096">
        <v>40759</v>
      </c>
      <c r="F2050" s="1095" t="s">
        <v>199</v>
      </c>
      <c r="G2050" s="1091"/>
      <c r="H2050" s="1091"/>
      <c r="I2050" s="1091"/>
      <c r="J2050" s="1095" t="s">
        <v>199</v>
      </c>
      <c r="K2050" s="1091">
        <v>13475000</v>
      </c>
      <c r="L2050" s="1091"/>
      <c r="M2050" s="1092">
        <v>13475</v>
      </c>
      <c r="N2050" s="1091">
        <v>1000</v>
      </c>
      <c r="O2050" s="1091"/>
      <c r="P2050" s="1091"/>
      <c r="Q2050" s="1091">
        <v>332000</v>
      </c>
      <c r="R2050" s="1092">
        <v>332</v>
      </c>
    </row>
    <row r="2051" spans="1:18">
      <c r="A2051" s="1095" t="s">
        <v>862</v>
      </c>
      <c r="B2051" s="1095" t="s">
        <v>2137</v>
      </c>
      <c r="C2051" s="1095" t="s">
        <v>2138</v>
      </c>
      <c r="D2051" s="1095" t="s">
        <v>151</v>
      </c>
      <c r="E2051" s="1096">
        <v>39990</v>
      </c>
      <c r="F2051" s="1095" t="s">
        <v>201</v>
      </c>
      <c r="G2051" s="1091">
        <v>5625000</v>
      </c>
      <c r="H2051" s="1091">
        <v>0</v>
      </c>
      <c r="I2051" s="1091">
        <v>6398893.4400000004</v>
      </c>
      <c r="J2051" s="1095" t="s">
        <v>808</v>
      </c>
      <c r="K2051" s="1091"/>
      <c r="L2051" s="1091"/>
      <c r="M2051" s="1092"/>
      <c r="N2051" s="1091"/>
      <c r="O2051" s="1091"/>
      <c r="P2051" s="1091"/>
      <c r="Q2051" s="1091"/>
      <c r="R2051" s="1092"/>
    </row>
    <row r="2052" spans="1:18">
      <c r="A2052" s="1095" t="s">
        <v>199</v>
      </c>
      <c r="B2052" s="1095" t="s">
        <v>2137</v>
      </c>
      <c r="C2052" s="1095" t="s">
        <v>2138</v>
      </c>
      <c r="D2052" s="1095" t="s">
        <v>151</v>
      </c>
      <c r="E2052" s="1096">
        <v>41311</v>
      </c>
      <c r="F2052" s="1095" t="s">
        <v>199</v>
      </c>
      <c r="G2052" s="1091"/>
      <c r="H2052" s="1091"/>
      <c r="I2052" s="1091"/>
      <c r="J2052" s="1095" t="s">
        <v>199</v>
      </c>
      <c r="K2052" s="1091">
        <v>4831002.8</v>
      </c>
      <c r="L2052" s="1091"/>
      <c r="M2052" s="1092">
        <v>5212</v>
      </c>
      <c r="N2052" s="1091">
        <v>926.9</v>
      </c>
      <c r="O2052" s="1091">
        <v>-380997.2</v>
      </c>
      <c r="P2052" s="1091"/>
      <c r="Q2052" s="1091">
        <v>18644.66</v>
      </c>
      <c r="R2052" s="1092">
        <v>19</v>
      </c>
    </row>
    <row r="2053" spans="1:18">
      <c r="A2053" s="1095" t="s">
        <v>199</v>
      </c>
      <c r="B2053" s="1095" t="s">
        <v>2137</v>
      </c>
      <c r="C2053" s="1095" t="s">
        <v>2138</v>
      </c>
      <c r="D2053" s="1095" t="s">
        <v>151</v>
      </c>
      <c r="E2053" s="1096">
        <v>41312</v>
      </c>
      <c r="F2053" s="1095" t="s">
        <v>199</v>
      </c>
      <c r="G2053" s="1091"/>
      <c r="H2053" s="1091"/>
      <c r="I2053" s="1091"/>
      <c r="J2053" s="1095" t="s">
        <v>199</v>
      </c>
      <c r="K2053" s="1091">
        <v>92690</v>
      </c>
      <c r="L2053" s="1091"/>
      <c r="M2053" s="1092">
        <v>100</v>
      </c>
      <c r="N2053" s="1091">
        <v>926.9</v>
      </c>
      <c r="O2053" s="1091">
        <v>-7310</v>
      </c>
      <c r="P2053" s="1091"/>
      <c r="Q2053" s="1091">
        <v>147194.69</v>
      </c>
      <c r="R2053" s="1092">
        <v>150</v>
      </c>
    </row>
    <row r="2054" spans="1:18">
      <c r="A2054" s="1095" t="s">
        <v>199</v>
      </c>
      <c r="B2054" s="1095" t="s">
        <v>2137</v>
      </c>
      <c r="C2054" s="1095" t="s">
        <v>2138</v>
      </c>
      <c r="D2054" s="1095" t="s">
        <v>151</v>
      </c>
      <c r="E2054" s="1096">
        <v>41313</v>
      </c>
      <c r="F2054" s="1095" t="s">
        <v>199</v>
      </c>
      <c r="G2054" s="1091"/>
      <c r="H2054" s="1091"/>
      <c r="I2054" s="1091"/>
      <c r="J2054" s="1095" t="s">
        <v>199</v>
      </c>
      <c r="K2054" s="1091">
        <v>290119.7</v>
      </c>
      <c r="L2054" s="1091"/>
      <c r="M2054" s="1092">
        <v>313</v>
      </c>
      <c r="N2054" s="1091">
        <v>926.9</v>
      </c>
      <c r="O2054" s="1091">
        <v>-22880.3</v>
      </c>
      <c r="P2054" s="1091"/>
      <c r="Q2054" s="1091"/>
      <c r="R2054" s="1092"/>
    </row>
    <row r="2055" spans="1:18">
      <c r="A2055" s="1095" t="s">
        <v>199</v>
      </c>
      <c r="B2055" s="1095" t="s">
        <v>2137</v>
      </c>
      <c r="C2055" s="1095" t="s">
        <v>2138</v>
      </c>
      <c r="D2055" s="1095" t="s">
        <v>151</v>
      </c>
      <c r="E2055" s="1096">
        <v>41359</v>
      </c>
      <c r="F2055" s="1095" t="s">
        <v>199</v>
      </c>
      <c r="G2055" s="1091"/>
      <c r="H2055" s="1091"/>
      <c r="I2055" s="1091"/>
      <c r="J2055" s="1095" t="s">
        <v>199</v>
      </c>
      <c r="K2055" s="1091"/>
      <c r="L2055" s="1091">
        <v>-52138.13</v>
      </c>
      <c r="M2055" s="1092"/>
      <c r="N2055" s="1091"/>
      <c r="O2055" s="1091"/>
      <c r="P2055" s="1091"/>
      <c r="Q2055" s="1091"/>
      <c r="R2055" s="1092"/>
    </row>
    <row r="2056" spans="1:18">
      <c r="A2056" s="1095" t="s">
        <v>773</v>
      </c>
      <c r="B2056" s="1095" t="s">
        <v>2139</v>
      </c>
      <c r="C2056" s="1095" t="s">
        <v>2140</v>
      </c>
      <c r="D2056" s="1095" t="s">
        <v>105</v>
      </c>
      <c r="E2056" s="1096">
        <v>39773</v>
      </c>
      <c r="F2056" s="1095" t="s">
        <v>200</v>
      </c>
      <c r="G2056" s="1091">
        <v>400000000</v>
      </c>
      <c r="H2056" s="1091">
        <v>0</v>
      </c>
      <c r="I2056" s="1091">
        <v>457333286.50999999</v>
      </c>
      <c r="J2056" s="1095" t="s">
        <v>1020</v>
      </c>
      <c r="K2056" s="1091"/>
      <c r="L2056" s="1091"/>
      <c r="M2056" s="1092"/>
      <c r="N2056" s="1091"/>
      <c r="O2056" s="1091"/>
      <c r="P2056" s="1091"/>
      <c r="Q2056" s="1091"/>
      <c r="R2056" s="1092"/>
    </row>
    <row r="2057" spans="1:18">
      <c r="A2057" s="1095" t="s">
        <v>199</v>
      </c>
      <c r="B2057" s="1095" t="s">
        <v>2139</v>
      </c>
      <c r="C2057" s="1095" t="s">
        <v>2140</v>
      </c>
      <c r="D2057" s="1095" t="s">
        <v>105</v>
      </c>
      <c r="E2057" s="1096">
        <v>40240</v>
      </c>
      <c r="F2057" s="1095" t="s">
        <v>199</v>
      </c>
      <c r="G2057" s="1091"/>
      <c r="H2057" s="1091"/>
      <c r="I2057" s="1091"/>
      <c r="J2057" s="1095" t="s">
        <v>199</v>
      </c>
      <c r="K2057" s="1091">
        <v>100000000</v>
      </c>
      <c r="L2057" s="1091"/>
      <c r="M2057" s="1092">
        <v>100000</v>
      </c>
      <c r="N2057" s="1091">
        <v>1000</v>
      </c>
      <c r="O2057" s="1091"/>
      <c r="P2057" s="1091"/>
      <c r="Q2057" s="1091"/>
      <c r="R2057" s="1092"/>
    </row>
    <row r="2058" spans="1:18">
      <c r="A2058" s="1095" t="s">
        <v>199</v>
      </c>
      <c r="B2058" s="1095" t="s">
        <v>2139</v>
      </c>
      <c r="C2058" s="1095" t="s">
        <v>2140</v>
      </c>
      <c r="D2058" s="1095" t="s">
        <v>105</v>
      </c>
      <c r="E2058" s="1096">
        <v>40464</v>
      </c>
      <c r="F2058" s="1095" t="s">
        <v>199</v>
      </c>
      <c r="G2058" s="1091"/>
      <c r="H2058" s="1091"/>
      <c r="I2058" s="1091"/>
      <c r="J2058" s="1095" t="s">
        <v>199</v>
      </c>
      <c r="K2058" s="1091">
        <v>100000000</v>
      </c>
      <c r="L2058" s="1091"/>
      <c r="M2058" s="1092">
        <v>100000</v>
      </c>
      <c r="N2058" s="1091">
        <v>1000</v>
      </c>
      <c r="O2058" s="1091"/>
      <c r="P2058" s="1091"/>
      <c r="Q2058" s="1091"/>
      <c r="R2058" s="1092"/>
    </row>
    <row r="2059" spans="1:18">
      <c r="A2059" s="1095" t="s">
        <v>199</v>
      </c>
      <c r="B2059" s="1095" t="s">
        <v>2139</v>
      </c>
      <c r="C2059" s="1095" t="s">
        <v>2140</v>
      </c>
      <c r="D2059" s="1095" t="s">
        <v>105</v>
      </c>
      <c r="E2059" s="1096">
        <v>40541</v>
      </c>
      <c r="F2059" s="1095" t="s">
        <v>199</v>
      </c>
      <c r="G2059" s="1091"/>
      <c r="H2059" s="1091"/>
      <c r="I2059" s="1091"/>
      <c r="J2059" s="1095" t="s">
        <v>199</v>
      </c>
      <c r="K2059" s="1091">
        <v>200000000</v>
      </c>
      <c r="L2059" s="1091"/>
      <c r="M2059" s="1092">
        <v>200000</v>
      </c>
      <c r="N2059" s="1091">
        <v>1000</v>
      </c>
      <c r="O2059" s="1091"/>
      <c r="P2059" s="1091"/>
      <c r="Q2059" s="1091"/>
      <c r="R2059" s="1092"/>
    </row>
    <row r="2060" spans="1:18">
      <c r="A2060" s="1095" t="s">
        <v>199</v>
      </c>
      <c r="B2060" s="1095" t="s">
        <v>2139</v>
      </c>
      <c r="C2060" s="1095" t="s">
        <v>2140</v>
      </c>
      <c r="D2060" s="1095" t="s">
        <v>105</v>
      </c>
      <c r="E2060" s="1096">
        <v>40702</v>
      </c>
      <c r="F2060" s="1095" t="s">
        <v>199</v>
      </c>
      <c r="G2060" s="1091"/>
      <c r="H2060" s="1091"/>
      <c r="I2060" s="1091"/>
      <c r="J2060" s="1095" t="s">
        <v>199</v>
      </c>
      <c r="K2060" s="1091"/>
      <c r="L2060" s="1091"/>
      <c r="M2060" s="1092"/>
      <c r="N2060" s="1091"/>
      <c r="O2060" s="1091"/>
      <c r="P2060" s="1091"/>
      <c r="Q2060" s="1091">
        <v>20388842.059999999</v>
      </c>
      <c r="R2060" s="1092">
        <v>3282276</v>
      </c>
    </row>
    <row r="2061" spans="1:18">
      <c r="A2061" s="1095" t="s">
        <v>773</v>
      </c>
      <c r="B2061" s="1095" t="s">
        <v>2141</v>
      </c>
      <c r="C2061" s="1095" t="s">
        <v>1220</v>
      </c>
      <c r="D2061" s="1095" t="s">
        <v>79</v>
      </c>
      <c r="E2061" s="1096">
        <v>39749</v>
      </c>
      <c r="F2061" s="1095" t="s">
        <v>200</v>
      </c>
      <c r="G2061" s="1091">
        <v>25000000000</v>
      </c>
      <c r="H2061" s="1091">
        <v>0</v>
      </c>
      <c r="I2061" s="1091">
        <v>27281347113.950001</v>
      </c>
      <c r="J2061" s="1095" t="s">
        <v>1020</v>
      </c>
      <c r="K2061" s="1091"/>
      <c r="L2061" s="1091"/>
      <c r="M2061" s="1092"/>
      <c r="N2061" s="1091"/>
      <c r="O2061" s="1091"/>
      <c r="P2061" s="1091"/>
      <c r="Q2061" s="1091"/>
      <c r="R2061" s="1092"/>
    </row>
    <row r="2062" spans="1:18">
      <c r="A2062" s="1095" t="s">
        <v>199</v>
      </c>
      <c r="B2062" s="1095" t="s">
        <v>2141</v>
      </c>
      <c r="C2062" s="1095" t="s">
        <v>1220</v>
      </c>
      <c r="D2062" s="1095" t="s">
        <v>79</v>
      </c>
      <c r="E2062" s="1096">
        <v>40170</v>
      </c>
      <c r="F2062" s="1095" t="s">
        <v>199</v>
      </c>
      <c r="G2062" s="1091"/>
      <c r="H2062" s="1091"/>
      <c r="I2062" s="1091"/>
      <c r="J2062" s="1095" t="s">
        <v>199</v>
      </c>
      <c r="K2062" s="1091">
        <v>25000000000</v>
      </c>
      <c r="L2062" s="1091"/>
      <c r="M2062" s="1092">
        <v>25000</v>
      </c>
      <c r="N2062" s="1091">
        <v>1000000</v>
      </c>
      <c r="O2062" s="1091"/>
      <c r="P2062" s="1091"/>
      <c r="Q2062" s="1091"/>
      <c r="R2062" s="1092"/>
    </row>
    <row r="2063" spans="1:18">
      <c r="A2063" s="1095" t="s">
        <v>199</v>
      </c>
      <c r="B2063" s="1095" t="s">
        <v>2141</v>
      </c>
      <c r="C2063" s="1095" t="s">
        <v>1220</v>
      </c>
      <c r="D2063" s="1095" t="s">
        <v>79</v>
      </c>
      <c r="E2063" s="1096">
        <v>40324</v>
      </c>
      <c r="F2063" s="1095" t="s">
        <v>199</v>
      </c>
      <c r="G2063" s="1091"/>
      <c r="H2063" s="1091"/>
      <c r="I2063" s="1091"/>
      <c r="J2063" s="1095" t="s">
        <v>199</v>
      </c>
      <c r="K2063" s="1091"/>
      <c r="L2063" s="1091"/>
      <c r="M2063" s="1092"/>
      <c r="N2063" s="1091"/>
      <c r="O2063" s="1091"/>
      <c r="P2063" s="1091"/>
      <c r="Q2063" s="1091">
        <v>840374891.73000002</v>
      </c>
      <c r="R2063" s="1092">
        <v>110261688</v>
      </c>
    </row>
    <row r="2064" spans="1:18">
      <c r="A2064" s="1095" t="s">
        <v>773</v>
      </c>
      <c r="B2064" s="1095" t="s">
        <v>2142</v>
      </c>
      <c r="C2064" s="1095" t="s">
        <v>2143</v>
      </c>
      <c r="D2064" s="1095" t="s">
        <v>1050</v>
      </c>
      <c r="E2064" s="1096">
        <v>39787</v>
      </c>
      <c r="F2064" s="1095" t="s">
        <v>200</v>
      </c>
      <c r="G2064" s="1091">
        <v>75000000</v>
      </c>
      <c r="H2064" s="1091">
        <v>0</v>
      </c>
      <c r="I2064" s="1091">
        <v>78804166.670000002</v>
      </c>
      <c r="J2064" s="1095" t="s">
        <v>1020</v>
      </c>
      <c r="K2064" s="1091"/>
      <c r="L2064" s="1091"/>
      <c r="M2064" s="1092"/>
      <c r="N2064" s="1091"/>
      <c r="O2064" s="1091"/>
      <c r="P2064" s="1091"/>
      <c r="Q2064" s="1091"/>
      <c r="R2064" s="1092"/>
    </row>
    <row r="2065" spans="1:18">
      <c r="A2065" s="1095" t="s">
        <v>199</v>
      </c>
      <c r="B2065" s="1095" t="s">
        <v>2142</v>
      </c>
      <c r="C2065" s="1095" t="s">
        <v>2143</v>
      </c>
      <c r="D2065" s="1095" t="s">
        <v>1050</v>
      </c>
      <c r="E2065" s="1096">
        <v>40065</v>
      </c>
      <c r="F2065" s="1095" t="s">
        <v>199</v>
      </c>
      <c r="G2065" s="1091"/>
      <c r="H2065" s="1091"/>
      <c r="I2065" s="1091"/>
      <c r="J2065" s="1095" t="s">
        <v>199</v>
      </c>
      <c r="K2065" s="1091">
        <v>75000000</v>
      </c>
      <c r="L2065" s="1091"/>
      <c r="M2065" s="1092">
        <v>75000</v>
      </c>
      <c r="N2065" s="1091">
        <v>1000</v>
      </c>
      <c r="O2065" s="1091"/>
      <c r="P2065" s="1091"/>
      <c r="Q2065" s="1091"/>
      <c r="R2065" s="1092"/>
    </row>
    <row r="2066" spans="1:18">
      <c r="A2066" s="1095" t="s">
        <v>199</v>
      </c>
      <c r="B2066" s="1095" t="s">
        <v>2142</v>
      </c>
      <c r="C2066" s="1095" t="s">
        <v>2143</v>
      </c>
      <c r="D2066" s="1095" t="s">
        <v>1050</v>
      </c>
      <c r="E2066" s="1096">
        <v>40170</v>
      </c>
      <c r="F2066" s="1095" t="s">
        <v>199</v>
      </c>
      <c r="G2066" s="1091"/>
      <c r="H2066" s="1091"/>
      <c r="I2066" s="1091"/>
      <c r="J2066" s="1095" t="s">
        <v>199</v>
      </c>
      <c r="K2066" s="1091"/>
      <c r="L2066" s="1091"/>
      <c r="M2066" s="1092"/>
      <c r="N2066" s="1091"/>
      <c r="O2066" s="1091"/>
      <c r="P2066" s="1091"/>
      <c r="Q2066" s="1091">
        <v>950000</v>
      </c>
      <c r="R2066" s="1092">
        <v>439282</v>
      </c>
    </row>
    <row r="2067" spans="1:18">
      <c r="A2067" s="1095" t="s">
        <v>773</v>
      </c>
      <c r="B2067" s="1095" t="s">
        <v>2144</v>
      </c>
      <c r="C2067" s="1095" t="s">
        <v>2145</v>
      </c>
      <c r="D2067" s="1095" t="s">
        <v>1475</v>
      </c>
      <c r="E2067" s="1096">
        <v>39813</v>
      </c>
      <c r="F2067" s="1095" t="s">
        <v>200</v>
      </c>
      <c r="G2067" s="1091">
        <v>36000000</v>
      </c>
      <c r="H2067" s="1091">
        <v>0</v>
      </c>
      <c r="I2067" s="1091">
        <v>41195000</v>
      </c>
      <c r="J2067" s="1095" t="s">
        <v>1020</v>
      </c>
      <c r="K2067" s="1091"/>
      <c r="L2067" s="1091"/>
      <c r="M2067" s="1092"/>
      <c r="N2067" s="1091"/>
      <c r="O2067" s="1091"/>
      <c r="P2067" s="1091"/>
      <c r="Q2067" s="1091"/>
      <c r="R2067" s="1092"/>
    </row>
    <row r="2068" spans="1:18">
      <c r="A2068" s="1095" t="s">
        <v>199</v>
      </c>
      <c r="B2068" s="1095" t="s">
        <v>2144</v>
      </c>
      <c r="C2068" s="1095" t="s">
        <v>2145</v>
      </c>
      <c r="D2068" s="1095" t="s">
        <v>1475</v>
      </c>
      <c r="E2068" s="1096">
        <v>40723</v>
      </c>
      <c r="F2068" s="1095" t="s">
        <v>199</v>
      </c>
      <c r="G2068" s="1091"/>
      <c r="H2068" s="1091"/>
      <c r="I2068" s="1091"/>
      <c r="J2068" s="1095" t="s">
        <v>199</v>
      </c>
      <c r="K2068" s="1091">
        <v>36000000</v>
      </c>
      <c r="L2068" s="1091"/>
      <c r="M2068" s="1092">
        <v>36000</v>
      </c>
      <c r="N2068" s="1091">
        <v>1000</v>
      </c>
      <c r="O2068" s="1091"/>
      <c r="P2068" s="1091"/>
      <c r="Q2068" s="1091"/>
      <c r="R2068" s="1092"/>
    </row>
    <row r="2069" spans="1:18">
      <c r="A2069" s="1095" t="s">
        <v>199</v>
      </c>
      <c r="B2069" s="1095" t="s">
        <v>2144</v>
      </c>
      <c r="C2069" s="1095" t="s">
        <v>2145</v>
      </c>
      <c r="D2069" s="1095" t="s">
        <v>1475</v>
      </c>
      <c r="E2069" s="1096">
        <v>40786</v>
      </c>
      <c r="F2069" s="1095" t="s">
        <v>199</v>
      </c>
      <c r="G2069" s="1091"/>
      <c r="H2069" s="1091"/>
      <c r="I2069" s="1091"/>
      <c r="J2069" s="1095" t="s">
        <v>199</v>
      </c>
      <c r="K2069" s="1091"/>
      <c r="L2069" s="1091"/>
      <c r="M2069" s="1092"/>
      <c r="N2069" s="1091"/>
      <c r="O2069" s="1091"/>
      <c r="P2069" s="1091"/>
      <c r="Q2069" s="1091">
        <v>700000</v>
      </c>
      <c r="R2069" s="1092">
        <v>474100</v>
      </c>
    </row>
    <row r="2070" spans="1:18">
      <c r="A2070" s="1095" t="s">
        <v>773</v>
      </c>
      <c r="B2070" s="1095" t="s">
        <v>2146</v>
      </c>
      <c r="C2070" s="1095" t="s">
        <v>2147</v>
      </c>
      <c r="D2070" s="1095" t="s">
        <v>5</v>
      </c>
      <c r="E2070" s="1096">
        <v>39857</v>
      </c>
      <c r="F2070" s="1095" t="s">
        <v>200</v>
      </c>
      <c r="G2070" s="1091">
        <v>83726000</v>
      </c>
      <c r="H2070" s="1091">
        <v>0</v>
      </c>
      <c r="I2070" s="1091">
        <v>87360236.609999999</v>
      </c>
      <c r="J2070" s="1095" t="s">
        <v>1020</v>
      </c>
      <c r="K2070" s="1091"/>
      <c r="L2070" s="1091"/>
      <c r="M2070" s="1092"/>
      <c r="N2070" s="1091"/>
      <c r="O2070" s="1091"/>
      <c r="P2070" s="1091"/>
      <c r="Q2070" s="1091"/>
      <c r="R2070" s="1092"/>
    </row>
    <row r="2071" spans="1:18">
      <c r="A2071" s="1095" t="s">
        <v>199</v>
      </c>
      <c r="B2071" s="1095" t="s">
        <v>2146</v>
      </c>
      <c r="C2071" s="1095" t="s">
        <v>2147</v>
      </c>
      <c r="D2071" s="1095" t="s">
        <v>5</v>
      </c>
      <c r="E2071" s="1096">
        <v>40058</v>
      </c>
      <c r="F2071" s="1095" t="s">
        <v>199</v>
      </c>
      <c r="G2071" s="1091"/>
      <c r="H2071" s="1091"/>
      <c r="I2071" s="1091"/>
      <c r="J2071" s="1095" t="s">
        <v>199</v>
      </c>
      <c r="K2071" s="1091">
        <v>41863000</v>
      </c>
      <c r="L2071" s="1091"/>
      <c r="M2071" s="1092">
        <v>41863</v>
      </c>
      <c r="N2071" s="1091">
        <v>1000</v>
      </c>
      <c r="O2071" s="1091"/>
      <c r="P2071" s="1091"/>
      <c r="Q2071" s="1091"/>
      <c r="R2071" s="1092"/>
    </row>
    <row r="2072" spans="1:18">
      <c r="A2072" s="1095" t="s">
        <v>199</v>
      </c>
      <c r="B2072" s="1095" t="s">
        <v>2146</v>
      </c>
      <c r="C2072" s="1095" t="s">
        <v>2147</v>
      </c>
      <c r="D2072" s="1095" t="s">
        <v>5</v>
      </c>
      <c r="E2072" s="1096">
        <v>40135</v>
      </c>
      <c r="F2072" s="1095" t="s">
        <v>199</v>
      </c>
      <c r="G2072" s="1091"/>
      <c r="H2072" s="1091"/>
      <c r="I2072" s="1091"/>
      <c r="J2072" s="1095" t="s">
        <v>199</v>
      </c>
      <c r="K2072" s="1091">
        <v>41863000</v>
      </c>
      <c r="L2072" s="1091"/>
      <c r="M2072" s="1092">
        <v>41863</v>
      </c>
      <c r="N2072" s="1091">
        <v>1000</v>
      </c>
      <c r="O2072" s="1091"/>
      <c r="P2072" s="1091"/>
      <c r="Q2072" s="1091"/>
      <c r="R2072" s="1092"/>
    </row>
    <row r="2073" spans="1:18">
      <c r="A2073" s="1095" t="s">
        <v>199</v>
      </c>
      <c r="B2073" s="1095" t="s">
        <v>2146</v>
      </c>
      <c r="C2073" s="1095" t="s">
        <v>2147</v>
      </c>
      <c r="D2073" s="1095" t="s">
        <v>5</v>
      </c>
      <c r="E2073" s="1096">
        <v>40868</v>
      </c>
      <c r="F2073" s="1095" t="s">
        <v>199</v>
      </c>
      <c r="G2073" s="1091"/>
      <c r="H2073" s="1091"/>
      <c r="I2073" s="1091"/>
      <c r="J2073" s="1095" t="s">
        <v>199</v>
      </c>
      <c r="K2073" s="1091"/>
      <c r="L2073" s="1091"/>
      <c r="M2073" s="1092"/>
      <c r="N2073" s="1091"/>
      <c r="O2073" s="1091"/>
      <c r="P2073" s="1091"/>
      <c r="Q2073" s="1091">
        <v>878256</v>
      </c>
      <c r="R2073" s="1092">
        <v>246698.14</v>
      </c>
    </row>
    <row r="2074" spans="1:18">
      <c r="A2074" s="1095" t="s">
        <v>892</v>
      </c>
      <c r="B2074" s="1095" t="s">
        <v>2148</v>
      </c>
      <c r="C2074" s="1095" t="s">
        <v>896</v>
      </c>
      <c r="D2074" s="1095" t="s">
        <v>897</v>
      </c>
      <c r="E2074" s="1096">
        <v>39773</v>
      </c>
      <c r="F2074" s="1095" t="s">
        <v>200</v>
      </c>
      <c r="G2074" s="1091">
        <v>140000000</v>
      </c>
      <c r="H2074" s="1091">
        <v>0</v>
      </c>
      <c r="I2074" s="1091">
        <v>160365000</v>
      </c>
      <c r="J2074" s="1095" t="s">
        <v>1020</v>
      </c>
      <c r="K2074" s="1091"/>
      <c r="L2074" s="1091"/>
      <c r="M2074" s="1092"/>
      <c r="N2074" s="1091"/>
      <c r="O2074" s="1091"/>
      <c r="P2074" s="1091"/>
      <c r="Q2074" s="1091"/>
      <c r="R2074" s="1092"/>
    </row>
    <row r="2075" spans="1:18">
      <c r="A2075" s="1095" t="s">
        <v>199</v>
      </c>
      <c r="B2075" s="1095" t="s">
        <v>2148</v>
      </c>
      <c r="C2075" s="1095" t="s">
        <v>896</v>
      </c>
      <c r="D2075" s="1095" t="s">
        <v>897</v>
      </c>
      <c r="E2075" s="1096">
        <v>40813</v>
      </c>
      <c r="F2075" s="1095" t="s">
        <v>199</v>
      </c>
      <c r="G2075" s="1091"/>
      <c r="H2075" s="1091"/>
      <c r="I2075" s="1091"/>
      <c r="J2075" s="1095" t="s">
        <v>199</v>
      </c>
      <c r="K2075" s="1091">
        <v>140000000</v>
      </c>
      <c r="L2075" s="1091"/>
      <c r="M2075" s="1092">
        <v>140000</v>
      </c>
      <c r="N2075" s="1091">
        <v>1000</v>
      </c>
      <c r="O2075" s="1091"/>
      <c r="P2075" s="1091"/>
      <c r="Q2075" s="1091"/>
      <c r="R2075" s="1092"/>
    </row>
    <row r="2076" spans="1:18">
      <c r="A2076" s="1095" t="s">
        <v>199</v>
      </c>
      <c r="B2076" s="1095" t="s">
        <v>2148</v>
      </c>
      <c r="C2076" s="1095" t="s">
        <v>896</v>
      </c>
      <c r="D2076" s="1095" t="s">
        <v>897</v>
      </c>
      <c r="E2076" s="1096">
        <v>40870</v>
      </c>
      <c r="F2076" s="1095" t="s">
        <v>199</v>
      </c>
      <c r="G2076" s="1091"/>
      <c r="H2076" s="1091"/>
      <c r="I2076" s="1091"/>
      <c r="J2076" s="1095" t="s">
        <v>199</v>
      </c>
      <c r="K2076" s="1091"/>
      <c r="L2076" s="1091"/>
      <c r="M2076" s="1092"/>
      <c r="N2076" s="1091"/>
      <c r="O2076" s="1091"/>
      <c r="P2076" s="1091"/>
      <c r="Q2076" s="1091">
        <v>415000</v>
      </c>
      <c r="R2076" s="1092">
        <v>787107</v>
      </c>
    </row>
    <row r="2077" spans="1:18">
      <c r="A2077" s="1095" t="s">
        <v>2149</v>
      </c>
      <c r="B2077" s="1095" t="s">
        <v>2150</v>
      </c>
      <c r="C2077" s="1095" t="s">
        <v>2151</v>
      </c>
      <c r="D2077" s="1095" t="s">
        <v>5</v>
      </c>
      <c r="E2077" s="1096">
        <v>39805</v>
      </c>
      <c r="F2077" s="1095" t="s">
        <v>201</v>
      </c>
      <c r="G2077" s="1091">
        <v>7290000</v>
      </c>
      <c r="H2077" s="1091">
        <v>0</v>
      </c>
      <c r="I2077" s="1091">
        <v>554083</v>
      </c>
      <c r="J2077" s="1095" t="s">
        <v>954</v>
      </c>
      <c r="K2077" s="1091"/>
      <c r="L2077" s="1091"/>
      <c r="M2077" s="1092"/>
      <c r="N2077" s="1091"/>
      <c r="O2077" s="1091"/>
      <c r="P2077" s="1091"/>
      <c r="Q2077" s="1091"/>
      <c r="R2077" s="1092"/>
    </row>
    <row r="2078" spans="1:18">
      <c r="A2078" s="1095" t="s">
        <v>199</v>
      </c>
      <c r="B2078" s="1095" t="s">
        <v>2150</v>
      </c>
      <c r="C2078" s="1095" t="s">
        <v>2151</v>
      </c>
      <c r="D2078" s="1095" t="s">
        <v>5</v>
      </c>
      <c r="E2078" s="1096">
        <v>41950</v>
      </c>
      <c r="F2078" s="1095" t="s">
        <v>199</v>
      </c>
      <c r="G2078" s="1091"/>
      <c r="H2078" s="1091"/>
      <c r="I2078" s="1091"/>
      <c r="J2078" s="1095" t="s">
        <v>199</v>
      </c>
      <c r="K2078" s="1091"/>
      <c r="L2078" s="1091"/>
      <c r="M2078" s="1092"/>
      <c r="N2078" s="1091"/>
      <c r="O2078" s="1091">
        <v>-7290000</v>
      </c>
      <c r="P2078" s="1091"/>
      <c r="Q2078" s="1091"/>
      <c r="R2078" s="1092"/>
    </row>
    <row r="2079" spans="1:18">
      <c r="A2079" s="1095" t="s">
        <v>937</v>
      </c>
      <c r="B2079" s="1095" t="s">
        <v>2152</v>
      </c>
      <c r="C2079" s="1095" t="s">
        <v>2153</v>
      </c>
      <c r="D2079" s="1095" t="s">
        <v>65</v>
      </c>
      <c r="E2079" s="1096">
        <v>39805</v>
      </c>
      <c r="F2079" s="1095" t="s">
        <v>201</v>
      </c>
      <c r="G2079" s="1091">
        <v>6855000</v>
      </c>
      <c r="H2079" s="1091">
        <v>0</v>
      </c>
      <c r="I2079" s="1091">
        <v>13053910.869999999</v>
      </c>
      <c r="J2079" s="1095" t="s">
        <v>808</v>
      </c>
      <c r="K2079" s="1091"/>
      <c r="L2079" s="1091"/>
      <c r="M2079" s="1092"/>
      <c r="N2079" s="1091"/>
      <c r="O2079" s="1091"/>
      <c r="P2079" s="1091"/>
      <c r="Q2079" s="1091"/>
      <c r="R2079" s="1092"/>
    </row>
    <row r="2080" spans="1:18">
      <c r="A2080" s="1095" t="s">
        <v>199</v>
      </c>
      <c r="B2080" s="1095" t="s">
        <v>2152</v>
      </c>
      <c r="C2080" s="1095" t="s">
        <v>2153</v>
      </c>
      <c r="D2080" s="1095" t="s">
        <v>65</v>
      </c>
      <c r="E2080" s="1096">
        <v>40176</v>
      </c>
      <c r="F2080" s="1095" t="s">
        <v>199</v>
      </c>
      <c r="G2080" s="1091">
        <v>4567000</v>
      </c>
      <c r="H2080" s="1091"/>
      <c r="I2080" s="1091"/>
      <c r="J2080" s="1095" t="s">
        <v>199</v>
      </c>
      <c r="K2080" s="1091"/>
      <c r="L2080" s="1091"/>
      <c r="M2080" s="1092"/>
      <c r="N2080" s="1091"/>
      <c r="O2080" s="1091"/>
      <c r="P2080" s="1091"/>
      <c r="Q2080" s="1091"/>
      <c r="R2080" s="1092"/>
    </row>
    <row r="2081" spans="1:18">
      <c r="A2081" s="1095" t="s">
        <v>199</v>
      </c>
      <c r="B2081" s="1095" t="s">
        <v>2152</v>
      </c>
      <c r="C2081" s="1095" t="s">
        <v>2153</v>
      </c>
      <c r="D2081" s="1095" t="s">
        <v>65</v>
      </c>
      <c r="E2081" s="1096">
        <v>41221</v>
      </c>
      <c r="F2081" s="1095" t="s">
        <v>199</v>
      </c>
      <c r="G2081" s="1091"/>
      <c r="H2081" s="1091"/>
      <c r="I2081" s="1091"/>
      <c r="J2081" s="1095" t="s">
        <v>199</v>
      </c>
      <c r="K2081" s="1091">
        <v>1050524.72</v>
      </c>
      <c r="L2081" s="1091"/>
      <c r="M2081" s="1092">
        <v>1117</v>
      </c>
      <c r="N2081" s="1091">
        <v>940.487663</v>
      </c>
      <c r="O2081" s="1091">
        <v>-66475.28</v>
      </c>
      <c r="P2081" s="1091"/>
      <c r="Q2081" s="1091"/>
      <c r="R2081" s="1092"/>
    </row>
    <row r="2082" spans="1:18">
      <c r="A2082" s="1095" t="s">
        <v>199</v>
      </c>
      <c r="B2082" s="1095" t="s">
        <v>2152</v>
      </c>
      <c r="C2082" s="1095" t="s">
        <v>2153</v>
      </c>
      <c r="D2082" s="1095" t="s">
        <v>65</v>
      </c>
      <c r="E2082" s="1096">
        <v>41222</v>
      </c>
      <c r="F2082" s="1095" t="s">
        <v>199</v>
      </c>
      <c r="G2082" s="1091"/>
      <c r="H2082" s="1091"/>
      <c r="I2082" s="1091"/>
      <c r="J2082" s="1095" t="s">
        <v>199</v>
      </c>
      <c r="K2082" s="1091">
        <v>9673015.3699999992</v>
      </c>
      <c r="L2082" s="1091"/>
      <c r="M2082" s="1092">
        <v>10305</v>
      </c>
      <c r="N2082" s="1091">
        <v>938.67203900000004</v>
      </c>
      <c r="O2082" s="1091">
        <v>-631984.63</v>
      </c>
      <c r="P2082" s="1091"/>
      <c r="Q2082" s="1091">
        <v>335417.06</v>
      </c>
      <c r="R2082" s="1092">
        <v>343</v>
      </c>
    </row>
    <row r="2083" spans="1:18">
      <c r="A2083" s="1095" t="s">
        <v>199</v>
      </c>
      <c r="B2083" s="1095" t="s">
        <v>2152</v>
      </c>
      <c r="C2083" s="1095" t="s">
        <v>2153</v>
      </c>
      <c r="D2083" s="1095" t="s">
        <v>65</v>
      </c>
      <c r="E2083" s="1096">
        <v>41285</v>
      </c>
      <c r="F2083" s="1095" t="s">
        <v>199</v>
      </c>
      <c r="G2083" s="1091"/>
      <c r="H2083" s="1091"/>
      <c r="I2083" s="1091"/>
      <c r="J2083" s="1095" t="s">
        <v>199</v>
      </c>
      <c r="K2083" s="1091"/>
      <c r="L2083" s="1091">
        <v>-107235.41</v>
      </c>
      <c r="M2083" s="1092"/>
      <c r="N2083" s="1091"/>
      <c r="O2083" s="1091"/>
      <c r="P2083" s="1091"/>
      <c r="Q2083" s="1091"/>
      <c r="R2083" s="1092"/>
    </row>
    <row r="2084" spans="1:18">
      <c r="A2084" s="1095" t="s">
        <v>2154</v>
      </c>
      <c r="B2084" s="1095" t="s">
        <v>2155</v>
      </c>
      <c r="C2084" s="1095" t="s">
        <v>2156</v>
      </c>
      <c r="D2084" s="1095" t="s">
        <v>1045</v>
      </c>
      <c r="E2084" s="1096">
        <v>39948</v>
      </c>
      <c r="F2084" s="1095" t="s">
        <v>201</v>
      </c>
      <c r="G2084" s="1091">
        <v>4700000</v>
      </c>
      <c r="H2084" s="1091">
        <v>0</v>
      </c>
      <c r="I2084" s="1091">
        <v>5842197.9199999999</v>
      </c>
      <c r="J2084" s="1095" t="s">
        <v>1020</v>
      </c>
      <c r="K2084" s="1091"/>
      <c r="L2084" s="1091"/>
      <c r="M2084" s="1092"/>
      <c r="N2084" s="1091"/>
      <c r="O2084" s="1091"/>
      <c r="P2084" s="1091"/>
      <c r="Q2084" s="1091"/>
      <c r="R2084" s="1092"/>
    </row>
    <row r="2085" spans="1:18">
      <c r="A2085" s="1095" t="s">
        <v>199</v>
      </c>
      <c r="B2085" s="1095" t="s">
        <v>2155</v>
      </c>
      <c r="C2085" s="1095" t="s">
        <v>2156</v>
      </c>
      <c r="D2085" s="1095" t="s">
        <v>1045</v>
      </c>
      <c r="E2085" s="1096">
        <v>41243</v>
      </c>
      <c r="F2085" s="1095" t="s">
        <v>199</v>
      </c>
      <c r="G2085" s="1091"/>
      <c r="H2085" s="1091"/>
      <c r="I2085" s="1091"/>
      <c r="J2085" s="1095" t="s">
        <v>199</v>
      </c>
      <c r="K2085" s="1091">
        <v>4700000</v>
      </c>
      <c r="L2085" s="1091"/>
      <c r="M2085" s="1092">
        <v>4700</v>
      </c>
      <c r="N2085" s="1091">
        <v>1000</v>
      </c>
      <c r="O2085" s="1091"/>
      <c r="P2085" s="1091"/>
      <c r="Q2085" s="1091">
        <v>235000</v>
      </c>
      <c r="R2085" s="1092">
        <v>235</v>
      </c>
    </row>
    <row r="2086" spans="1:18">
      <c r="A2086" s="1095" t="s">
        <v>827</v>
      </c>
      <c r="B2086" s="1095" t="s">
        <v>2157</v>
      </c>
      <c r="C2086" s="1095" t="s">
        <v>1928</v>
      </c>
      <c r="D2086" s="1095" t="s">
        <v>32</v>
      </c>
      <c r="E2086" s="1096">
        <v>39864</v>
      </c>
      <c r="F2086" s="1095" t="s">
        <v>201</v>
      </c>
      <c r="G2086" s="1091">
        <v>16800000</v>
      </c>
      <c r="H2086" s="1091">
        <v>0</v>
      </c>
      <c r="I2086" s="1091">
        <v>20275427.100000001</v>
      </c>
      <c r="J2086" s="1095" t="s">
        <v>808</v>
      </c>
      <c r="K2086" s="1091"/>
      <c r="L2086" s="1091"/>
      <c r="M2086" s="1092"/>
      <c r="N2086" s="1091"/>
      <c r="O2086" s="1091"/>
      <c r="P2086" s="1091"/>
      <c r="Q2086" s="1091"/>
      <c r="R2086" s="1092"/>
    </row>
    <row r="2087" spans="1:18">
      <c r="A2087" s="1095" t="s">
        <v>199</v>
      </c>
      <c r="B2087" s="1095" t="s">
        <v>2157</v>
      </c>
      <c r="C2087" s="1095" t="s">
        <v>1928</v>
      </c>
      <c r="D2087" s="1095" t="s">
        <v>32</v>
      </c>
      <c r="E2087" s="1096">
        <v>41821</v>
      </c>
      <c r="F2087" s="1095" t="s">
        <v>199</v>
      </c>
      <c r="G2087" s="1091"/>
      <c r="H2087" s="1091"/>
      <c r="I2087" s="1091"/>
      <c r="J2087" s="1095" t="s">
        <v>199</v>
      </c>
      <c r="K2087" s="1091">
        <v>1300000</v>
      </c>
      <c r="L2087" s="1091"/>
      <c r="M2087" s="1092">
        <v>1300</v>
      </c>
      <c r="N2087" s="1091">
        <v>1063.21</v>
      </c>
      <c r="O2087" s="1091"/>
      <c r="P2087" s="1091">
        <v>82173</v>
      </c>
      <c r="Q2087" s="1091"/>
      <c r="R2087" s="1092"/>
    </row>
    <row r="2088" spans="1:18">
      <c r="A2088" s="1095" t="s">
        <v>199</v>
      </c>
      <c r="B2088" s="1095" t="s">
        <v>2157</v>
      </c>
      <c r="C2088" s="1095" t="s">
        <v>1928</v>
      </c>
      <c r="D2088" s="1095" t="s">
        <v>32</v>
      </c>
      <c r="E2088" s="1096">
        <v>41822</v>
      </c>
      <c r="F2088" s="1095" t="s">
        <v>199</v>
      </c>
      <c r="G2088" s="1091"/>
      <c r="H2088" s="1091"/>
      <c r="I2088" s="1091"/>
      <c r="J2088" s="1095" t="s">
        <v>199</v>
      </c>
      <c r="K2088" s="1091">
        <v>15500000</v>
      </c>
      <c r="L2088" s="1091"/>
      <c r="M2088" s="1092">
        <v>15500</v>
      </c>
      <c r="N2088" s="1091">
        <v>1063.21</v>
      </c>
      <c r="O2088" s="1091"/>
      <c r="P2088" s="1091">
        <v>979755</v>
      </c>
      <c r="Q2088" s="1091">
        <v>1002535.38</v>
      </c>
      <c r="R2088" s="1092">
        <v>840</v>
      </c>
    </row>
    <row r="2089" spans="1:18">
      <c r="A2089" s="1095" t="s">
        <v>199</v>
      </c>
      <c r="B2089" s="1095" t="s">
        <v>2157</v>
      </c>
      <c r="C2089" s="1095" t="s">
        <v>1928</v>
      </c>
      <c r="D2089" s="1095" t="s">
        <v>32</v>
      </c>
      <c r="E2089" s="1096">
        <v>41908</v>
      </c>
      <c r="F2089" s="1095" t="s">
        <v>199</v>
      </c>
      <c r="G2089" s="1091"/>
      <c r="H2089" s="1091"/>
      <c r="I2089" s="1091"/>
      <c r="J2089" s="1095" t="s">
        <v>199</v>
      </c>
      <c r="K2089" s="1091"/>
      <c r="L2089" s="1091">
        <v>-178619.28</v>
      </c>
      <c r="M2089" s="1092"/>
      <c r="N2089" s="1091"/>
      <c r="O2089" s="1091"/>
      <c r="P2089" s="1091"/>
      <c r="Q2089" s="1091"/>
      <c r="R2089" s="1092"/>
    </row>
    <row r="2090" spans="1:18">
      <c r="A2090" s="1095"/>
      <c r="B2090" s="1095" t="s">
        <v>2158</v>
      </c>
      <c r="C2090" s="1095" t="s">
        <v>1378</v>
      </c>
      <c r="D2090" s="1095" t="s">
        <v>39</v>
      </c>
      <c r="E2090" s="1096">
        <v>39801</v>
      </c>
      <c r="F2090" s="1095" t="s">
        <v>200</v>
      </c>
      <c r="G2090" s="1091">
        <v>300000000</v>
      </c>
      <c r="H2090" s="1091">
        <v>0</v>
      </c>
      <c r="I2090" s="1091">
        <v>343733333.32999998</v>
      </c>
      <c r="J2090" s="1095" t="s">
        <v>1020</v>
      </c>
      <c r="K2090" s="1091"/>
      <c r="L2090" s="1091"/>
      <c r="M2090" s="1092"/>
      <c r="N2090" s="1091"/>
      <c r="O2090" s="1091"/>
      <c r="P2090" s="1091"/>
      <c r="Q2090" s="1091"/>
      <c r="R2090" s="1092"/>
    </row>
    <row r="2091" spans="1:18">
      <c r="A2091" s="1095" t="s">
        <v>199</v>
      </c>
      <c r="B2091" s="1095" t="s">
        <v>2158</v>
      </c>
      <c r="C2091" s="1095" t="s">
        <v>1378</v>
      </c>
      <c r="D2091" s="1095" t="s">
        <v>39</v>
      </c>
      <c r="E2091" s="1096">
        <v>40697</v>
      </c>
      <c r="F2091" s="1095" t="s">
        <v>199</v>
      </c>
      <c r="G2091" s="1091"/>
      <c r="H2091" s="1091"/>
      <c r="I2091" s="1091"/>
      <c r="J2091" s="1095" t="s">
        <v>199</v>
      </c>
      <c r="K2091" s="1091">
        <v>300000000</v>
      </c>
      <c r="L2091" s="1091"/>
      <c r="M2091" s="1092">
        <v>300000</v>
      </c>
      <c r="N2091" s="1091">
        <v>1000</v>
      </c>
      <c r="O2091" s="1091"/>
      <c r="P2091" s="1091"/>
      <c r="Q2091" s="1091">
        <v>6900000</v>
      </c>
      <c r="R2091" s="1092">
        <v>2631579</v>
      </c>
    </row>
    <row r="2092" spans="1:18">
      <c r="A2092" s="1095" t="s">
        <v>773</v>
      </c>
      <c r="B2092" s="1095" t="s">
        <v>2159</v>
      </c>
      <c r="C2092" s="1095" t="s">
        <v>2015</v>
      </c>
      <c r="D2092" s="1095" t="s">
        <v>204</v>
      </c>
      <c r="E2092" s="1096">
        <v>39794</v>
      </c>
      <c r="F2092" s="1095" t="s">
        <v>200</v>
      </c>
      <c r="G2092" s="1091">
        <v>330000000</v>
      </c>
      <c r="H2092" s="1091">
        <v>0</v>
      </c>
      <c r="I2092" s="1091">
        <v>369920833.32999998</v>
      </c>
      <c r="J2092" s="1095" t="s">
        <v>792</v>
      </c>
      <c r="K2092" s="1091"/>
      <c r="L2092" s="1091"/>
      <c r="M2092" s="1092"/>
      <c r="N2092" s="1091"/>
      <c r="O2092" s="1091"/>
      <c r="P2092" s="1091"/>
      <c r="Q2092" s="1091"/>
      <c r="R2092" s="1092"/>
    </row>
    <row r="2093" spans="1:18">
      <c r="A2093" s="1095" t="s">
        <v>199</v>
      </c>
      <c r="B2093" s="1095" t="s">
        <v>2159</v>
      </c>
      <c r="C2093" s="1095" t="s">
        <v>2015</v>
      </c>
      <c r="D2093" s="1095" t="s">
        <v>204</v>
      </c>
      <c r="E2093" s="1096">
        <v>40676</v>
      </c>
      <c r="F2093" s="1095" t="s">
        <v>199</v>
      </c>
      <c r="G2093" s="1091"/>
      <c r="H2093" s="1091"/>
      <c r="I2093" s="1091"/>
      <c r="J2093" s="1095" t="s">
        <v>199</v>
      </c>
      <c r="K2093" s="1091">
        <v>330000000</v>
      </c>
      <c r="L2093" s="1091"/>
      <c r="M2093" s="1092">
        <v>330000</v>
      </c>
      <c r="N2093" s="1091">
        <v>1000</v>
      </c>
      <c r="O2093" s="1091"/>
      <c r="P2093" s="1091"/>
      <c r="Q2093" s="1091"/>
      <c r="R2093" s="1092"/>
    </row>
    <row r="2094" spans="1:18">
      <c r="A2094" s="1095"/>
      <c r="B2094" s="1095" t="s">
        <v>2160</v>
      </c>
      <c r="C2094" s="1095" t="s">
        <v>795</v>
      </c>
      <c r="D2094" s="1095" t="s">
        <v>5</v>
      </c>
      <c r="E2094" s="1096">
        <v>39794</v>
      </c>
      <c r="F2094" s="1095" t="s">
        <v>200</v>
      </c>
      <c r="G2094" s="1091">
        <v>62158000</v>
      </c>
      <c r="H2094" s="1091">
        <v>0</v>
      </c>
      <c r="I2094" s="1091">
        <v>68809170.519999996</v>
      </c>
      <c r="J2094" s="1095" t="s">
        <v>808</v>
      </c>
      <c r="K2094" s="1091"/>
      <c r="L2094" s="1091"/>
      <c r="M2094" s="1092"/>
      <c r="N2094" s="1091"/>
      <c r="O2094" s="1091"/>
      <c r="P2094" s="1091"/>
      <c r="Q2094" s="1091"/>
      <c r="R2094" s="1092"/>
    </row>
    <row r="2095" spans="1:18">
      <c r="A2095" s="1095" t="s">
        <v>199</v>
      </c>
      <c r="B2095" s="1095" t="s">
        <v>2160</v>
      </c>
      <c r="C2095" s="1095" t="s">
        <v>795</v>
      </c>
      <c r="D2095" s="1095" t="s">
        <v>5</v>
      </c>
      <c r="E2095" s="1096">
        <v>41002</v>
      </c>
      <c r="F2095" s="1095" t="s">
        <v>199</v>
      </c>
      <c r="G2095" s="1091"/>
      <c r="H2095" s="1091"/>
      <c r="I2095" s="1091"/>
      <c r="J2095" s="1095" t="s">
        <v>199</v>
      </c>
      <c r="K2095" s="1091">
        <v>58646694.579999998</v>
      </c>
      <c r="L2095" s="1091">
        <v>-879700.42</v>
      </c>
      <c r="M2095" s="1092">
        <v>62158</v>
      </c>
      <c r="N2095" s="1091">
        <v>943.51</v>
      </c>
      <c r="O2095" s="1091">
        <v>-3511305.42</v>
      </c>
      <c r="P2095" s="1091"/>
      <c r="Q2095" s="1091"/>
      <c r="R2095" s="1092"/>
    </row>
    <row r="2096" spans="1:18">
      <c r="A2096" s="1095" t="s">
        <v>199</v>
      </c>
      <c r="B2096" s="1095" t="s">
        <v>2160</v>
      </c>
      <c r="C2096" s="1095" t="s">
        <v>795</v>
      </c>
      <c r="D2096" s="1095" t="s">
        <v>5</v>
      </c>
      <c r="E2096" s="1096">
        <v>41080</v>
      </c>
      <c r="F2096" s="1095" t="s">
        <v>199</v>
      </c>
      <c r="G2096" s="1091"/>
      <c r="H2096" s="1091"/>
      <c r="I2096" s="1091"/>
      <c r="J2096" s="1095" t="s">
        <v>199</v>
      </c>
      <c r="K2096" s="1091"/>
      <c r="L2096" s="1091"/>
      <c r="M2096" s="1092"/>
      <c r="N2096" s="1091"/>
      <c r="O2096" s="1091"/>
      <c r="P2096" s="1091"/>
      <c r="Q2096" s="1091">
        <v>760000</v>
      </c>
      <c r="R2096" s="1092">
        <v>949460</v>
      </c>
    </row>
    <row r="2097" spans="1:18">
      <c r="A2097" s="1095" t="s">
        <v>773</v>
      </c>
      <c r="B2097" s="1095" t="s">
        <v>2161</v>
      </c>
      <c r="C2097" s="1095" t="s">
        <v>2162</v>
      </c>
      <c r="D2097" s="1095" t="s">
        <v>65</v>
      </c>
      <c r="E2097" s="1096">
        <v>39801</v>
      </c>
      <c r="F2097" s="1095" t="s">
        <v>200</v>
      </c>
      <c r="G2097" s="1091">
        <v>250000000</v>
      </c>
      <c r="H2097" s="1091">
        <v>0</v>
      </c>
      <c r="I2097" s="1091">
        <v>300704730.81</v>
      </c>
      <c r="J2097" s="1095" t="s">
        <v>1020</v>
      </c>
      <c r="K2097" s="1091"/>
      <c r="L2097" s="1091"/>
      <c r="M2097" s="1092"/>
      <c r="N2097" s="1091"/>
      <c r="O2097" s="1091"/>
      <c r="P2097" s="1091"/>
      <c r="Q2097" s="1091"/>
      <c r="R2097" s="1092"/>
    </row>
    <row r="2098" spans="1:18">
      <c r="A2098" s="1095" t="s">
        <v>199</v>
      </c>
      <c r="B2098" s="1095" t="s">
        <v>2161</v>
      </c>
      <c r="C2098" s="1095" t="s">
        <v>2162</v>
      </c>
      <c r="D2098" s="1095" t="s">
        <v>65</v>
      </c>
      <c r="E2098" s="1096">
        <v>40534</v>
      </c>
      <c r="F2098" s="1095" t="s">
        <v>199</v>
      </c>
      <c r="G2098" s="1091"/>
      <c r="H2098" s="1091"/>
      <c r="I2098" s="1091"/>
      <c r="J2098" s="1095" t="s">
        <v>199</v>
      </c>
      <c r="K2098" s="1091">
        <v>250000000</v>
      </c>
      <c r="L2098" s="1091"/>
      <c r="M2098" s="1092">
        <v>250000</v>
      </c>
      <c r="N2098" s="1091">
        <v>1000</v>
      </c>
      <c r="O2098" s="1091"/>
      <c r="P2098" s="1091"/>
      <c r="Q2098" s="1091"/>
      <c r="R2098" s="1092"/>
    </row>
    <row r="2099" spans="1:18">
      <c r="A2099" s="1095" t="s">
        <v>199</v>
      </c>
      <c r="B2099" s="1095" t="s">
        <v>2161</v>
      </c>
      <c r="C2099" s="1095" t="s">
        <v>2162</v>
      </c>
      <c r="D2099" s="1095" t="s">
        <v>65</v>
      </c>
      <c r="E2099" s="1096">
        <v>40588</v>
      </c>
      <c r="F2099" s="1095" t="s">
        <v>199</v>
      </c>
      <c r="G2099" s="1091"/>
      <c r="H2099" s="1091"/>
      <c r="I2099" s="1091"/>
      <c r="J2099" s="1095" t="s">
        <v>199</v>
      </c>
      <c r="K2099" s="1091"/>
      <c r="L2099" s="1091"/>
      <c r="M2099" s="1092"/>
      <c r="N2099" s="1091"/>
      <c r="O2099" s="1091"/>
      <c r="P2099" s="1091"/>
      <c r="Q2099" s="1091">
        <v>25600564.149999999</v>
      </c>
      <c r="R2099" s="1092">
        <v>1643295</v>
      </c>
    </row>
    <row r="2100" spans="1:18">
      <c r="A2100" s="1095" t="s">
        <v>813</v>
      </c>
      <c r="B2100" s="1095" t="s">
        <v>2163</v>
      </c>
      <c r="C2100" s="1095" t="s">
        <v>2164</v>
      </c>
      <c r="D2100" s="1095" t="s">
        <v>12</v>
      </c>
      <c r="E2100" s="1096">
        <v>39948</v>
      </c>
      <c r="F2100" s="1095" t="s">
        <v>201</v>
      </c>
      <c r="G2100" s="1091">
        <v>2720000</v>
      </c>
      <c r="H2100" s="1091">
        <v>0</v>
      </c>
      <c r="I2100" s="1091">
        <v>2780391.21</v>
      </c>
      <c r="J2100" s="1095" t="s">
        <v>808</v>
      </c>
      <c r="K2100" s="1091"/>
      <c r="L2100" s="1091"/>
      <c r="M2100" s="1092"/>
      <c r="N2100" s="1091"/>
      <c r="O2100" s="1091"/>
      <c r="P2100" s="1091"/>
      <c r="Q2100" s="1091"/>
      <c r="R2100" s="1092"/>
    </row>
    <row r="2101" spans="1:18">
      <c r="A2101" s="1095" t="s">
        <v>199</v>
      </c>
      <c r="B2101" s="1095" t="s">
        <v>2163</v>
      </c>
      <c r="C2101" s="1095" t="s">
        <v>2164</v>
      </c>
      <c r="D2101" s="1095" t="s">
        <v>12</v>
      </c>
      <c r="E2101" s="1096">
        <v>41449</v>
      </c>
      <c r="F2101" s="1095" t="s">
        <v>199</v>
      </c>
      <c r="G2101" s="1091"/>
      <c r="H2101" s="1091"/>
      <c r="I2101" s="1091"/>
      <c r="J2101" s="1095" t="s">
        <v>199</v>
      </c>
      <c r="K2101" s="1091">
        <v>2343851.2000000002</v>
      </c>
      <c r="L2101" s="1091"/>
      <c r="M2101" s="1092">
        <v>2720</v>
      </c>
      <c r="N2101" s="1091">
        <v>861.71</v>
      </c>
      <c r="O2101" s="1091">
        <v>-376148.8</v>
      </c>
      <c r="P2101" s="1091"/>
      <c r="Q2101" s="1091">
        <v>90940</v>
      </c>
      <c r="R2101" s="1092">
        <v>136</v>
      </c>
    </row>
    <row r="2102" spans="1:18">
      <c r="A2102" s="1095" t="s">
        <v>199</v>
      </c>
      <c r="B2102" s="1095" t="s">
        <v>2163</v>
      </c>
      <c r="C2102" s="1095" t="s">
        <v>2164</v>
      </c>
      <c r="D2102" s="1095" t="s">
        <v>12</v>
      </c>
      <c r="E2102" s="1096">
        <v>41481</v>
      </c>
      <c r="F2102" s="1095" t="s">
        <v>199</v>
      </c>
      <c r="G2102" s="1091"/>
      <c r="H2102" s="1091"/>
      <c r="I2102" s="1091"/>
      <c r="J2102" s="1095" t="s">
        <v>199</v>
      </c>
      <c r="K2102" s="1091"/>
      <c r="L2102" s="1091">
        <v>-24999.99</v>
      </c>
      <c r="M2102" s="1092"/>
      <c r="N2102" s="1091"/>
      <c r="O2102" s="1091"/>
      <c r="P2102" s="1091"/>
      <c r="Q2102" s="1091"/>
      <c r="R2102" s="1092"/>
    </row>
    <row r="2103" spans="1:18">
      <c r="A2103" s="1095"/>
      <c r="B2103" s="1095" t="s">
        <v>2165</v>
      </c>
      <c r="C2103" s="1095" t="s">
        <v>2015</v>
      </c>
      <c r="D2103" s="1095" t="s">
        <v>204</v>
      </c>
      <c r="E2103" s="1096">
        <v>39836</v>
      </c>
      <c r="F2103" s="1095" t="s">
        <v>200</v>
      </c>
      <c r="G2103" s="1091">
        <v>52625000</v>
      </c>
      <c r="H2103" s="1091">
        <v>0</v>
      </c>
      <c r="I2103" s="1091">
        <v>57640856.640000001</v>
      </c>
      <c r="J2103" s="1095" t="s">
        <v>808</v>
      </c>
      <c r="K2103" s="1091"/>
      <c r="L2103" s="1091"/>
      <c r="M2103" s="1092"/>
      <c r="N2103" s="1091"/>
      <c r="O2103" s="1091"/>
      <c r="P2103" s="1091"/>
      <c r="Q2103" s="1091"/>
      <c r="R2103" s="1092"/>
    </row>
    <row r="2104" spans="1:18">
      <c r="A2104" s="1095" t="s">
        <v>199</v>
      </c>
      <c r="B2104" s="1095" t="s">
        <v>2165</v>
      </c>
      <c r="C2104" s="1095" t="s">
        <v>2015</v>
      </c>
      <c r="D2104" s="1095" t="s">
        <v>204</v>
      </c>
      <c r="E2104" s="1096">
        <v>41002</v>
      </c>
      <c r="F2104" s="1095" t="s">
        <v>199</v>
      </c>
      <c r="G2104" s="1091"/>
      <c r="H2104" s="1091"/>
      <c r="I2104" s="1091"/>
      <c r="J2104" s="1095" t="s">
        <v>199</v>
      </c>
      <c r="K2104" s="1091">
        <v>48157663.75</v>
      </c>
      <c r="L2104" s="1091">
        <v>-722364.96</v>
      </c>
      <c r="M2104" s="1092">
        <v>52625</v>
      </c>
      <c r="N2104" s="1091">
        <v>915.11</v>
      </c>
      <c r="O2104" s="1091">
        <v>-4467336.25</v>
      </c>
      <c r="P2104" s="1091"/>
      <c r="Q2104" s="1091"/>
      <c r="R2104" s="1092"/>
    </row>
    <row r="2105" spans="1:18">
      <c r="A2105" s="1095" t="s">
        <v>199</v>
      </c>
      <c r="B2105" s="1095" t="s">
        <v>2165</v>
      </c>
      <c r="C2105" s="1095" t="s">
        <v>2015</v>
      </c>
      <c r="D2105" s="1095" t="s">
        <v>204</v>
      </c>
      <c r="E2105" s="1096">
        <v>41164</v>
      </c>
      <c r="F2105" s="1095" t="s">
        <v>199</v>
      </c>
      <c r="G2105" s="1091"/>
      <c r="H2105" s="1091"/>
      <c r="I2105" s="1091"/>
      <c r="J2105" s="1095" t="s">
        <v>199</v>
      </c>
      <c r="K2105" s="1091"/>
      <c r="L2105" s="1091"/>
      <c r="M2105" s="1092"/>
      <c r="N2105" s="1091"/>
      <c r="O2105" s="1091"/>
      <c r="P2105" s="1091"/>
      <c r="Q2105" s="1091">
        <v>1800000</v>
      </c>
      <c r="R2105" s="1092">
        <v>175105</v>
      </c>
    </row>
    <row r="2106" spans="1:18">
      <c r="A2106" s="1095"/>
      <c r="B2106" s="1095" t="s">
        <v>2166</v>
      </c>
      <c r="C2106" s="1095" t="s">
        <v>2167</v>
      </c>
      <c r="D2106" s="1095" t="s">
        <v>76</v>
      </c>
      <c r="E2106" s="1096">
        <v>39829</v>
      </c>
      <c r="F2106" s="1095" t="s">
        <v>200</v>
      </c>
      <c r="G2106" s="1091">
        <v>36000000</v>
      </c>
      <c r="H2106" s="1091">
        <v>0</v>
      </c>
      <c r="I2106" s="1091">
        <v>52383419.850000001</v>
      </c>
      <c r="J2106" s="1095" t="s">
        <v>808</v>
      </c>
      <c r="K2106" s="1091"/>
      <c r="L2106" s="1091"/>
      <c r="M2106" s="1092"/>
      <c r="N2106" s="1091"/>
      <c r="O2106" s="1091"/>
      <c r="P2106" s="1091"/>
      <c r="Q2106" s="1091"/>
      <c r="R2106" s="1092"/>
    </row>
    <row r="2107" spans="1:18">
      <c r="A2107" s="1095" t="s">
        <v>199</v>
      </c>
      <c r="B2107" s="1095" t="s">
        <v>2166</v>
      </c>
      <c r="C2107" s="1095" t="s">
        <v>2167</v>
      </c>
      <c r="D2107" s="1095" t="s">
        <v>76</v>
      </c>
      <c r="E2107" s="1096">
        <v>40018</v>
      </c>
      <c r="F2107" s="1095" t="s">
        <v>199</v>
      </c>
      <c r="G2107" s="1091">
        <v>13312000</v>
      </c>
      <c r="H2107" s="1091"/>
      <c r="I2107" s="1091"/>
      <c r="J2107" s="1095" t="s">
        <v>199</v>
      </c>
      <c r="K2107" s="1091"/>
      <c r="L2107" s="1091"/>
      <c r="M2107" s="1092"/>
      <c r="N2107" s="1091"/>
      <c r="O2107" s="1091"/>
      <c r="P2107" s="1091"/>
      <c r="Q2107" s="1091"/>
      <c r="R2107" s="1092"/>
    </row>
    <row r="2108" spans="1:18">
      <c r="A2108" s="1095" t="s">
        <v>199</v>
      </c>
      <c r="B2108" s="1095" t="s">
        <v>2166</v>
      </c>
      <c r="C2108" s="1095" t="s">
        <v>2167</v>
      </c>
      <c r="D2108" s="1095" t="s">
        <v>76</v>
      </c>
      <c r="E2108" s="1096">
        <v>41170</v>
      </c>
      <c r="F2108" s="1095" t="s">
        <v>199</v>
      </c>
      <c r="G2108" s="1091"/>
      <c r="H2108" s="1091"/>
      <c r="I2108" s="1091"/>
      <c r="J2108" s="1095" t="s">
        <v>199</v>
      </c>
      <c r="K2108" s="1091">
        <v>44149056</v>
      </c>
      <c r="L2108" s="1091">
        <v>-662235.84</v>
      </c>
      <c r="M2108" s="1092">
        <v>49312</v>
      </c>
      <c r="N2108" s="1091">
        <v>895.30045399999995</v>
      </c>
      <c r="O2108" s="1091">
        <v>-5162944</v>
      </c>
      <c r="P2108" s="1091"/>
      <c r="Q2108" s="1091"/>
      <c r="R2108" s="1092"/>
    </row>
    <row r="2109" spans="1:18">
      <c r="A2109" s="1095" t="s">
        <v>199</v>
      </c>
      <c r="B2109" s="1095" t="s">
        <v>2166</v>
      </c>
      <c r="C2109" s="1095" t="s">
        <v>2167</v>
      </c>
      <c r="D2109" s="1095" t="s">
        <v>76</v>
      </c>
      <c r="E2109" s="1096">
        <v>41435</v>
      </c>
      <c r="F2109" s="1095" t="s">
        <v>199</v>
      </c>
      <c r="G2109" s="1091"/>
      <c r="H2109" s="1091"/>
      <c r="I2109" s="1091"/>
      <c r="J2109" s="1095" t="s">
        <v>199</v>
      </c>
      <c r="K2109" s="1091"/>
      <c r="L2109" s="1091"/>
      <c r="M2109" s="1092"/>
      <c r="N2109" s="1091"/>
      <c r="O2109" s="1091"/>
      <c r="P2109" s="1091"/>
      <c r="Q2109" s="1091">
        <v>55677</v>
      </c>
      <c r="R2109" s="1092">
        <v>91178</v>
      </c>
    </row>
    <row r="2110" spans="1:18">
      <c r="A2110" s="1095" t="s">
        <v>199</v>
      </c>
      <c r="B2110" s="1095" t="s">
        <v>2166</v>
      </c>
      <c r="C2110" s="1095" t="s">
        <v>2167</v>
      </c>
      <c r="D2110" s="1095" t="s">
        <v>76</v>
      </c>
      <c r="E2110" s="1096">
        <v>41436</v>
      </c>
      <c r="F2110" s="1095" t="s">
        <v>199</v>
      </c>
      <c r="G2110" s="1091"/>
      <c r="H2110" s="1091"/>
      <c r="I2110" s="1091"/>
      <c r="J2110" s="1095" t="s">
        <v>199</v>
      </c>
      <c r="K2110" s="1091"/>
      <c r="L2110" s="1091"/>
      <c r="M2110" s="1092"/>
      <c r="N2110" s="1091"/>
      <c r="O2110" s="1091"/>
      <c r="P2110" s="1091"/>
      <c r="Q2110" s="1091">
        <v>20000</v>
      </c>
      <c r="R2110" s="1092">
        <v>128663.33</v>
      </c>
    </row>
    <row r="2111" spans="1:18">
      <c r="A2111" s="1095" t="s">
        <v>834</v>
      </c>
      <c r="B2111" s="1095" t="s">
        <v>2168</v>
      </c>
      <c r="C2111" s="1095" t="s">
        <v>1123</v>
      </c>
      <c r="D2111" s="1095" t="s">
        <v>166</v>
      </c>
      <c r="E2111" s="1096">
        <v>39927</v>
      </c>
      <c r="F2111" s="1095" t="s">
        <v>201</v>
      </c>
      <c r="G2111" s="1091">
        <v>4871000</v>
      </c>
      <c r="H2111" s="1091">
        <v>0</v>
      </c>
      <c r="I2111" s="1091">
        <v>5705022.1399999997</v>
      </c>
      <c r="J2111" s="1095" t="s">
        <v>1020</v>
      </c>
      <c r="K2111" s="1091"/>
      <c r="L2111" s="1091"/>
      <c r="M2111" s="1092"/>
      <c r="N2111" s="1091"/>
      <c r="O2111" s="1091"/>
      <c r="P2111" s="1091"/>
      <c r="Q2111" s="1091"/>
      <c r="R2111" s="1092"/>
    </row>
    <row r="2112" spans="1:18">
      <c r="A2112" s="1095" t="s">
        <v>199</v>
      </c>
      <c r="B2112" s="1095" t="s">
        <v>2168</v>
      </c>
      <c r="C2112" s="1095" t="s">
        <v>1123</v>
      </c>
      <c r="D2112" s="1095" t="s">
        <v>166</v>
      </c>
      <c r="E2112" s="1096">
        <v>40738</v>
      </c>
      <c r="F2112" s="1095" t="s">
        <v>199</v>
      </c>
      <c r="G2112" s="1091"/>
      <c r="H2112" s="1091"/>
      <c r="I2112" s="1091"/>
      <c r="J2112" s="1095" t="s">
        <v>199</v>
      </c>
      <c r="K2112" s="1091">
        <v>4871000</v>
      </c>
      <c r="L2112" s="1091"/>
      <c r="M2112" s="1092">
        <v>4871</v>
      </c>
      <c r="N2112" s="1091">
        <v>1000</v>
      </c>
      <c r="O2112" s="1091"/>
      <c r="P2112" s="1091"/>
      <c r="Q2112" s="1091">
        <v>244000</v>
      </c>
      <c r="R2112" s="1092">
        <v>244</v>
      </c>
    </row>
    <row r="2113" spans="1:18">
      <c r="A2113" s="1095" t="s">
        <v>773</v>
      </c>
      <c r="B2113" s="1095" t="s">
        <v>2169</v>
      </c>
      <c r="C2113" s="1095" t="s">
        <v>1650</v>
      </c>
      <c r="D2113" s="1095" t="s">
        <v>987</v>
      </c>
      <c r="E2113" s="1096">
        <v>39766</v>
      </c>
      <c r="F2113" s="1095" t="s">
        <v>200</v>
      </c>
      <c r="G2113" s="1091">
        <v>1400000000</v>
      </c>
      <c r="H2113" s="1091">
        <v>0</v>
      </c>
      <c r="I2113" s="1091">
        <v>1661027529.6199999</v>
      </c>
      <c r="J2113" s="1095" t="s">
        <v>1020</v>
      </c>
      <c r="K2113" s="1091"/>
      <c r="L2113" s="1091"/>
      <c r="M2113" s="1092"/>
      <c r="N2113" s="1091"/>
      <c r="O2113" s="1091"/>
      <c r="P2113" s="1091"/>
      <c r="Q2113" s="1091"/>
      <c r="R2113" s="1092"/>
    </row>
    <row r="2114" spans="1:18">
      <c r="A2114" s="1095" t="s">
        <v>199</v>
      </c>
      <c r="B2114" s="1095" t="s">
        <v>2169</v>
      </c>
      <c r="C2114" s="1095" t="s">
        <v>1650</v>
      </c>
      <c r="D2114" s="1095" t="s">
        <v>987</v>
      </c>
      <c r="E2114" s="1096">
        <v>40996</v>
      </c>
      <c r="F2114" s="1095" t="s">
        <v>199</v>
      </c>
      <c r="G2114" s="1091"/>
      <c r="H2114" s="1091"/>
      <c r="I2114" s="1091"/>
      <c r="J2114" s="1095" t="s">
        <v>199</v>
      </c>
      <c r="K2114" s="1091">
        <v>700000000</v>
      </c>
      <c r="L2114" s="1091"/>
      <c r="M2114" s="1092">
        <v>700000</v>
      </c>
      <c r="N2114" s="1091">
        <v>1000</v>
      </c>
      <c r="O2114" s="1091"/>
      <c r="P2114" s="1091"/>
      <c r="Q2114" s="1091"/>
      <c r="R2114" s="1092"/>
    </row>
    <row r="2115" spans="1:18">
      <c r="A2115" s="1095" t="s">
        <v>199</v>
      </c>
      <c r="B2115" s="1095" t="s">
        <v>2169</v>
      </c>
      <c r="C2115" s="1095" t="s">
        <v>1650</v>
      </c>
      <c r="D2115" s="1095" t="s">
        <v>987</v>
      </c>
      <c r="E2115" s="1096">
        <v>41178</v>
      </c>
      <c r="F2115" s="1095" t="s">
        <v>199</v>
      </c>
      <c r="G2115" s="1091"/>
      <c r="H2115" s="1091"/>
      <c r="I2115" s="1091"/>
      <c r="J2115" s="1095" t="s">
        <v>199</v>
      </c>
      <c r="K2115" s="1091">
        <v>700000000</v>
      </c>
      <c r="L2115" s="1091"/>
      <c r="M2115" s="1092">
        <v>700000</v>
      </c>
      <c r="N2115" s="1091">
        <v>1000</v>
      </c>
      <c r="O2115" s="1091"/>
      <c r="P2115" s="1091"/>
      <c r="Q2115" s="1091"/>
      <c r="R2115" s="1092"/>
    </row>
    <row r="2116" spans="1:18">
      <c r="A2116" s="1095" t="s">
        <v>199</v>
      </c>
      <c r="B2116" s="1095" t="s">
        <v>2169</v>
      </c>
      <c r="C2116" s="1095" t="s">
        <v>1650</v>
      </c>
      <c r="D2116" s="1095" t="s">
        <v>987</v>
      </c>
      <c r="E2116" s="1096">
        <v>41248</v>
      </c>
      <c r="F2116" s="1095" t="s">
        <v>199</v>
      </c>
      <c r="G2116" s="1091"/>
      <c r="H2116" s="1091"/>
      <c r="I2116" s="1091"/>
      <c r="J2116" s="1095" t="s">
        <v>199</v>
      </c>
      <c r="K2116" s="1091"/>
      <c r="L2116" s="1091"/>
      <c r="M2116" s="1092"/>
      <c r="N2116" s="1091"/>
      <c r="O2116" s="1091"/>
      <c r="P2116" s="1091"/>
      <c r="Q2116" s="1091">
        <v>7666418.5099999998</v>
      </c>
      <c r="R2116" s="1092">
        <v>5789909</v>
      </c>
    </row>
    <row r="2117" spans="1:18">
      <c r="A2117" s="1095"/>
      <c r="B2117" s="1095"/>
      <c r="C2117" s="1095"/>
      <c r="D2117" s="1095"/>
      <c r="E2117" s="1098"/>
      <c r="F2117" s="1099" t="s">
        <v>2234</v>
      </c>
      <c r="G2117" s="1100">
        <f>SUM(G17:G2116)</f>
        <v>204894726320</v>
      </c>
      <c r="H2117" s="1100">
        <f>SUM(H17:H2116)</f>
        <v>47536331.756400004</v>
      </c>
      <c r="I2117" s="1100">
        <f>SUM(I17:I2116)</f>
        <v>226754026585.59671</v>
      </c>
      <c r="J2117" s="1101"/>
      <c r="K2117" s="1100">
        <f>SUM(K17:K2116)</f>
        <v>199662883791.9852</v>
      </c>
      <c r="L2117" s="1100">
        <f>SUM(L17:L2116)</f>
        <v>-38027858.190000013</v>
      </c>
      <c r="M2117" s="1102"/>
      <c r="N2117" s="1100"/>
      <c r="O2117" s="1100">
        <f>SUM(O17:O2116)</f>
        <v>-5184306196.3886042</v>
      </c>
      <c r="P2117" s="1100">
        <f>SUM(P17:P2116)</f>
        <v>6910518809.9952993</v>
      </c>
      <c r="Q2117" s="1100">
        <f>SUM(Q17:Q2116)</f>
        <v>8067282497.5999985</v>
      </c>
      <c r="R2117" s="1092"/>
    </row>
    <row r="2121" spans="1:18">
      <c r="J2121" s="786"/>
      <c r="M2121" s="786"/>
    </row>
  </sheetData>
  <mergeCells count="14">
    <mergeCell ref="A1:R1"/>
    <mergeCell ref="A7:C7"/>
    <mergeCell ref="A8:C8"/>
    <mergeCell ref="A9:C9"/>
    <mergeCell ref="A10:C10"/>
    <mergeCell ref="A11:C11"/>
    <mergeCell ref="K15:N15"/>
    <mergeCell ref="Q15:R15"/>
    <mergeCell ref="H10:I10"/>
    <mergeCell ref="H2:I2"/>
    <mergeCell ref="H3:I3"/>
    <mergeCell ref="H5:I5"/>
    <mergeCell ref="H7:I7"/>
    <mergeCell ref="H8:I8"/>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47"/>
  <sheetViews>
    <sheetView view="pageBreakPreview" zoomScale="90" zoomScaleNormal="100" zoomScaleSheetLayoutView="90" workbookViewId="0"/>
  </sheetViews>
  <sheetFormatPr defaultRowHeight="14.4"/>
  <cols>
    <col min="1" max="1" width="11.109375" style="14" bestFit="1" customWidth="1"/>
    <col min="2" max="2" width="150.77734375" style="13" customWidth="1"/>
    <col min="3" max="3" width="13.109375" bestFit="1" customWidth="1"/>
  </cols>
  <sheetData>
    <row r="1" spans="1:2">
      <c r="A1" s="789" t="s">
        <v>0</v>
      </c>
      <c r="B1" s="790" t="s">
        <v>343</v>
      </c>
    </row>
    <row r="2" spans="1:2">
      <c r="A2" s="789">
        <v>1</v>
      </c>
      <c r="B2" s="791" t="s">
        <v>222</v>
      </c>
    </row>
    <row r="3" spans="1:2">
      <c r="A3" s="789">
        <v>2</v>
      </c>
      <c r="B3" s="791" t="s">
        <v>223</v>
      </c>
    </row>
    <row r="4" spans="1:2">
      <c r="A4" s="789">
        <v>3</v>
      </c>
      <c r="B4" s="791" t="s">
        <v>224</v>
      </c>
    </row>
    <row r="5" spans="1:2" ht="39.6">
      <c r="A5" s="789">
        <v>4</v>
      </c>
      <c r="B5" s="791" t="s">
        <v>225</v>
      </c>
    </row>
    <row r="6" spans="1:2" ht="26.4">
      <c r="A6" s="789">
        <v>5</v>
      </c>
      <c r="B6" s="791" t="s">
        <v>226</v>
      </c>
    </row>
    <row r="7" spans="1:2" ht="39.6">
      <c r="A7" s="789">
        <v>6</v>
      </c>
      <c r="B7" s="791" t="s">
        <v>227</v>
      </c>
    </row>
    <row r="8" spans="1:2" ht="39.6">
      <c r="A8" s="789">
        <v>7</v>
      </c>
      <c r="B8" s="791" t="s">
        <v>228</v>
      </c>
    </row>
    <row r="9" spans="1:2" ht="26.4">
      <c r="A9" s="789">
        <v>8</v>
      </c>
      <c r="B9" s="791" t="s">
        <v>229</v>
      </c>
    </row>
    <row r="10" spans="1:2" ht="26.4">
      <c r="A10" s="789">
        <v>9</v>
      </c>
      <c r="B10" s="791" t="s">
        <v>230</v>
      </c>
    </row>
    <row r="11" spans="1:2">
      <c r="A11" s="789">
        <v>10</v>
      </c>
      <c r="B11" s="791" t="s">
        <v>231</v>
      </c>
    </row>
    <row r="12" spans="1:2">
      <c r="A12" s="789">
        <v>11</v>
      </c>
      <c r="B12" s="791" t="s">
        <v>232</v>
      </c>
    </row>
    <row r="13" spans="1:2">
      <c r="A13" s="789">
        <v>12</v>
      </c>
      <c r="B13" s="791" t="s">
        <v>233</v>
      </c>
    </row>
    <row r="14" spans="1:2">
      <c r="A14" s="789">
        <v>13</v>
      </c>
      <c r="B14" s="791" t="s">
        <v>234</v>
      </c>
    </row>
    <row r="15" spans="1:2">
      <c r="A15" s="789">
        <v>14</v>
      </c>
      <c r="B15" s="791" t="s">
        <v>235</v>
      </c>
    </row>
    <row r="16" spans="1:2">
      <c r="A16" s="789">
        <v>15</v>
      </c>
      <c r="B16" s="791" t="s">
        <v>236</v>
      </c>
    </row>
    <row r="17" spans="1:2" ht="26.4">
      <c r="A17" s="789">
        <v>16</v>
      </c>
      <c r="B17" s="791" t="s">
        <v>237</v>
      </c>
    </row>
    <row r="18" spans="1:2">
      <c r="A18" s="789">
        <v>17</v>
      </c>
      <c r="B18" s="791" t="s">
        <v>238</v>
      </c>
    </row>
    <row r="19" spans="1:2">
      <c r="A19" s="789">
        <v>18</v>
      </c>
      <c r="B19" s="791" t="s">
        <v>239</v>
      </c>
    </row>
    <row r="20" spans="1:2" ht="66">
      <c r="A20" s="789">
        <v>19</v>
      </c>
      <c r="B20" s="791" t="s">
        <v>240</v>
      </c>
    </row>
    <row r="21" spans="1:2" ht="26.4">
      <c r="A21" s="789">
        <v>20</v>
      </c>
      <c r="B21" s="791" t="s">
        <v>241</v>
      </c>
    </row>
    <row r="22" spans="1:2" ht="26.4">
      <c r="A22" s="789">
        <v>21</v>
      </c>
      <c r="B22" s="791" t="s">
        <v>242</v>
      </c>
    </row>
    <row r="23" spans="1:2">
      <c r="A23" s="789">
        <v>22</v>
      </c>
      <c r="B23" s="791" t="s">
        <v>243</v>
      </c>
    </row>
    <row r="24" spans="1:2" ht="26.4">
      <c r="A24" s="789">
        <v>23</v>
      </c>
      <c r="B24" s="791" t="s">
        <v>244</v>
      </c>
    </row>
    <row r="25" spans="1:2" ht="26.4">
      <c r="A25" s="789">
        <v>24</v>
      </c>
      <c r="B25" s="791" t="s">
        <v>245</v>
      </c>
    </row>
    <row r="26" spans="1:2" ht="39.6">
      <c r="A26" s="789">
        <v>25</v>
      </c>
      <c r="B26" s="791" t="s">
        <v>246</v>
      </c>
    </row>
    <row r="27" spans="1:2" ht="26.4">
      <c r="A27" s="789">
        <v>26</v>
      </c>
      <c r="B27" s="791" t="s">
        <v>247</v>
      </c>
    </row>
    <row r="28" spans="1:2" ht="39.6">
      <c r="A28" s="789">
        <v>27</v>
      </c>
      <c r="B28" s="791" t="s">
        <v>248</v>
      </c>
    </row>
    <row r="29" spans="1:2" ht="26.4">
      <c r="A29" s="789">
        <v>28</v>
      </c>
      <c r="B29" s="791" t="s">
        <v>249</v>
      </c>
    </row>
    <row r="30" spans="1:2" ht="52.8">
      <c r="A30" s="789">
        <v>29</v>
      </c>
      <c r="B30" s="791" t="s">
        <v>250</v>
      </c>
    </row>
    <row r="31" spans="1:2" ht="171.6">
      <c r="A31" s="789">
        <v>30</v>
      </c>
      <c r="B31" s="791" t="s">
        <v>251</v>
      </c>
    </row>
    <row r="32" spans="1:2" ht="52.8">
      <c r="A32" s="789">
        <v>31</v>
      </c>
      <c r="B32" s="791" t="s">
        <v>252</v>
      </c>
    </row>
    <row r="33" spans="1:2" ht="26.4">
      <c r="A33" s="789">
        <v>32</v>
      </c>
      <c r="B33" s="791" t="s">
        <v>253</v>
      </c>
    </row>
    <row r="34" spans="1:2" ht="26.4">
      <c r="A34" s="789">
        <v>33</v>
      </c>
      <c r="B34" s="791" t="s">
        <v>254</v>
      </c>
    </row>
    <row r="35" spans="1:2" ht="66">
      <c r="A35" s="789">
        <v>34</v>
      </c>
      <c r="B35" s="791" t="s">
        <v>255</v>
      </c>
    </row>
    <row r="36" spans="1:2" ht="92.4">
      <c r="A36" s="789">
        <v>35</v>
      </c>
      <c r="B36" s="791" t="s">
        <v>256</v>
      </c>
    </row>
    <row r="37" spans="1:2" ht="26.4">
      <c r="A37" s="789">
        <v>36</v>
      </c>
      <c r="B37" s="791" t="s">
        <v>257</v>
      </c>
    </row>
    <row r="38" spans="1:2" ht="26.4">
      <c r="A38" s="789">
        <v>37</v>
      </c>
      <c r="B38" s="791" t="s">
        <v>258</v>
      </c>
    </row>
    <row r="39" spans="1:2" ht="39.6">
      <c r="A39" s="789">
        <v>38</v>
      </c>
      <c r="B39" s="791" t="s">
        <v>259</v>
      </c>
    </row>
    <row r="40" spans="1:2" ht="26.4">
      <c r="A40" s="789">
        <v>39</v>
      </c>
      <c r="B40" s="791" t="s">
        <v>260</v>
      </c>
    </row>
    <row r="41" spans="1:2" ht="26.4">
      <c r="A41" s="789">
        <v>40</v>
      </c>
      <c r="B41" s="791" t="s">
        <v>261</v>
      </c>
    </row>
    <row r="42" spans="1:2" ht="39.6">
      <c r="A42" s="789">
        <v>41</v>
      </c>
      <c r="B42" s="791" t="s">
        <v>262</v>
      </c>
    </row>
    <row r="43" spans="1:2" ht="52.8">
      <c r="A43" s="789">
        <v>42</v>
      </c>
      <c r="B43" s="791" t="s">
        <v>263</v>
      </c>
    </row>
    <row r="44" spans="1:2" ht="39.6">
      <c r="A44" s="789">
        <v>43</v>
      </c>
      <c r="B44" s="791" t="s">
        <v>264</v>
      </c>
    </row>
    <row r="45" spans="1:2" ht="26.4">
      <c r="A45" s="789">
        <v>44</v>
      </c>
      <c r="B45" s="791" t="s">
        <v>265</v>
      </c>
    </row>
    <row r="46" spans="1:2" ht="26.4">
      <c r="A46" s="789">
        <v>45</v>
      </c>
      <c r="B46" s="791" t="s">
        <v>266</v>
      </c>
    </row>
    <row r="47" spans="1:2" ht="26.4">
      <c r="A47" s="789">
        <v>46</v>
      </c>
      <c r="B47" s="791" t="s">
        <v>267</v>
      </c>
    </row>
    <row r="48" spans="1:2" ht="26.4">
      <c r="A48" s="789">
        <v>47</v>
      </c>
      <c r="B48" s="791" t="s">
        <v>268</v>
      </c>
    </row>
    <row r="49" spans="1:2" ht="26.4">
      <c r="A49" s="789">
        <v>48</v>
      </c>
      <c r="B49" s="791" t="s">
        <v>269</v>
      </c>
    </row>
    <row r="50" spans="1:2" ht="26.4">
      <c r="A50" s="789">
        <v>49</v>
      </c>
      <c r="B50" s="791" t="s">
        <v>270</v>
      </c>
    </row>
    <row r="51" spans="1:2" ht="26.4">
      <c r="A51" s="789">
        <v>50</v>
      </c>
      <c r="B51" s="791" t="s">
        <v>271</v>
      </c>
    </row>
    <row r="52" spans="1:2" ht="26.4">
      <c r="A52" s="789">
        <v>51</v>
      </c>
      <c r="B52" s="791" t="s">
        <v>272</v>
      </c>
    </row>
    <row r="53" spans="1:2" ht="26.4">
      <c r="A53" s="789">
        <v>52</v>
      </c>
      <c r="B53" s="791" t="s">
        <v>273</v>
      </c>
    </row>
    <row r="54" spans="1:2" ht="26.4">
      <c r="A54" s="789">
        <v>53</v>
      </c>
      <c r="B54" s="791" t="s">
        <v>274</v>
      </c>
    </row>
    <row r="55" spans="1:2" ht="39.6">
      <c r="A55" s="789">
        <v>54</v>
      </c>
      <c r="B55" s="791" t="s">
        <v>275</v>
      </c>
    </row>
    <row r="56" spans="1:2" ht="26.4">
      <c r="A56" s="789">
        <v>55</v>
      </c>
      <c r="B56" s="791" t="s">
        <v>276</v>
      </c>
    </row>
    <row r="57" spans="1:2" ht="26.4">
      <c r="A57" s="789">
        <v>56</v>
      </c>
      <c r="B57" s="791" t="s">
        <v>277</v>
      </c>
    </row>
    <row r="58" spans="1:2" ht="26.4">
      <c r="A58" s="789">
        <v>57</v>
      </c>
      <c r="B58" s="791" t="s">
        <v>278</v>
      </c>
    </row>
    <row r="59" spans="1:2" ht="39.6">
      <c r="A59" s="789">
        <v>58</v>
      </c>
      <c r="B59" s="791" t="s">
        <v>279</v>
      </c>
    </row>
    <row r="60" spans="1:2" ht="39.6">
      <c r="A60" s="789">
        <v>59</v>
      </c>
      <c r="B60" s="791" t="s">
        <v>280</v>
      </c>
    </row>
    <row r="61" spans="1:2" ht="39.6">
      <c r="A61" s="789">
        <v>60</v>
      </c>
      <c r="B61" s="791" t="s">
        <v>281</v>
      </c>
    </row>
    <row r="62" spans="1:2" ht="26.4">
      <c r="A62" s="789">
        <v>61</v>
      </c>
      <c r="B62" s="791" t="s">
        <v>282</v>
      </c>
    </row>
    <row r="63" spans="1:2" ht="39.6">
      <c r="A63" s="789">
        <v>62</v>
      </c>
      <c r="B63" s="791" t="s">
        <v>283</v>
      </c>
    </row>
    <row r="64" spans="1:2" ht="26.4">
      <c r="A64" s="789">
        <v>63</v>
      </c>
      <c r="B64" s="791" t="s">
        <v>284</v>
      </c>
    </row>
    <row r="65" spans="1:2" ht="26.4">
      <c r="A65" s="789">
        <v>64</v>
      </c>
      <c r="B65" s="791" t="s">
        <v>285</v>
      </c>
    </row>
    <row r="66" spans="1:2" ht="26.4">
      <c r="A66" s="789">
        <v>65</v>
      </c>
      <c r="B66" s="791" t="s">
        <v>286</v>
      </c>
    </row>
    <row r="67" spans="1:2" ht="26.4">
      <c r="A67" s="789">
        <v>66</v>
      </c>
      <c r="B67" s="791" t="s">
        <v>287</v>
      </c>
    </row>
    <row r="68" spans="1:2" ht="39.6">
      <c r="A68" s="789">
        <v>67</v>
      </c>
      <c r="B68" s="791" t="s">
        <v>288</v>
      </c>
    </row>
    <row r="69" spans="1:2" ht="26.4">
      <c r="A69" s="789">
        <v>68</v>
      </c>
      <c r="B69" s="791" t="s">
        <v>289</v>
      </c>
    </row>
    <row r="70" spans="1:2" ht="26.4">
      <c r="A70" s="789">
        <v>69</v>
      </c>
      <c r="B70" s="791" t="s">
        <v>290</v>
      </c>
    </row>
    <row r="71" spans="1:2" ht="26.4">
      <c r="A71" s="789">
        <v>70</v>
      </c>
      <c r="B71" s="791" t="s">
        <v>291</v>
      </c>
    </row>
    <row r="72" spans="1:2" ht="26.4">
      <c r="A72" s="789">
        <v>71</v>
      </c>
      <c r="B72" s="791" t="s">
        <v>292</v>
      </c>
    </row>
    <row r="73" spans="1:2" ht="39.6">
      <c r="A73" s="789">
        <v>72</v>
      </c>
      <c r="B73" s="791" t="s">
        <v>293</v>
      </c>
    </row>
    <row r="74" spans="1:2">
      <c r="A74" s="789">
        <v>73</v>
      </c>
      <c r="B74" s="791" t="s">
        <v>294</v>
      </c>
    </row>
    <row r="75" spans="1:2" ht="52.8">
      <c r="A75" s="789">
        <v>74</v>
      </c>
      <c r="B75" s="791" t="s">
        <v>295</v>
      </c>
    </row>
    <row r="76" spans="1:2" ht="26.4">
      <c r="A76" s="789">
        <v>75</v>
      </c>
      <c r="B76" s="791" t="s">
        <v>296</v>
      </c>
    </row>
    <row r="77" spans="1:2" ht="26.4">
      <c r="A77" s="789">
        <v>76</v>
      </c>
      <c r="B77" s="791" t="s">
        <v>297</v>
      </c>
    </row>
    <row r="78" spans="1:2" ht="39.6">
      <c r="A78" s="789">
        <v>77</v>
      </c>
      <c r="B78" s="791" t="s">
        <v>298</v>
      </c>
    </row>
    <row r="79" spans="1:2" ht="26.4">
      <c r="A79" s="789">
        <v>78</v>
      </c>
      <c r="B79" s="791" t="s">
        <v>299</v>
      </c>
    </row>
    <row r="80" spans="1:2" ht="26.4">
      <c r="A80" s="789">
        <v>79</v>
      </c>
      <c r="B80" s="791" t="s">
        <v>300</v>
      </c>
    </row>
    <row r="81" spans="1:2" ht="26.4">
      <c r="A81" s="789">
        <v>80</v>
      </c>
      <c r="B81" s="791" t="s">
        <v>301</v>
      </c>
    </row>
    <row r="82" spans="1:2" ht="39.6">
      <c r="A82" s="789">
        <v>81</v>
      </c>
      <c r="B82" s="791" t="s">
        <v>302</v>
      </c>
    </row>
    <row r="83" spans="1:2" ht="39.6">
      <c r="A83" s="789">
        <v>82</v>
      </c>
      <c r="B83" s="791" t="s">
        <v>303</v>
      </c>
    </row>
    <row r="84" spans="1:2" ht="26.4">
      <c r="A84" s="789">
        <v>83</v>
      </c>
      <c r="B84" s="791" t="s">
        <v>304</v>
      </c>
    </row>
    <row r="85" spans="1:2" ht="26.4">
      <c r="A85" s="789">
        <v>84</v>
      </c>
      <c r="B85" s="791" t="s">
        <v>305</v>
      </c>
    </row>
    <row r="86" spans="1:2" ht="39.6">
      <c r="A86" s="789">
        <v>85</v>
      </c>
      <c r="B86" s="791" t="s">
        <v>306</v>
      </c>
    </row>
    <row r="87" spans="1:2" ht="39.6">
      <c r="A87" s="789">
        <v>86</v>
      </c>
      <c r="B87" s="791" t="s">
        <v>307</v>
      </c>
    </row>
    <row r="88" spans="1:2" ht="39.6">
      <c r="A88" s="789">
        <v>87</v>
      </c>
      <c r="B88" s="791" t="s">
        <v>308</v>
      </c>
    </row>
    <row r="89" spans="1:2" ht="26.4">
      <c r="A89" s="789">
        <v>88</v>
      </c>
      <c r="B89" s="791" t="s">
        <v>309</v>
      </c>
    </row>
    <row r="90" spans="1:2" ht="39.6">
      <c r="A90" s="789">
        <v>89</v>
      </c>
      <c r="B90" s="791" t="s">
        <v>310</v>
      </c>
    </row>
    <row r="91" spans="1:2" ht="26.4">
      <c r="A91" s="789">
        <v>90</v>
      </c>
      <c r="B91" s="791" t="s">
        <v>311</v>
      </c>
    </row>
    <row r="92" spans="1:2" ht="26.4">
      <c r="A92" s="789">
        <v>91</v>
      </c>
      <c r="B92" s="791" t="s">
        <v>312</v>
      </c>
    </row>
    <row r="93" spans="1:2">
      <c r="A93" s="789">
        <v>92</v>
      </c>
      <c r="B93" s="791" t="s">
        <v>313</v>
      </c>
    </row>
    <row r="94" spans="1:2" ht="39.6">
      <c r="A94" s="789">
        <v>93</v>
      </c>
      <c r="B94" s="791" t="s">
        <v>314</v>
      </c>
    </row>
    <row r="95" spans="1:2" ht="52.8">
      <c r="A95" s="789">
        <v>94</v>
      </c>
      <c r="B95" s="791" t="s">
        <v>315</v>
      </c>
    </row>
    <row r="96" spans="1:2">
      <c r="A96" s="789">
        <v>95</v>
      </c>
      <c r="B96" s="791" t="s">
        <v>316</v>
      </c>
    </row>
    <row r="97" spans="1:2" ht="39.6">
      <c r="A97" s="789">
        <v>96</v>
      </c>
      <c r="B97" s="791" t="s">
        <v>317</v>
      </c>
    </row>
    <row r="98" spans="1:2" ht="39.6">
      <c r="A98" s="789">
        <v>97</v>
      </c>
      <c r="B98" s="791" t="s">
        <v>318</v>
      </c>
    </row>
    <row r="99" spans="1:2" ht="52.8">
      <c r="A99" s="789">
        <v>98</v>
      </c>
      <c r="B99" s="791" t="s">
        <v>319</v>
      </c>
    </row>
    <row r="100" spans="1:2">
      <c r="A100" s="789">
        <v>99</v>
      </c>
      <c r="B100" s="791" t="s">
        <v>320</v>
      </c>
    </row>
    <row r="101" spans="1:2" ht="26.4">
      <c r="A101" s="789">
        <v>100</v>
      </c>
      <c r="B101" s="791" t="s">
        <v>321</v>
      </c>
    </row>
    <row r="102" spans="1:2" ht="39.6">
      <c r="A102" s="789">
        <v>101</v>
      </c>
      <c r="B102" s="791" t="s">
        <v>322</v>
      </c>
    </row>
    <row r="103" spans="1:2" ht="39.6">
      <c r="A103" s="789">
        <v>102</v>
      </c>
      <c r="B103" s="791" t="s">
        <v>323</v>
      </c>
    </row>
    <row r="104" spans="1:2" ht="26.4">
      <c r="A104" s="789">
        <v>103</v>
      </c>
      <c r="B104" s="791" t="s">
        <v>324</v>
      </c>
    </row>
    <row r="105" spans="1:2" ht="26.4">
      <c r="A105" s="789">
        <v>104</v>
      </c>
      <c r="B105" s="791" t="s">
        <v>325</v>
      </c>
    </row>
    <row r="106" spans="1:2" ht="26.4">
      <c r="A106" s="789">
        <v>105</v>
      </c>
      <c r="B106" s="791" t="s">
        <v>326</v>
      </c>
    </row>
    <row r="107" spans="1:2" ht="26.4">
      <c r="A107" s="789">
        <v>106</v>
      </c>
      <c r="B107" s="791" t="s">
        <v>327</v>
      </c>
    </row>
    <row r="108" spans="1:2" ht="39.6">
      <c r="A108" s="789">
        <v>107</v>
      </c>
      <c r="B108" s="791" t="s">
        <v>328</v>
      </c>
    </row>
    <row r="109" spans="1:2" ht="39.6">
      <c r="A109" s="789">
        <v>108</v>
      </c>
      <c r="B109" s="791" t="s">
        <v>2188</v>
      </c>
    </row>
    <row r="110" spans="1:2" ht="52.8">
      <c r="A110" s="789">
        <v>109</v>
      </c>
      <c r="B110" s="791" t="s">
        <v>329</v>
      </c>
    </row>
    <row r="111" spans="1:2">
      <c r="A111" s="789">
        <v>110</v>
      </c>
      <c r="B111" s="791" t="s">
        <v>330</v>
      </c>
    </row>
    <row r="112" spans="1:2" ht="39.6">
      <c r="A112" s="789">
        <v>111</v>
      </c>
      <c r="B112" s="791" t="s">
        <v>331</v>
      </c>
    </row>
    <row r="113" spans="1:2" ht="39.6">
      <c r="A113" s="789">
        <v>112</v>
      </c>
      <c r="B113" s="791" t="s">
        <v>332</v>
      </c>
    </row>
    <row r="114" spans="1:2" ht="39.6">
      <c r="A114" s="789">
        <v>113</v>
      </c>
      <c r="B114" s="791" t="s">
        <v>333</v>
      </c>
    </row>
    <row r="115" spans="1:2" ht="39.6">
      <c r="A115" s="789">
        <v>114</v>
      </c>
      <c r="B115" s="791" t="s">
        <v>334</v>
      </c>
    </row>
    <row r="116" spans="1:2" ht="26.4">
      <c r="A116" s="789">
        <v>115</v>
      </c>
      <c r="B116" s="791" t="s">
        <v>335</v>
      </c>
    </row>
    <row r="117" spans="1:2" ht="26.4">
      <c r="A117" s="789">
        <v>116</v>
      </c>
      <c r="B117" s="791" t="s">
        <v>336</v>
      </c>
    </row>
    <row r="118" spans="1:2" ht="26.4">
      <c r="A118" s="789">
        <v>117</v>
      </c>
      <c r="B118" s="791" t="s">
        <v>337</v>
      </c>
    </row>
    <row r="119" spans="1:2" ht="26.4">
      <c r="A119" s="789">
        <v>118</v>
      </c>
      <c r="B119" s="791" t="s">
        <v>338</v>
      </c>
    </row>
    <row r="120" spans="1:2" ht="26.4">
      <c r="A120" s="789">
        <v>119</v>
      </c>
      <c r="B120" s="791" t="s">
        <v>339</v>
      </c>
    </row>
    <row r="121" spans="1:2" ht="39.6">
      <c r="A121" s="789">
        <v>120</v>
      </c>
      <c r="B121" s="791" t="s">
        <v>340</v>
      </c>
    </row>
    <row r="122" spans="1:2" ht="26.4">
      <c r="A122" s="789">
        <v>121</v>
      </c>
      <c r="B122" s="791" t="s">
        <v>341</v>
      </c>
    </row>
    <row r="123" spans="1:2" ht="26.4">
      <c r="A123" s="789">
        <v>122</v>
      </c>
      <c r="B123" s="791" t="s">
        <v>342</v>
      </c>
    </row>
    <row r="124" spans="1:2" ht="39.6">
      <c r="A124" s="789">
        <v>123</v>
      </c>
      <c r="B124" s="791" t="s">
        <v>2172</v>
      </c>
    </row>
    <row r="125" spans="1:2" ht="26.4">
      <c r="A125" s="789">
        <v>124</v>
      </c>
      <c r="B125" s="791" t="s">
        <v>2189</v>
      </c>
    </row>
    <row r="126" spans="1:2" ht="26.4">
      <c r="A126" s="789">
        <v>125</v>
      </c>
      <c r="B126" s="791" t="s">
        <v>2190</v>
      </c>
    </row>
    <row r="127" spans="1:2" ht="39.6">
      <c r="A127" s="789">
        <v>126</v>
      </c>
      <c r="B127" s="791" t="s">
        <v>2191</v>
      </c>
    </row>
    <row r="128" spans="1:2" ht="26.4">
      <c r="A128" s="789">
        <v>127</v>
      </c>
      <c r="B128" s="791" t="s">
        <v>2192</v>
      </c>
    </row>
    <row r="129" spans="1:2" ht="52.8">
      <c r="A129" s="789">
        <v>128</v>
      </c>
      <c r="B129" s="791" t="s">
        <v>2193</v>
      </c>
    </row>
    <row r="130" spans="1:2" ht="26.4">
      <c r="A130" s="789">
        <v>129</v>
      </c>
      <c r="B130" s="791" t="s">
        <v>2194</v>
      </c>
    </row>
    <row r="131" spans="1:2" ht="39.6">
      <c r="A131" s="789">
        <v>130</v>
      </c>
      <c r="B131" s="791" t="s">
        <v>2195</v>
      </c>
    </row>
    <row r="132" spans="1:2" ht="26.4">
      <c r="A132" s="789">
        <v>131</v>
      </c>
      <c r="B132" s="791" t="s">
        <v>2196</v>
      </c>
    </row>
    <row r="133" spans="1:2" ht="26.4">
      <c r="A133" s="789">
        <v>132</v>
      </c>
      <c r="B133" s="791" t="s">
        <v>2197</v>
      </c>
    </row>
    <row r="134" spans="1:2" ht="39.6">
      <c r="A134" s="789">
        <v>133</v>
      </c>
      <c r="B134" s="791" t="s">
        <v>2198</v>
      </c>
    </row>
    <row r="135" spans="1:2" ht="39.6">
      <c r="A135" s="789">
        <v>134</v>
      </c>
      <c r="B135" s="791" t="s">
        <v>2199</v>
      </c>
    </row>
    <row r="136" spans="1:2" ht="26.4">
      <c r="A136" s="789">
        <v>135</v>
      </c>
      <c r="B136" s="791" t="s">
        <v>2200</v>
      </c>
    </row>
    <row r="137" spans="1:2" ht="39.6">
      <c r="A137" s="789">
        <v>136</v>
      </c>
      <c r="B137" s="791" t="s">
        <v>2201</v>
      </c>
    </row>
    <row r="138" spans="1:2" ht="26.4">
      <c r="A138" s="789">
        <v>137</v>
      </c>
      <c r="B138" s="791" t="s">
        <v>2202</v>
      </c>
    </row>
    <row r="139" spans="1:2" ht="39.6">
      <c r="A139" s="789">
        <v>138</v>
      </c>
      <c r="B139" s="791" t="s">
        <v>2203</v>
      </c>
    </row>
    <row r="140" spans="1:2">
      <c r="A140" s="789">
        <v>139</v>
      </c>
      <c r="B140" s="791" t="s">
        <v>2204</v>
      </c>
    </row>
    <row r="141" spans="1:2">
      <c r="A141" s="789">
        <v>140</v>
      </c>
      <c r="B141" s="791" t="s">
        <v>2205</v>
      </c>
    </row>
    <row r="142" spans="1:2">
      <c r="A142" s="789">
        <v>141</v>
      </c>
      <c r="B142" s="791" t="s">
        <v>2206</v>
      </c>
    </row>
    <row r="143" spans="1:2" ht="39.6">
      <c r="A143" s="789">
        <v>142</v>
      </c>
      <c r="B143" s="791" t="s">
        <v>2207</v>
      </c>
    </row>
    <row r="144" spans="1:2">
      <c r="A144" s="789">
        <v>143</v>
      </c>
      <c r="B144" s="791" t="s">
        <v>2208</v>
      </c>
    </row>
    <row r="145" spans="1:2" ht="39.6">
      <c r="A145" s="789">
        <v>144</v>
      </c>
      <c r="B145" s="791" t="s">
        <v>2209</v>
      </c>
    </row>
    <row r="146" spans="1:2" ht="39.6">
      <c r="A146" s="789">
        <v>145</v>
      </c>
      <c r="B146" s="791" t="s">
        <v>2210</v>
      </c>
    </row>
    <row r="147" spans="1:2" ht="52.8">
      <c r="A147" s="789">
        <v>146</v>
      </c>
      <c r="B147" s="791" t="s">
        <v>2211</v>
      </c>
    </row>
  </sheetData>
  <pageMargins left="0.7" right="0.7" top="0.75" bottom="0.75" header="0.3" footer="0.3"/>
  <pageSetup paperSize="5" scale="98" fitToHeight="10" orientation="landscape" r:id="rId1"/>
  <rowBreaks count="1" manualBreakCount="1">
    <brk id="130" max="1"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heetViews>
  <sheetFormatPr defaultColWidth="9.109375" defaultRowHeight="13.8"/>
  <cols>
    <col min="1" max="1" width="2.6640625" style="517" customWidth="1"/>
    <col min="2" max="2" width="12.6640625" style="37" customWidth="1"/>
    <col min="3" max="3" width="2.6640625" style="37" customWidth="1"/>
    <col min="4" max="4" width="26.6640625" style="38" customWidth="1"/>
    <col min="5" max="5" width="30.88671875" style="517" customWidth="1"/>
    <col min="6" max="6" width="28.6640625" style="40" customWidth="1"/>
    <col min="7" max="7" width="30.44140625" style="41" customWidth="1"/>
    <col min="8" max="8" width="24.44140625" style="41" customWidth="1"/>
    <col min="9" max="9" width="28.33203125" style="517" customWidth="1"/>
    <col min="10" max="16384" width="9.109375" style="517"/>
  </cols>
  <sheetData>
    <row r="1" spans="2:12">
      <c r="B1" s="1198" t="s">
        <v>344</v>
      </c>
      <c r="C1" s="1198"/>
      <c r="D1" s="1198"/>
      <c r="E1" s="1198"/>
      <c r="F1" s="1198"/>
      <c r="G1" s="15"/>
      <c r="H1" s="15"/>
      <c r="I1" s="15"/>
    </row>
    <row r="2" spans="2:12">
      <c r="B2" s="1198" t="s">
        <v>345</v>
      </c>
      <c r="C2" s="1198"/>
      <c r="D2" s="1198"/>
      <c r="E2" s="1198"/>
      <c r="F2" s="1198"/>
      <c r="G2" s="15"/>
      <c r="H2" s="15"/>
      <c r="I2" s="15"/>
    </row>
    <row r="3" spans="2:12" ht="14.4" thickBot="1">
      <c r="B3" s="15"/>
      <c r="C3" s="16"/>
      <c r="D3" s="15"/>
      <c r="E3" s="15"/>
      <c r="F3" s="15"/>
      <c r="G3" s="15"/>
      <c r="H3" s="15"/>
    </row>
    <row r="4" spans="2:12" s="20" customFormat="1" ht="39.75" customHeight="1">
      <c r="B4" s="1199" t="s">
        <v>1</v>
      </c>
      <c r="C4" s="1200"/>
      <c r="D4" s="17" t="s">
        <v>346</v>
      </c>
      <c r="E4" s="18" t="s">
        <v>347</v>
      </c>
      <c r="F4" s="19" t="s">
        <v>348</v>
      </c>
    </row>
    <row r="5" spans="2:12" s="508" customFormat="1" ht="30" customHeight="1">
      <c r="B5" s="545" t="s">
        <v>349</v>
      </c>
      <c r="C5" s="540">
        <v>1</v>
      </c>
      <c r="D5" s="544">
        <v>4.1216621052775331</v>
      </c>
      <c r="E5" s="543">
        <v>1500000000</v>
      </c>
      <c r="F5" s="542">
        <f>D5*E5</f>
        <v>6182493157.9162998</v>
      </c>
      <c r="G5" s="21"/>
      <c r="H5" s="22"/>
      <c r="I5" s="23"/>
    </row>
    <row r="6" spans="2:12" s="508" customFormat="1" ht="30" customHeight="1">
      <c r="B6" s="541" t="s">
        <v>350</v>
      </c>
      <c r="C6" s="540">
        <v>2</v>
      </c>
      <c r="D6" s="539">
        <v>3.8980000000000001</v>
      </c>
      <c r="E6" s="538">
        <v>1108971857</v>
      </c>
      <c r="F6" s="537">
        <v>4322726824.6037006</v>
      </c>
      <c r="H6" s="22"/>
      <c r="I6" s="20"/>
    </row>
    <row r="7" spans="2:12" s="508" customFormat="1" ht="30" customHeight="1">
      <c r="B7" s="541" t="s">
        <v>351</v>
      </c>
      <c r="C7" s="540">
        <v>3</v>
      </c>
      <c r="D7" s="539">
        <v>3.9089999999999998</v>
      </c>
      <c r="E7" s="538">
        <v>1500000000</v>
      </c>
      <c r="F7" s="537">
        <v>5863489586.79</v>
      </c>
      <c r="H7" s="24"/>
      <c r="I7" s="24"/>
    </row>
    <row r="8" spans="2:12" s="508" customFormat="1" ht="30" customHeight="1">
      <c r="B8" s="25" t="s">
        <v>352</v>
      </c>
      <c r="C8" s="26">
        <v>4</v>
      </c>
      <c r="D8" s="27">
        <v>4.2609000000000004</v>
      </c>
      <c r="E8" s="28">
        <v>1165928228</v>
      </c>
      <c r="F8" s="29">
        <v>4967921811.1899996</v>
      </c>
      <c r="H8" s="24"/>
      <c r="I8" s="20"/>
    </row>
    <row r="9" spans="2:12" s="508" customFormat="1" ht="30" customHeight="1" thickBot="1">
      <c r="B9" s="536">
        <v>40518</v>
      </c>
      <c r="C9" s="535">
        <v>5</v>
      </c>
      <c r="D9" s="534">
        <v>4.3499999999999996</v>
      </c>
      <c r="E9" s="533">
        <v>2417407607</v>
      </c>
      <c r="F9" s="532">
        <f>D9*E9</f>
        <v>10515723090.449999</v>
      </c>
      <c r="H9" s="30"/>
      <c r="I9" s="20"/>
    </row>
    <row r="10" spans="2:12" s="508" customFormat="1" ht="30" customHeight="1" thickBot="1">
      <c r="B10" s="31"/>
      <c r="C10" s="31"/>
      <c r="E10" s="32" t="s">
        <v>353</v>
      </c>
      <c r="F10" s="33">
        <f>SUM(F5:F9)</f>
        <v>31852354470.949997</v>
      </c>
      <c r="G10" s="34"/>
      <c r="H10" s="35"/>
      <c r="K10" s="20"/>
      <c r="L10" s="20"/>
    </row>
    <row r="11" spans="2:12" s="508" customFormat="1" ht="14.4" thickTop="1">
      <c r="C11" s="509"/>
      <c r="E11" s="36"/>
      <c r="F11" s="20"/>
    </row>
    <row r="12" spans="2:12" s="508" customFormat="1">
      <c r="C12" s="509"/>
      <c r="E12" s="36"/>
      <c r="F12" s="20"/>
    </row>
    <row r="13" spans="2:12" s="508" customFormat="1">
      <c r="B13" s="1194" t="s">
        <v>354</v>
      </c>
      <c r="C13" s="1194"/>
      <c r="D13" s="1194"/>
      <c r="E13" s="1194"/>
      <c r="F13" s="1194"/>
      <c r="G13" s="1194"/>
      <c r="H13" s="1194"/>
      <c r="I13" s="1194"/>
    </row>
    <row r="14" spans="2:12" s="508" customFormat="1">
      <c r="B14" s="1194"/>
      <c r="C14" s="1194"/>
      <c r="D14" s="1194"/>
      <c r="E14" s="1194"/>
      <c r="F14" s="1194"/>
      <c r="G14" s="1194"/>
      <c r="H14" s="1194"/>
      <c r="I14" s="1194"/>
    </row>
    <row r="15" spans="2:12" s="508" customFormat="1">
      <c r="B15" s="1194" t="s">
        <v>355</v>
      </c>
      <c r="C15" s="1194"/>
      <c r="D15" s="1194"/>
      <c r="E15" s="1194"/>
      <c r="F15" s="1194"/>
      <c r="G15" s="1194"/>
      <c r="H15" s="1194"/>
      <c r="I15" s="1194"/>
    </row>
    <row r="16" spans="2:12" s="508" customFormat="1">
      <c r="B16" s="1194"/>
      <c r="C16" s="1194"/>
      <c r="D16" s="1194"/>
      <c r="E16" s="1194"/>
      <c r="F16" s="1194"/>
      <c r="G16" s="1194"/>
      <c r="H16" s="1194"/>
      <c r="I16" s="1194"/>
    </row>
    <row r="17" spans="2:9" s="508" customFormat="1" ht="14.25" customHeight="1">
      <c r="B17" s="1194" t="s">
        <v>356</v>
      </c>
      <c r="C17" s="1194"/>
      <c r="D17" s="1194"/>
      <c r="E17" s="1194"/>
      <c r="F17" s="1194"/>
      <c r="G17" s="1194"/>
      <c r="H17" s="1194"/>
      <c r="I17" s="1194"/>
    </row>
    <row r="18" spans="2:9" s="508" customFormat="1">
      <c r="B18" s="1194"/>
      <c r="C18" s="1194"/>
      <c r="D18" s="1194"/>
      <c r="E18" s="1194"/>
      <c r="F18" s="1194"/>
      <c r="G18" s="1194"/>
      <c r="H18" s="1194"/>
      <c r="I18" s="1194"/>
    </row>
    <row r="19" spans="2:9" s="508" customFormat="1">
      <c r="B19" s="1194" t="s">
        <v>357</v>
      </c>
      <c r="C19" s="1194"/>
      <c r="D19" s="1194"/>
      <c r="E19" s="1194"/>
      <c r="F19" s="1194"/>
      <c r="G19" s="1194"/>
      <c r="H19" s="1194"/>
      <c r="I19" s="1194"/>
    </row>
    <row r="20" spans="2:9" s="508" customFormat="1">
      <c r="B20" s="1194"/>
      <c r="C20" s="1194"/>
      <c r="D20" s="1194"/>
      <c r="E20" s="1194"/>
      <c r="F20" s="1194"/>
      <c r="G20" s="1194"/>
      <c r="H20" s="1194"/>
      <c r="I20" s="1194"/>
    </row>
    <row r="21" spans="2:9" s="508" customFormat="1">
      <c r="B21" s="1195" t="s">
        <v>358</v>
      </c>
      <c r="C21" s="1195"/>
      <c r="D21" s="1195"/>
      <c r="E21" s="1195"/>
      <c r="F21" s="1195"/>
      <c r="G21" s="1195"/>
      <c r="H21" s="1195"/>
      <c r="I21" s="1195"/>
    </row>
    <row r="22" spans="2:9" ht="14.25" customHeight="1">
      <c r="B22" s="1196" t="s">
        <v>359</v>
      </c>
      <c r="C22" s="1196"/>
      <c r="D22" s="1196"/>
      <c r="E22" s="1196"/>
      <c r="F22" s="1196"/>
      <c r="G22" s="1196"/>
      <c r="H22" s="1196"/>
      <c r="I22" s="1196"/>
    </row>
    <row r="23" spans="2:9">
      <c r="B23" s="1197" t="s">
        <v>360</v>
      </c>
      <c r="C23" s="1197"/>
      <c r="D23" s="1197"/>
      <c r="E23" s="1197"/>
      <c r="F23" s="1197"/>
      <c r="G23" s="1197"/>
      <c r="H23" s="1197"/>
      <c r="I23" s="1197"/>
    </row>
    <row r="27" spans="2:9" ht="14.4">
      <c r="E27" s="39"/>
    </row>
    <row r="28" spans="2:9">
      <c r="E28" s="42"/>
      <c r="F28" s="43"/>
      <c r="G28" s="44"/>
    </row>
    <row r="29" spans="2:9">
      <c r="G29" s="45"/>
    </row>
    <row r="30" spans="2:9" ht="14.4">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R185"/>
  <sheetViews>
    <sheetView view="pageBreakPreview" zoomScale="60" zoomScaleNormal="80" workbookViewId="0">
      <pane ySplit="16" topLeftCell="A160" activePane="bottomLeft" state="frozenSplit"/>
      <selection pane="bottomLeft"/>
    </sheetView>
  </sheetViews>
  <sheetFormatPr defaultColWidth="9.109375" defaultRowHeight="13.8"/>
  <cols>
    <col min="1" max="1" width="14.109375" style="784" bestFit="1" customWidth="1"/>
    <col min="2" max="2" width="92.109375" style="784" bestFit="1" customWidth="1"/>
    <col min="3" max="3" width="14.44140625" style="784" bestFit="1" customWidth="1"/>
    <col min="4" max="4" width="10.44140625" style="784" bestFit="1" customWidth="1"/>
    <col min="5" max="5" width="11" style="785" bestFit="1" customWidth="1"/>
    <col min="6" max="6" width="27.44140625" style="784" bestFit="1" customWidth="1"/>
    <col min="7" max="7" width="25.77734375" style="786" bestFit="1" customWidth="1"/>
    <col min="8" max="8" width="33.21875" style="786" bestFit="1" customWidth="1"/>
    <col min="9" max="9" width="29.109375" style="786" bestFit="1" customWidth="1"/>
    <col min="10" max="10" width="19.33203125" style="786" bestFit="1" customWidth="1"/>
    <col min="11" max="11" width="25.6640625" style="784" bestFit="1" customWidth="1"/>
    <col min="12" max="12" width="16.77734375" style="786" bestFit="1" customWidth="1"/>
    <col min="13" max="13" width="10.44140625" style="786" bestFit="1" customWidth="1"/>
    <col min="14" max="14" width="12.21875" style="787" bestFit="1" customWidth="1"/>
    <col min="15" max="15" width="15.44140625" style="786" bestFit="1" customWidth="1"/>
    <col min="16" max="16" width="32.109375" style="786" bestFit="1" customWidth="1"/>
    <col min="17" max="17" width="9.88671875" style="786" bestFit="1" customWidth="1"/>
    <col min="18" max="18" width="28.5546875" style="784" customWidth="1"/>
    <col min="19" max="19" width="8.44140625" style="784" bestFit="1" customWidth="1"/>
    <col min="20" max="20" width="4.6640625" style="784" customWidth="1"/>
    <col min="21" max="21" width="7" style="784" bestFit="1" customWidth="1"/>
    <col min="22" max="16384" width="9.109375" style="784"/>
  </cols>
  <sheetData>
    <row r="1" spans="1:18" ht="14.4" thickBot="1"/>
    <row r="2" spans="1:18" ht="15.6">
      <c r="A2" s="1" t="s">
        <v>190</v>
      </c>
      <c r="B2" s="2"/>
      <c r="C2" s="3"/>
      <c r="H2" s="1173" t="s">
        <v>779</v>
      </c>
      <c r="I2" s="1173"/>
      <c r="J2" s="1173"/>
    </row>
    <row r="3" spans="1:18">
      <c r="A3" s="1049" t="s">
        <v>191</v>
      </c>
      <c r="B3" s="4"/>
      <c r="C3" s="5"/>
    </row>
    <row r="4" spans="1:18">
      <c r="A4" s="1049" t="s">
        <v>192</v>
      </c>
      <c r="B4" s="6"/>
      <c r="C4" s="7"/>
    </row>
    <row r="5" spans="1:18">
      <c r="A5" s="1049" t="s">
        <v>193</v>
      </c>
      <c r="B5" s="4"/>
      <c r="C5" s="5"/>
    </row>
    <row r="6" spans="1:18" ht="14.4">
      <c r="A6" s="8" t="s">
        <v>194</v>
      </c>
      <c r="B6" s="9"/>
      <c r="C6" s="10"/>
    </row>
    <row r="7" spans="1:18" ht="30" customHeight="1">
      <c r="A7" s="1177" t="s">
        <v>195</v>
      </c>
      <c r="B7" s="1178"/>
      <c r="C7" s="1179"/>
    </row>
    <row r="8" spans="1:18">
      <c r="A8" s="1180" t="s">
        <v>196</v>
      </c>
      <c r="B8" s="1181"/>
      <c r="C8" s="1182"/>
    </row>
    <row r="9" spans="1:18" ht="14.4" thickBot="1">
      <c r="A9" s="1201" t="s">
        <v>197</v>
      </c>
      <c r="B9" s="1202"/>
      <c r="C9" s="1203"/>
    </row>
    <row r="15" spans="1:18">
      <c r="A15" s="1105"/>
      <c r="B15" s="1105"/>
      <c r="C15" s="1105"/>
      <c r="D15" s="1105"/>
      <c r="E15" s="1106"/>
      <c r="F15" s="1105"/>
      <c r="G15" s="1107"/>
      <c r="H15" s="1107"/>
      <c r="I15" s="1107"/>
      <c r="J15" s="1107"/>
      <c r="K15" s="1105"/>
      <c r="L15" s="1193" t="s">
        <v>776</v>
      </c>
      <c r="M15" s="1192"/>
      <c r="N15" s="1192"/>
      <c r="O15" s="1192"/>
      <c r="P15" s="1107"/>
      <c r="Q15" s="1107"/>
    </row>
    <row r="16" spans="1:18" ht="16.2">
      <c r="A16" s="1103" t="s">
        <v>0</v>
      </c>
      <c r="B16" s="1103" t="s">
        <v>210</v>
      </c>
      <c r="C16" s="1103" t="s">
        <v>211</v>
      </c>
      <c r="D16" s="1103" t="s">
        <v>212</v>
      </c>
      <c r="E16" s="1104" t="s">
        <v>1</v>
      </c>
      <c r="F16" s="1103" t="s">
        <v>2235</v>
      </c>
      <c r="G16" s="1093" t="s">
        <v>2</v>
      </c>
      <c r="H16" s="1093" t="s">
        <v>213</v>
      </c>
      <c r="I16" s="1093" t="s">
        <v>214</v>
      </c>
      <c r="J16" s="1093" t="s">
        <v>2236</v>
      </c>
      <c r="K16" s="1103" t="s">
        <v>215</v>
      </c>
      <c r="L16" s="1093" t="s">
        <v>216</v>
      </c>
      <c r="M16" s="1093" t="s">
        <v>777</v>
      </c>
      <c r="N16" s="1094" t="s">
        <v>217</v>
      </c>
      <c r="O16" s="1093" t="s">
        <v>218</v>
      </c>
      <c r="P16" s="1093" t="s">
        <v>219</v>
      </c>
      <c r="Q16" s="1093" t="s">
        <v>778</v>
      </c>
      <c r="R16" s="788"/>
    </row>
    <row r="17" spans="1:17">
      <c r="A17" s="1095" t="s">
        <v>2267</v>
      </c>
      <c r="B17" s="1095" t="s">
        <v>120</v>
      </c>
      <c r="C17" s="1095" t="s">
        <v>121</v>
      </c>
      <c r="D17" s="1095" t="s">
        <v>42</v>
      </c>
      <c r="E17" s="1096">
        <v>40445</v>
      </c>
      <c r="F17" s="1095" t="s">
        <v>50</v>
      </c>
      <c r="G17" s="1091"/>
      <c r="H17" s="1091">
        <v>2234000</v>
      </c>
      <c r="I17" s="1091">
        <v>0</v>
      </c>
      <c r="J17" s="1091">
        <v>2334902.34</v>
      </c>
      <c r="K17" s="1095" t="s">
        <v>784</v>
      </c>
      <c r="L17" s="1091"/>
      <c r="M17" s="1091"/>
      <c r="N17" s="1092"/>
      <c r="O17" s="1091"/>
      <c r="P17" s="1091"/>
      <c r="Q17" s="1091"/>
    </row>
    <row r="18" spans="1:17">
      <c r="A18" s="1095" t="s">
        <v>199</v>
      </c>
      <c r="B18" s="1095" t="s">
        <v>120</v>
      </c>
      <c r="C18" s="1095" t="s">
        <v>121</v>
      </c>
      <c r="D18" s="1095" t="s">
        <v>42</v>
      </c>
      <c r="E18" s="1096">
        <v>42731</v>
      </c>
      <c r="F18" s="1095" t="s">
        <v>199</v>
      </c>
      <c r="G18" s="1091"/>
      <c r="H18" s="1091"/>
      <c r="I18" s="1091"/>
      <c r="J18" s="1091"/>
      <c r="K18" s="1095" t="s">
        <v>199</v>
      </c>
      <c r="L18" s="1091">
        <v>2055280</v>
      </c>
      <c r="M18" s="1091"/>
      <c r="N18" s="1092">
        <v>2234000</v>
      </c>
      <c r="O18" s="1091">
        <v>0.92</v>
      </c>
      <c r="P18" s="1091">
        <v>-178720</v>
      </c>
      <c r="Q18" s="1091"/>
    </row>
    <row r="19" spans="1:17">
      <c r="A19" s="1095" t="s">
        <v>827</v>
      </c>
      <c r="B19" s="1095" t="s">
        <v>184</v>
      </c>
      <c r="C19" s="1095" t="s">
        <v>185</v>
      </c>
      <c r="D19" s="1095" t="s">
        <v>65</v>
      </c>
      <c r="E19" s="1096">
        <v>40438</v>
      </c>
      <c r="F19" s="1095" t="s">
        <v>50</v>
      </c>
      <c r="G19" s="1091"/>
      <c r="H19" s="1091">
        <v>5457000</v>
      </c>
      <c r="I19" s="1091">
        <v>0</v>
      </c>
      <c r="J19" s="1091">
        <v>6549066.96</v>
      </c>
      <c r="K19" s="1095" t="s">
        <v>783</v>
      </c>
      <c r="L19" s="1091"/>
      <c r="M19" s="1091"/>
      <c r="N19" s="1092"/>
      <c r="O19" s="1091"/>
      <c r="P19" s="1091"/>
      <c r="Q19" s="1091"/>
    </row>
    <row r="20" spans="1:17">
      <c r="A20" s="1095" t="s">
        <v>199</v>
      </c>
      <c r="B20" s="1095" t="s">
        <v>184</v>
      </c>
      <c r="C20" s="1095" t="s">
        <v>185</v>
      </c>
      <c r="D20" s="1095" t="s">
        <v>65</v>
      </c>
      <c r="E20" s="1096">
        <v>42795</v>
      </c>
      <c r="F20" s="1095" t="s">
        <v>199</v>
      </c>
      <c r="G20" s="1091"/>
      <c r="H20" s="1091"/>
      <c r="I20" s="1091"/>
      <c r="J20" s="1091"/>
      <c r="K20" s="1095" t="s">
        <v>199</v>
      </c>
      <c r="L20" s="1091">
        <v>5457000</v>
      </c>
      <c r="M20" s="1091"/>
      <c r="N20" s="1092">
        <v>5457000</v>
      </c>
      <c r="O20" s="1091">
        <v>1</v>
      </c>
      <c r="P20" s="1091"/>
      <c r="Q20" s="1091"/>
    </row>
    <row r="21" spans="1:17">
      <c r="A21" s="1095" t="s">
        <v>827</v>
      </c>
      <c r="B21" s="1095" t="s">
        <v>91</v>
      </c>
      <c r="C21" s="1095" t="s">
        <v>92</v>
      </c>
      <c r="D21" s="1095" t="s">
        <v>93</v>
      </c>
      <c r="E21" s="1096">
        <v>40445</v>
      </c>
      <c r="F21" s="1095" t="s">
        <v>50</v>
      </c>
      <c r="G21" s="1091"/>
      <c r="H21" s="1091">
        <v>2500000</v>
      </c>
      <c r="I21" s="1091">
        <v>0</v>
      </c>
      <c r="J21" s="1091">
        <v>2600277.77</v>
      </c>
      <c r="K21" s="1095" t="s">
        <v>783</v>
      </c>
      <c r="L21" s="1091"/>
      <c r="M21" s="1091"/>
      <c r="N21" s="1092"/>
      <c r="O21" s="1091"/>
      <c r="P21" s="1091"/>
      <c r="Q21" s="1091"/>
    </row>
    <row r="22" spans="1:17">
      <c r="A22" s="1095" t="s">
        <v>199</v>
      </c>
      <c r="B22" s="1095" t="s">
        <v>91</v>
      </c>
      <c r="C22" s="1095" t="s">
        <v>92</v>
      </c>
      <c r="D22" s="1095" t="s">
        <v>93</v>
      </c>
      <c r="E22" s="1096">
        <v>41178</v>
      </c>
      <c r="F22" s="1095" t="s">
        <v>199</v>
      </c>
      <c r="G22" s="1091"/>
      <c r="H22" s="1091"/>
      <c r="I22" s="1091"/>
      <c r="J22" s="1091"/>
      <c r="K22" s="1095" t="s">
        <v>199</v>
      </c>
      <c r="L22" s="1091">
        <v>2500000</v>
      </c>
      <c r="M22" s="1091"/>
      <c r="N22" s="1092">
        <v>2500000</v>
      </c>
      <c r="O22" s="1091">
        <v>1</v>
      </c>
      <c r="P22" s="1091"/>
      <c r="Q22" s="1091"/>
    </row>
    <row r="23" spans="1:17">
      <c r="A23" s="1095" t="s">
        <v>827</v>
      </c>
      <c r="B23" s="1095" t="s">
        <v>186</v>
      </c>
      <c r="C23" s="1095" t="s">
        <v>187</v>
      </c>
      <c r="D23" s="1095" t="s">
        <v>15</v>
      </c>
      <c r="E23" s="1096">
        <v>40445</v>
      </c>
      <c r="F23" s="1095" t="s">
        <v>6</v>
      </c>
      <c r="G23" s="1091"/>
      <c r="H23" s="1091">
        <v>3372000</v>
      </c>
      <c r="I23" s="1091">
        <v>0</v>
      </c>
      <c r="J23" s="1091">
        <v>3645637.33</v>
      </c>
      <c r="K23" s="1095" t="s">
        <v>783</v>
      </c>
      <c r="L23" s="1091"/>
      <c r="M23" s="1091"/>
      <c r="N23" s="1092"/>
      <c r="O23" s="1091"/>
      <c r="P23" s="1091"/>
      <c r="Q23" s="1091"/>
    </row>
    <row r="24" spans="1:17">
      <c r="A24" s="1095" t="s">
        <v>199</v>
      </c>
      <c r="B24" s="1095" t="s">
        <v>186</v>
      </c>
      <c r="C24" s="1095" t="s">
        <v>187</v>
      </c>
      <c r="D24" s="1095" t="s">
        <v>15</v>
      </c>
      <c r="E24" s="1096">
        <v>41892</v>
      </c>
      <c r="F24" s="1095" t="s">
        <v>199</v>
      </c>
      <c r="G24" s="1091"/>
      <c r="H24" s="1091"/>
      <c r="I24" s="1091"/>
      <c r="J24" s="1091"/>
      <c r="K24" s="1095" t="s">
        <v>199</v>
      </c>
      <c r="L24" s="1091">
        <v>2372000</v>
      </c>
      <c r="M24" s="1091"/>
      <c r="N24" s="1092">
        <v>2372</v>
      </c>
      <c r="O24" s="1091">
        <v>1000</v>
      </c>
      <c r="P24" s="1091"/>
      <c r="Q24" s="1091"/>
    </row>
    <row r="25" spans="1:17">
      <c r="A25" s="1095" t="s">
        <v>199</v>
      </c>
      <c r="B25" s="1095" t="s">
        <v>186</v>
      </c>
      <c r="C25" s="1095" t="s">
        <v>187</v>
      </c>
      <c r="D25" s="1095" t="s">
        <v>15</v>
      </c>
      <c r="E25" s="1096">
        <v>42011</v>
      </c>
      <c r="F25" s="1095" t="s">
        <v>199</v>
      </c>
      <c r="G25" s="1091"/>
      <c r="H25" s="1091"/>
      <c r="I25" s="1091"/>
      <c r="J25" s="1091"/>
      <c r="K25" s="1095" t="s">
        <v>199</v>
      </c>
      <c r="L25" s="1091">
        <v>1000000</v>
      </c>
      <c r="M25" s="1091"/>
      <c r="N25" s="1092">
        <v>1000</v>
      </c>
      <c r="O25" s="1091">
        <v>1000</v>
      </c>
      <c r="P25" s="1091"/>
      <c r="Q25" s="1091"/>
    </row>
    <row r="26" spans="1:17">
      <c r="A26" s="1095" t="s">
        <v>827</v>
      </c>
      <c r="B26" s="1095" t="s">
        <v>182</v>
      </c>
      <c r="C26" s="1095" t="s">
        <v>183</v>
      </c>
      <c r="D26" s="1095" t="s">
        <v>18</v>
      </c>
      <c r="E26" s="1096">
        <v>40450</v>
      </c>
      <c r="F26" s="1095" t="s">
        <v>50</v>
      </c>
      <c r="G26" s="1091"/>
      <c r="H26" s="1091">
        <v>3297000</v>
      </c>
      <c r="I26" s="1091">
        <v>0</v>
      </c>
      <c r="J26" s="1091">
        <v>3547974.96</v>
      </c>
      <c r="K26" s="1095" t="s">
        <v>783</v>
      </c>
      <c r="L26" s="1091"/>
      <c r="M26" s="1091"/>
      <c r="N26" s="1092"/>
      <c r="O26" s="1091"/>
      <c r="P26" s="1091"/>
      <c r="Q26" s="1091"/>
    </row>
    <row r="27" spans="1:17">
      <c r="A27" s="1095" t="s">
        <v>199</v>
      </c>
      <c r="B27" s="1095" t="s">
        <v>182</v>
      </c>
      <c r="C27" s="1095" t="s">
        <v>183</v>
      </c>
      <c r="D27" s="1095" t="s">
        <v>18</v>
      </c>
      <c r="E27" s="1096">
        <v>41346</v>
      </c>
      <c r="F27" s="1095" t="s">
        <v>199</v>
      </c>
      <c r="G27" s="1091"/>
      <c r="H27" s="1091"/>
      <c r="I27" s="1091"/>
      <c r="J27" s="1091"/>
      <c r="K27" s="1095" t="s">
        <v>199</v>
      </c>
      <c r="L27" s="1091">
        <v>3297000</v>
      </c>
      <c r="M27" s="1091"/>
      <c r="N27" s="1092">
        <v>3297000</v>
      </c>
      <c r="O27" s="1091">
        <v>1</v>
      </c>
      <c r="P27" s="1091"/>
      <c r="Q27" s="1091"/>
    </row>
    <row r="28" spans="1:17">
      <c r="A28" s="1095" t="s">
        <v>2268</v>
      </c>
      <c r="B28" s="1095" t="s">
        <v>51</v>
      </c>
      <c r="C28" s="1095" t="s">
        <v>52</v>
      </c>
      <c r="D28" s="1095" t="s">
        <v>18</v>
      </c>
      <c r="E28" s="1096">
        <v>40450</v>
      </c>
      <c r="F28" s="1095" t="s">
        <v>6</v>
      </c>
      <c r="G28" s="1091">
        <v>50400000</v>
      </c>
      <c r="H28" s="1091">
        <v>30514000</v>
      </c>
      <c r="I28" s="1091">
        <v>0</v>
      </c>
      <c r="J28" s="1091">
        <v>85045109.219999999</v>
      </c>
      <c r="K28" s="1095" t="s">
        <v>784</v>
      </c>
      <c r="L28" s="1091"/>
      <c r="M28" s="1091"/>
      <c r="N28" s="1092"/>
      <c r="O28" s="1091"/>
      <c r="P28" s="1091"/>
      <c r="Q28" s="1091"/>
    </row>
    <row r="29" spans="1:17">
      <c r="A29" s="1095" t="s">
        <v>199</v>
      </c>
      <c r="B29" s="1095" t="s">
        <v>51</v>
      </c>
      <c r="C29" s="1095" t="s">
        <v>52</v>
      </c>
      <c r="D29" s="1095" t="s">
        <v>18</v>
      </c>
      <c r="E29" s="1096">
        <v>42661</v>
      </c>
      <c r="F29" s="1095" t="s">
        <v>199</v>
      </c>
      <c r="G29" s="1091"/>
      <c r="H29" s="1091"/>
      <c r="I29" s="1091"/>
      <c r="J29" s="1091"/>
      <c r="K29" s="1095" t="s">
        <v>199</v>
      </c>
      <c r="L29" s="1091">
        <v>75250020</v>
      </c>
      <c r="M29" s="1091"/>
      <c r="N29" s="1092">
        <v>80914</v>
      </c>
      <c r="O29" s="1091">
        <v>930</v>
      </c>
      <c r="P29" s="1091">
        <v>-5663980</v>
      </c>
      <c r="Q29" s="1091"/>
    </row>
    <row r="30" spans="1:17">
      <c r="A30" s="1095" t="s">
        <v>1255</v>
      </c>
      <c r="B30" s="1095" t="s">
        <v>59</v>
      </c>
      <c r="C30" s="1095" t="s">
        <v>60</v>
      </c>
      <c r="D30" s="1095" t="s">
        <v>61</v>
      </c>
      <c r="E30" s="1096">
        <v>40450</v>
      </c>
      <c r="F30" s="1095" t="s">
        <v>6</v>
      </c>
      <c r="G30" s="1091"/>
      <c r="H30" s="1091">
        <v>5250000</v>
      </c>
      <c r="I30" s="1091">
        <v>0</v>
      </c>
      <c r="J30" s="1091">
        <v>5565583.3399999999</v>
      </c>
      <c r="K30" s="1095" t="s">
        <v>783</v>
      </c>
      <c r="L30" s="1091"/>
      <c r="M30" s="1091"/>
      <c r="N30" s="1092"/>
      <c r="O30" s="1091"/>
      <c r="P30" s="1091"/>
      <c r="Q30" s="1091"/>
    </row>
    <row r="31" spans="1:17">
      <c r="A31" s="1095" t="s">
        <v>199</v>
      </c>
      <c r="B31" s="1095" t="s">
        <v>59</v>
      </c>
      <c r="C31" s="1095" t="s">
        <v>60</v>
      </c>
      <c r="D31" s="1095" t="s">
        <v>61</v>
      </c>
      <c r="E31" s="1096">
        <v>41548</v>
      </c>
      <c r="F31" s="1095" t="s">
        <v>199</v>
      </c>
      <c r="G31" s="1091"/>
      <c r="H31" s="1091"/>
      <c r="I31" s="1091"/>
      <c r="J31" s="1091"/>
      <c r="K31" s="1095" t="s">
        <v>199</v>
      </c>
      <c r="L31" s="1091">
        <v>5250000</v>
      </c>
      <c r="M31" s="1091"/>
      <c r="N31" s="1092">
        <v>5250</v>
      </c>
      <c r="O31" s="1091">
        <v>1000</v>
      </c>
      <c r="P31" s="1091"/>
      <c r="Q31" s="1091"/>
    </row>
    <row r="32" spans="1:17">
      <c r="A32" s="1095" t="s">
        <v>827</v>
      </c>
      <c r="B32" s="1095" t="s">
        <v>88</v>
      </c>
      <c r="C32" s="1095" t="s">
        <v>89</v>
      </c>
      <c r="D32" s="1095" t="s">
        <v>42</v>
      </c>
      <c r="E32" s="1096">
        <v>40450</v>
      </c>
      <c r="F32" s="1095" t="s">
        <v>50</v>
      </c>
      <c r="G32" s="1091"/>
      <c r="H32" s="1091">
        <v>502000</v>
      </c>
      <c r="I32" s="1091">
        <v>0</v>
      </c>
      <c r="J32" s="1091">
        <v>553566.56000000006</v>
      </c>
      <c r="K32" s="1095" t="s">
        <v>783</v>
      </c>
      <c r="L32" s="1091"/>
      <c r="M32" s="1091"/>
      <c r="N32" s="1092"/>
      <c r="O32" s="1091"/>
      <c r="P32" s="1091"/>
      <c r="Q32" s="1091"/>
    </row>
    <row r="33" spans="1:17">
      <c r="A33" s="1095" t="s">
        <v>199</v>
      </c>
      <c r="B33" s="1095" t="s">
        <v>88</v>
      </c>
      <c r="C33" s="1095" t="s">
        <v>89</v>
      </c>
      <c r="D33" s="1095" t="s">
        <v>42</v>
      </c>
      <c r="E33" s="1096">
        <v>42326</v>
      </c>
      <c r="F33" s="1095" t="s">
        <v>199</v>
      </c>
      <c r="G33" s="1091"/>
      <c r="H33" s="1091"/>
      <c r="I33" s="1091"/>
      <c r="J33" s="1091"/>
      <c r="K33" s="1095" t="s">
        <v>199</v>
      </c>
      <c r="L33" s="1091">
        <v>502000</v>
      </c>
      <c r="M33" s="1091"/>
      <c r="N33" s="1092">
        <v>502000</v>
      </c>
      <c r="O33" s="1091">
        <v>1</v>
      </c>
      <c r="P33" s="1091"/>
      <c r="Q33" s="1091"/>
    </row>
    <row r="34" spans="1:17">
      <c r="A34" s="1095" t="s">
        <v>827</v>
      </c>
      <c r="B34" s="1095" t="s">
        <v>115</v>
      </c>
      <c r="C34" s="1095" t="s">
        <v>116</v>
      </c>
      <c r="D34" s="1095" t="s">
        <v>117</v>
      </c>
      <c r="E34" s="1096">
        <v>40450</v>
      </c>
      <c r="F34" s="1095" t="s">
        <v>50</v>
      </c>
      <c r="G34" s="1091"/>
      <c r="H34" s="1091">
        <v>3260000</v>
      </c>
      <c r="I34" s="1091">
        <v>0</v>
      </c>
      <c r="J34" s="1091">
        <v>3523697.78</v>
      </c>
      <c r="K34" s="1095" t="s">
        <v>783</v>
      </c>
      <c r="L34" s="1091"/>
      <c r="M34" s="1091"/>
      <c r="N34" s="1092"/>
      <c r="O34" s="1091"/>
      <c r="P34" s="1091"/>
      <c r="Q34" s="1091"/>
    </row>
    <row r="35" spans="1:17">
      <c r="A35" s="1095" t="s">
        <v>199</v>
      </c>
      <c r="B35" s="1095" t="s">
        <v>115</v>
      </c>
      <c r="C35" s="1095" t="s">
        <v>116</v>
      </c>
      <c r="D35" s="1095" t="s">
        <v>117</v>
      </c>
      <c r="E35" s="1096">
        <v>41927</v>
      </c>
      <c r="F35" s="1095" t="s">
        <v>199</v>
      </c>
      <c r="G35" s="1091"/>
      <c r="H35" s="1091"/>
      <c r="I35" s="1091"/>
      <c r="J35" s="1091"/>
      <c r="K35" s="1095" t="s">
        <v>199</v>
      </c>
      <c r="L35" s="1091">
        <v>3260000</v>
      </c>
      <c r="M35" s="1091"/>
      <c r="N35" s="1092">
        <v>3260000</v>
      </c>
      <c r="O35" s="1091">
        <v>1</v>
      </c>
      <c r="P35" s="1091"/>
      <c r="Q35" s="1091"/>
    </row>
    <row r="36" spans="1:17">
      <c r="A36" s="1095" t="s">
        <v>827</v>
      </c>
      <c r="B36" s="1095" t="s">
        <v>149</v>
      </c>
      <c r="C36" s="1095" t="s">
        <v>150</v>
      </c>
      <c r="D36" s="1095" t="s">
        <v>151</v>
      </c>
      <c r="E36" s="1096">
        <v>40445</v>
      </c>
      <c r="F36" s="1095" t="s">
        <v>50</v>
      </c>
      <c r="G36" s="1091"/>
      <c r="H36" s="1091">
        <v>1096000</v>
      </c>
      <c r="I36" s="1091">
        <v>0</v>
      </c>
      <c r="J36" s="1091">
        <v>1140388</v>
      </c>
      <c r="K36" s="1095" t="s">
        <v>783</v>
      </c>
      <c r="L36" s="1091"/>
      <c r="M36" s="1091"/>
      <c r="N36" s="1092"/>
      <c r="O36" s="1091"/>
      <c r="P36" s="1091"/>
      <c r="Q36" s="1091"/>
    </row>
    <row r="37" spans="1:17">
      <c r="A37" s="1095" t="s">
        <v>199</v>
      </c>
      <c r="B37" s="1095" t="s">
        <v>149</v>
      </c>
      <c r="C37" s="1095" t="s">
        <v>150</v>
      </c>
      <c r="D37" s="1095" t="s">
        <v>151</v>
      </c>
      <c r="E37" s="1096">
        <v>41185</v>
      </c>
      <c r="F37" s="1095" t="s">
        <v>199</v>
      </c>
      <c r="G37" s="1091"/>
      <c r="H37" s="1091"/>
      <c r="I37" s="1091"/>
      <c r="J37" s="1091"/>
      <c r="K37" s="1095" t="s">
        <v>199</v>
      </c>
      <c r="L37" s="1091">
        <v>1096000</v>
      </c>
      <c r="M37" s="1091"/>
      <c r="N37" s="1092">
        <v>1096000</v>
      </c>
      <c r="O37" s="1091">
        <v>1</v>
      </c>
      <c r="P37" s="1091"/>
      <c r="Q37" s="1091"/>
    </row>
    <row r="38" spans="1:17">
      <c r="A38" s="1095" t="s">
        <v>2269</v>
      </c>
      <c r="B38" s="1095" t="s">
        <v>119</v>
      </c>
      <c r="C38" s="1095" t="s">
        <v>41</v>
      </c>
      <c r="D38" s="1095" t="s">
        <v>42</v>
      </c>
      <c r="E38" s="1096">
        <v>40451</v>
      </c>
      <c r="F38" s="1095" t="s">
        <v>50</v>
      </c>
      <c r="G38" s="1091"/>
      <c r="H38" s="1091">
        <v>300000</v>
      </c>
      <c r="I38" s="1091">
        <v>0</v>
      </c>
      <c r="J38" s="1091">
        <v>317450</v>
      </c>
      <c r="K38" s="1095" t="s">
        <v>784</v>
      </c>
      <c r="L38" s="1091"/>
      <c r="M38" s="1091"/>
      <c r="N38" s="1092"/>
      <c r="O38" s="1091"/>
      <c r="P38" s="1091"/>
      <c r="Q38" s="1091"/>
    </row>
    <row r="39" spans="1:17">
      <c r="A39" s="1095" t="s">
        <v>199</v>
      </c>
      <c r="B39" s="1095" t="s">
        <v>119</v>
      </c>
      <c r="C39" s="1095" t="s">
        <v>41</v>
      </c>
      <c r="D39" s="1095" t="s">
        <v>42</v>
      </c>
      <c r="E39" s="1096">
        <v>42731</v>
      </c>
      <c r="F39" s="1095" t="s">
        <v>199</v>
      </c>
      <c r="G39" s="1091"/>
      <c r="H39" s="1091"/>
      <c r="I39" s="1091"/>
      <c r="J39" s="1091"/>
      <c r="K39" s="1095" t="s">
        <v>199</v>
      </c>
      <c r="L39" s="1091">
        <v>280000</v>
      </c>
      <c r="M39" s="1091"/>
      <c r="N39" s="1092">
        <v>300000</v>
      </c>
      <c r="O39" s="1091">
        <v>0.93333333299999999</v>
      </c>
      <c r="P39" s="1091">
        <v>-20000</v>
      </c>
      <c r="Q39" s="1091"/>
    </row>
    <row r="40" spans="1:17">
      <c r="A40" s="1095"/>
      <c r="B40" s="1095" t="s">
        <v>111</v>
      </c>
      <c r="C40" s="1095" t="s">
        <v>112</v>
      </c>
      <c r="D40" s="1095" t="s">
        <v>42</v>
      </c>
      <c r="E40" s="1096">
        <v>40445</v>
      </c>
      <c r="F40" s="1095" t="s">
        <v>50</v>
      </c>
      <c r="G40" s="1091"/>
      <c r="H40" s="1091">
        <v>145000</v>
      </c>
      <c r="I40" s="1091">
        <v>145000</v>
      </c>
      <c r="J40" s="1091">
        <v>20710.830000000002</v>
      </c>
      <c r="K40" s="1095" t="s">
        <v>782</v>
      </c>
      <c r="L40" s="1091"/>
      <c r="M40" s="1091"/>
      <c r="N40" s="1092"/>
      <c r="O40" s="1091"/>
      <c r="P40" s="1091"/>
      <c r="Q40" s="1091"/>
    </row>
    <row r="41" spans="1:17">
      <c r="A41" s="1095" t="s">
        <v>2270</v>
      </c>
      <c r="B41" s="1095" t="s">
        <v>125</v>
      </c>
      <c r="C41" s="1095" t="s">
        <v>126</v>
      </c>
      <c r="D41" s="1095" t="s">
        <v>5</v>
      </c>
      <c r="E41" s="1096">
        <v>40445</v>
      </c>
      <c r="F41" s="1095" t="s">
        <v>50</v>
      </c>
      <c r="G41" s="1091"/>
      <c r="H41" s="1091">
        <v>1000000</v>
      </c>
      <c r="I41" s="1091">
        <v>0</v>
      </c>
      <c r="J41" s="1091">
        <v>1085388.8799999999</v>
      </c>
      <c r="K41" s="1095" t="s">
        <v>783</v>
      </c>
      <c r="L41" s="1091"/>
      <c r="M41" s="1091"/>
      <c r="N41" s="1092"/>
      <c r="O41" s="1091"/>
      <c r="P41" s="1091"/>
      <c r="Q41" s="1091"/>
    </row>
    <row r="42" spans="1:17">
      <c r="A42" s="1095" t="s">
        <v>199</v>
      </c>
      <c r="B42" s="1095" t="s">
        <v>125</v>
      </c>
      <c r="C42" s="1095" t="s">
        <v>126</v>
      </c>
      <c r="D42" s="1095" t="s">
        <v>5</v>
      </c>
      <c r="E42" s="1096">
        <v>42004</v>
      </c>
      <c r="F42" s="1095" t="s">
        <v>199</v>
      </c>
      <c r="G42" s="1091"/>
      <c r="H42" s="1091"/>
      <c r="I42" s="1091"/>
      <c r="J42" s="1091"/>
      <c r="K42" s="1095" t="s">
        <v>199</v>
      </c>
      <c r="L42" s="1091">
        <v>1000000</v>
      </c>
      <c r="M42" s="1091"/>
      <c r="N42" s="1092">
        <v>1000000</v>
      </c>
      <c r="O42" s="1091">
        <v>1</v>
      </c>
      <c r="P42" s="1091"/>
      <c r="Q42" s="1091"/>
    </row>
    <row r="43" spans="1:17">
      <c r="A43" s="1095" t="s">
        <v>827</v>
      </c>
      <c r="B43" s="1095" t="s">
        <v>96</v>
      </c>
      <c r="C43" s="1095" t="s">
        <v>97</v>
      </c>
      <c r="D43" s="1095" t="s">
        <v>39</v>
      </c>
      <c r="E43" s="1096">
        <v>40450</v>
      </c>
      <c r="F43" s="1095" t="s">
        <v>50</v>
      </c>
      <c r="G43" s="1091"/>
      <c r="H43" s="1091">
        <v>6300000</v>
      </c>
      <c r="I43" s="1091">
        <v>3800000</v>
      </c>
      <c r="J43" s="1091">
        <v>3159350</v>
      </c>
      <c r="K43" s="1095" t="s">
        <v>785</v>
      </c>
      <c r="L43" s="1091"/>
      <c r="M43" s="1091"/>
      <c r="N43" s="1092"/>
      <c r="O43" s="1091"/>
      <c r="P43" s="1091"/>
      <c r="Q43" s="1091"/>
    </row>
    <row r="44" spans="1:17">
      <c r="A44" s="1095" t="s">
        <v>199</v>
      </c>
      <c r="B44" s="1095" t="s">
        <v>96</v>
      </c>
      <c r="C44" s="1095" t="s">
        <v>97</v>
      </c>
      <c r="D44" s="1095" t="s">
        <v>39</v>
      </c>
      <c r="E44" s="1096">
        <v>41311</v>
      </c>
      <c r="F44" s="1095" t="s">
        <v>199</v>
      </c>
      <c r="G44" s="1091"/>
      <c r="H44" s="1091"/>
      <c r="I44" s="1091"/>
      <c r="J44" s="1091"/>
      <c r="K44" s="1095" t="s">
        <v>199</v>
      </c>
      <c r="L44" s="1091">
        <v>2500000</v>
      </c>
      <c r="M44" s="1091"/>
      <c r="N44" s="1092">
        <v>2500000</v>
      </c>
      <c r="O44" s="1091">
        <v>1</v>
      </c>
      <c r="P44" s="1091"/>
      <c r="Q44" s="1091"/>
    </row>
    <row r="45" spans="1:17">
      <c r="A45" s="1095" t="s">
        <v>788</v>
      </c>
      <c r="B45" s="1095" t="s">
        <v>21</v>
      </c>
      <c r="C45" s="1095" t="s">
        <v>22</v>
      </c>
      <c r="D45" s="1095" t="s">
        <v>23</v>
      </c>
      <c r="E45" s="1096">
        <v>40417</v>
      </c>
      <c r="F45" s="1095" t="s">
        <v>24</v>
      </c>
      <c r="G45" s="1091">
        <v>18980000</v>
      </c>
      <c r="H45" s="1091"/>
      <c r="I45" s="1091">
        <v>18979999.999600001</v>
      </c>
      <c r="J45" s="1091">
        <v>446512.41</v>
      </c>
      <c r="K45" s="1095" t="s">
        <v>782</v>
      </c>
      <c r="L45" s="1091"/>
      <c r="M45" s="1091"/>
      <c r="N45" s="1092"/>
      <c r="O45" s="1091"/>
      <c r="P45" s="1091"/>
      <c r="Q45" s="1091"/>
    </row>
    <row r="46" spans="1:17">
      <c r="A46" s="1095" t="s">
        <v>1818</v>
      </c>
      <c r="B46" s="1095" t="s">
        <v>58</v>
      </c>
      <c r="C46" s="1095" t="s">
        <v>56</v>
      </c>
      <c r="D46" s="1095" t="s">
        <v>57</v>
      </c>
      <c r="E46" s="1096">
        <v>40438</v>
      </c>
      <c r="F46" s="1095" t="s">
        <v>6</v>
      </c>
      <c r="G46" s="1091"/>
      <c r="H46" s="1091">
        <v>5781000</v>
      </c>
      <c r="I46" s="1091">
        <v>0</v>
      </c>
      <c r="J46" s="1091">
        <v>6273348.5</v>
      </c>
      <c r="K46" s="1095" t="s">
        <v>784</v>
      </c>
      <c r="L46" s="1091"/>
      <c r="M46" s="1091"/>
      <c r="N46" s="1092"/>
      <c r="O46" s="1091"/>
      <c r="P46" s="1091"/>
      <c r="Q46" s="1091"/>
    </row>
    <row r="47" spans="1:17">
      <c r="A47" s="1095" t="s">
        <v>199</v>
      </c>
      <c r="B47" s="1095" t="s">
        <v>58</v>
      </c>
      <c r="C47" s="1095" t="s">
        <v>56</v>
      </c>
      <c r="D47" s="1095" t="s">
        <v>57</v>
      </c>
      <c r="E47" s="1096">
        <v>42724</v>
      </c>
      <c r="F47" s="1095" t="s">
        <v>199</v>
      </c>
      <c r="G47" s="1091"/>
      <c r="H47" s="1091"/>
      <c r="I47" s="1091"/>
      <c r="J47" s="1091"/>
      <c r="K47" s="1095" t="s">
        <v>199</v>
      </c>
      <c r="L47" s="1091">
        <v>5549760</v>
      </c>
      <c r="M47" s="1091"/>
      <c r="N47" s="1092">
        <v>5781</v>
      </c>
      <c r="O47" s="1091">
        <v>960</v>
      </c>
      <c r="P47" s="1091">
        <v>-231240</v>
      </c>
      <c r="Q47" s="1091"/>
    </row>
    <row r="48" spans="1:17">
      <c r="A48" s="1095" t="s">
        <v>2271</v>
      </c>
      <c r="B48" s="1095" t="s">
        <v>13</v>
      </c>
      <c r="C48" s="1095" t="s">
        <v>14</v>
      </c>
      <c r="D48" s="1095" t="s">
        <v>15</v>
      </c>
      <c r="E48" s="1096">
        <v>40403</v>
      </c>
      <c r="F48" s="1095" t="s">
        <v>6</v>
      </c>
      <c r="G48" s="1091">
        <v>7462000</v>
      </c>
      <c r="H48" s="1091"/>
      <c r="I48" s="1091">
        <v>0</v>
      </c>
      <c r="J48" s="1091">
        <v>13305408.939999999</v>
      </c>
      <c r="K48" s="1095" t="s">
        <v>784</v>
      </c>
      <c r="L48" s="1091"/>
      <c r="M48" s="1091"/>
      <c r="N48" s="1092"/>
      <c r="O48" s="1091"/>
      <c r="P48" s="1091"/>
      <c r="Q48" s="1091"/>
    </row>
    <row r="49" spans="1:17">
      <c r="A49" s="1095" t="s">
        <v>199</v>
      </c>
      <c r="B49" s="1095" t="s">
        <v>13</v>
      </c>
      <c r="C49" s="1095" t="s">
        <v>14</v>
      </c>
      <c r="D49" s="1095" t="s">
        <v>15</v>
      </c>
      <c r="E49" s="1096">
        <v>40438</v>
      </c>
      <c r="F49" s="1095" t="s">
        <v>199</v>
      </c>
      <c r="G49" s="1091"/>
      <c r="H49" s="1091">
        <v>4379000</v>
      </c>
      <c r="I49" s="1091"/>
      <c r="J49" s="1091"/>
      <c r="K49" s="1095" t="s">
        <v>199</v>
      </c>
      <c r="L49" s="1091"/>
      <c r="M49" s="1091"/>
      <c r="N49" s="1092"/>
      <c r="O49" s="1091"/>
      <c r="P49" s="1091"/>
      <c r="Q49" s="1091"/>
    </row>
    <row r="50" spans="1:17">
      <c r="A50" s="1095" t="s">
        <v>199</v>
      </c>
      <c r="B50" s="1095" t="s">
        <v>13</v>
      </c>
      <c r="C50" s="1095" t="s">
        <v>14</v>
      </c>
      <c r="D50" s="1095" t="s">
        <v>15</v>
      </c>
      <c r="E50" s="1096">
        <v>42734</v>
      </c>
      <c r="F50" s="1095" t="s">
        <v>199</v>
      </c>
      <c r="G50" s="1091"/>
      <c r="H50" s="1091"/>
      <c r="I50" s="1091"/>
      <c r="J50" s="1091"/>
      <c r="K50" s="1095" t="s">
        <v>199</v>
      </c>
      <c r="L50" s="1091">
        <v>4227049</v>
      </c>
      <c r="M50" s="1091"/>
      <c r="N50" s="1092">
        <v>4379</v>
      </c>
      <c r="O50" s="1091">
        <v>965.30006850899997</v>
      </c>
      <c r="P50" s="1091">
        <v>-151951</v>
      </c>
      <c r="Q50" s="1091"/>
    </row>
    <row r="51" spans="1:17">
      <c r="A51" s="1095" t="s">
        <v>199</v>
      </c>
      <c r="B51" s="1095" t="s">
        <v>13</v>
      </c>
      <c r="C51" s="1095" t="s">
        <v>14</v>
      </c>
      <c r="D51" s="1095" t="s">
        <v>15</v>
      </c>
      <c r="E51" s="1096">
        <v>43012</v>
      </c>
      <c r="F51" s="1095" t="s">
        <v>199</v>
      </c>
      <c r="G51" s="1091"/>
      <c r="H51" s="1091"/>
      <c r="I51" s="1091"/>
      <c r="J51" s="1091"/>
      <c r="K51" s="1095" t="s">
        <v>199</v>
      </c>
      <c r="L51" s="1091">
        <v>7462000</v>
      </c>
      <c r="M51" s="1091"/>
      <c r="N51" s="1092">
        <v>7462</v>
      </c>
      <c r="O51" s="1091">
        <v>1000</v>
      </c>
      <c r="P51" s="1091"/>
      <c r="Q51" s="1091"/>
    </row>
    <row r="52" spans="1:17">
      <c r="A52" s="1095" t="s">
        <v>2272</v>
      </c>
      <c r="B52" s="1095" t="s">
        <v>62</v>
      </c>
      <c r="C52" s="1095" t="s">
        <v>63</v>
      </c>
      <c r="D52" s="1095" t="s">
        <v>18</v>
      </c>
      <c r="E52" s="1096">
        <v>40450</v>
      </c>
      <c r="F52" s="1095" t="s">
        <v>6</v>
      </c>
      <c r="G52" s="1091">
        <v>54600000</v>
      </c>
      <c r="H52" s="1091"/>
      <c r="I52" s="1091">
        <v>0</v>
      </c>
      <c r="J52" s="1091">
        <v>57366400</v>
      </c>
      <c r="K52" s="1095" t="s">
        <v>784</v>
      </c>
      <c r="L52" s="1091"/>
      <c r="M52" s="1091"/>
      <c r="N52" s="1092"/>
      <c r="O52" s="1091"/>
      <c r="P52" s="1091"/>
      <c r="Q52" s="1091"/>
    </row>
    <row r="53" spans="1:17">
      <c r="A53" s="1095" t="s">
        <v>199</v>
      </c>
      <c r="B53" s="1095" t="s">
        <v>62</v>
      </c>
      <c r="C53" s="1095" t="s">
        <v>63</v>
      </c>
      <c r="D53" s="1095" t="s">
        <v>18</v>
      </c>
      <c r="E53" s="1096">
        <v>42654</v>
      </c>
      <c r="F53" s="1095" t="s">
        <v>199</v>
      </c>
      <c r="G53" s="1091"/>
      <c r="H53" s="1091"/>
      <c r="I53" s="1091"/>
      <c r="J53" s="1091"/>
      <c r="K53" s="1095" t="s">
        <v>199</v>
      </c>
      <c r="L53" s="1091">
        <v>50778000</v>
      </c>
      <c r="M53" s="1091"/>
      <c r="N53" s="1092">
        <v>54600</v>
      </c>
      <c r="O53" s="1091">
        <v>930</v>
      </c>
      <c r="P53" s="1091">
        <v>-3822000</v>
      </c>
      <c r="Q53" s="1091"/>
    </row>
    <row r="54" spans="1:17">
      <c r="A54" s="1095" t="s">
        <v>787</v>
      </c>
      <c r="B54" s="1095" t="s">
        <v>19</v>
      </c>
      <c r="C54" s="1095" t="s">
        <v>20</v>
      </c>
      <c r="D54" s="1095" t="s">
        <v>5</v>
      </c>
      <c r="E54" s="1096">
        <v>40450</v>
      </c>
      <c r="F54" s="1095" t="s">
        <v>6</v>
      </c>
      <c r="G54" s="1091">
        <v>1747000</v>
      </c>
      <c r="H54" s="1091">
        <v>2313000</v>
      </c>
      <c r="I54" s="1091">
        <v>4060000</v>
      </c>
      <c r="J54" s="1091">
        <v>558475.56000000006</v>
      </c>
      <c r="K54" s="1095" t="s">
        <v>782</v>
      </c>
      <c r="L54" s="1091"/>
      <c r="M54" s="1091"/>
      <c r="N54" s="1092"/>
      <c r="O54" s="1091"/>
      <c r="P54" s="1091"/>
      <c r="Q54" s="1091"/>
    </row>
    <row r="55" spans="1:17">
      <c r="A55" s="1095"/>
      <c r="B55" s="1095" t="s">
        <v>143</v>
      </c>
      <c r="C55" s="1095" t="s">
        <v>144</v>
      </c>
      <c r="D55" s="1095" t="s">
        <v>145</v>
      </c>
      <c r="E55" s="1096">
        <v>40445</v>
      </c>
      <c r="F55" s="1095" t="s">
        <v>50</v>
      </c>
      <c r="G55" s="1091"/>
      <c r="H55" s="1091">
        <v>2650000</v>
      </c>
      <c r="I55" s="1091">
        <v>2650000</v>
      </c>
      <c r="J55" s="1091">
        <v>378508.33</v>
      </c>
      <c r="K55" s="1095" t="s">
        <v>782</v>
      </c>
      <c r="L55" s="1091"/>
      <c r="M55" s="1091"/>
      <c r="N55" s="1092"/>
      <c r="O55" s="1091"/>
      <c r="P55" s="1091"/>
      <c r="Q55" s="1091"/>
    </row>
    <row r="56" spans="1:17">
      <c r="A56" s="1095" t="s">
        <v>2273</v>
      </c>
      <c r="B56" s="1095" t="s">
        <v>109</v>
      </c>
      <c r="C56" s="1095" t="s">
        <v>110</v>
      </c>
      <c r="D56" s="1095" t="s">
        <v>65</v>
      </c>
      <c r="E56" s="1096">
        <v>40450</v>
      </c>
      <c r="F56" s="1095" t="s">
        <v>50</v>
      </c>
      <c r="G56" s="1091"/>
      <c r="H56" s="1091">
        <v>450000</v>
      </c>
      <c r="I56" s="1091">
        <v>0</v>
      </c>
      <c r="J56" s="1091">
        <v>471025</v>
      </c>
      <c r="K56" s="1095" t="s">
        <v>784</v>
      </c>
      <c r="L56" s="1091"/>
      <c r="M56" s="1091"/>
      <c r="N56" s="1092"/>
      <c r="O56" s="1091"/>
      <c r="P56" s="1091"/>
      <c r="Q56" s="1091"/>
    </row>
    <row r="57" spans="1:17">
      <c r="A57" s="1095" t="s">
        <v>199</v>
      </c>
      <c r="B57" s="1095" t="s">
        <v>109</v>
      </c>
      <c r="C57" s="1095" t="s">
        <v>110</v>
      </c>
      <c r="D57" s="1095" t="s">
        <v>65</v>
      </c>
      <c r="E57" s="1096">
        <v>42724</v>
      </c>
      <c r="F57" s="1095" t="s">
        <v>199</v>
      </c>
      <c r="G57" s="1091"/>
      <c r="H57" s="1091"/>
      <c r="I57" s="1091"/>
      <c r="J57" s="1091"/>
      <c r="K57" s="1095" t="s">
        <v>199</v>
      </c>
      <c r="L57" s="1091">
        <v>415000</v>
      </c>
      <c r="M57" s="1091"/>
      <c r="N57" s="1092">
        <v>450000</v>
      </c>
      <c r="O57" s="1091">
        <v>0.92222222200000004</v>
      </c>
      <c r="P57" s="1091">
        <v>-35000</v>
      </c>
      <c r="Q57" s="1091"/>
    </row>
    <row r="58" spans="1:17">
      <c r="A58" s="1095"/>
      <c r="B58" s="1095" t="s">
        <v>139</v>
      </c>
      <c r="C58" s="1095" t="s">
        <v>140</v>
      </c>
      <c r="D58" s="1095" t="s">
        <v>5</v>
      </c>
      <c r="E58" s="1096">
        <v>40445</v>
      </c>
      <c r="F58" s="1095" t="s">
        <v>50</v>
      </c>
      <c r="G58" s="1091"/>
      <c r="H58" s="1091">
        <v>2799000</v>
      </c>
      <c r="I58" s="1091">
        <v>2799000</v>
      </c>
      <c r="J58" s="1091">
        <v>399790.5</v>
      </c>
      <c r="K58" s="1095" t="s">
        <v>782</v>
      </c>
      <c r="L58" s="1091"/>
      <c r="M58" s="1091"/>
      <c r="N58" s="1092"/>
      <c r="O58" s="1091"/>
      <c r="P58" s="1091"/>
      <c r="Q58" s="1091"/>
    </row>
    <row r="59" spans="1:17">
      <c r="A59" s="1095" t="s">
        <v>2274</v>
      </c>
      <c r="B59" s="1095" t="s">
        <v>154</v>
      </c>
      <c r="C59" s="1095" t="s">
        <v>56</v>
      </c>
      <c r="D59" s="1095" t="s">
        <v>57</v>
      </c>
      <c r="E59" s="1096">
        <v>40450</v>
      </c>
      <c r="F59" s="1095" t="s">
        <v>50</v>
      </c>
      <c r="G59" s="1091"/>
      <c r="H59" s="1091">
        <v>1522000</v>
      </c>
      <c r="I59" s="1091">
        <v>500000</v>
      </c>
      <c r="J59" s="1091">
        <v>1169984.56</v>
      </c>
      <c r="K59" s="1095" t="s">
        <v>2275</v>
      </c>
      <c r="L59" s="1091"/>
      <c r="M59" s="1091"/>
      <c r="N59" s="1092"/>
      <c r="O59" s="1091"/>
      <c r="P59" s="1091"/>
      <c r="Q59" s="1091"/>
    </row>
    <row r="60" spans="1:17">
      <c r="A60" s="1095" t="s">
        <v>199</v>
      </c>
      <c r="B60" s="1095" t="s">
        <v>154</v>
      </c>
      <c r="C60" s="1095" t="s">
        <v>56</v>
      </c>
      <c r="D60" s="1095" t="s">
        <v>57</v>
      </c>
      <c r="E60" s="1096">
        <v>42734</v>
      </c>
      <c r="F60" s="1095" t="s">
        <v>199</v>
      </c>
      <c r="G60" s="1091"/>
      <c r="H60" s="1091"/>
      <c r="I60" s="1091"/>
      <c r="J60" s="1091"/>
      <c r="K60" s="1095" t="s">
        <v>199</v>
      </c>
      <c r="L60" s="1091">
        <v>970900</v>
      </c>
      <c r="M60" s="1091"/>
      <c r="N60" s="1092">
        <v>1022000</v>
      </c>
      <c r="O60" s="1091">
        <v>0.95</v>
      </c>
      <c r="P60" s="1091">
        <v>-51100</v>
      </c>
      <c r="Q60" s="1091"/>
    </row>
    <row r="61" spans="1:17">
      <c r="A61" s="1095"/>
      <c r="B61" s="1095" t="s">
        <v>103</v>
      </c>
      <c r="C61" s="1095" t="s">
        <v>104</v>
      </c>
      <c r="D61" s="1095" t="s">
        <v>105</v>
      </c>
      <c r="E61" s="1096">
        <v>40450</v>
      </c>
      <c r="F61" s="1095" t="s">
        <v>50</v>
      </c>
      <c r="G61" s="1091"/>
      <c r="H61" s="1091">
        <v>7000</v>
      </c>
      <c r="I61" s="1091">
        <v>7000</v>
      </c>
      <c r="J61" s="1091">
        <v>997.89</v>
      </c>
      <c r="K61" s="1095" t="s">
        <v>782</v>
      </c>
      <c r="L61" s="1091"/>
      <c r="M61" s="1091"/>
      <c r="N61" s="1092"/>
      <c r="O61" s="1091"/>
      <c r="P61" s="1091"/>
      <c r="Q61" s="1091"/>
    </row>
    <row r="62" spans="1:17">
      <c r="A62" s="1095"/>
      <c r="B62" s="1095" t="s">
        <v>172</v>
      </c>
      <c r="C62" s="1095" t="s">
        <v>173</v>
      </c>
      <c r="D62" s="1095" t="s">
        <v>5</v>
      </c>
      <c r="E62" s="1096">
        <v>40450</v>
      </c>
      <c r="F62" s="1095" t="s">
        <v>50</v>
      </c>
      <c r="G62" s="1091"/>
      <c r="H62" s="1091">
        <v>100000</v>
      </c>
      <c r="I62" s="1091">
        <v>100000</v>
      </c>
      <c r="J62" s="1091">
        <v>14255.56</v>
      </c>
      <c r="K62" s="1095" t="s">
        <v>782</v>
      </c>
      <c r="L62" s="1091"/>
      <c r="M62" s="1091"/>
      <c r="N62" s="1092"/>
      <c r="O62" s="1091"/>
      <c r="P62" s="1091"/>
      <c r="Q62" s="1091"/>
    </row>
    <row r="63" spans="1:17">
      <c r="A63" s="1095" t="s">
        <v>827</v>
      </c>
      <c r="B63" s="1095" t="s">
        <v>174</v>
      </c>
      <c r="C63" s="1095" t="s">
        <v>175</v>
      </c>
      <c r="D63" s="1095" t="s">
        <v>171</v>
      </c>
      <c r="E63" s="1096">
        <v>40445</v>
      </c>
      <c r="F63" s="1095" t="s">
        <v>50</v>
      </c>
      <c r="G63" s="1091"/>
      <c r="H63" s="1091">
        <v>8044000</v>
      </c>
      <c r="I63" s="1091">
        <v>0</v>
      </c>
      <c r="J63" s="1091">
        <v>9165244.2200000007</v>
      </c>
      <c r="K63" s="1095" t="s">
        <v>783</v>
      </c>
      <c r="L63" s="1091"/>
      <c r="M63" s="1091"/>
      <c r="N63" s="1092"/>
      <c r="O63" s="1091"/>
      <c r="P63" s="1091"/>
      <c r="Q63" s="1091"/>
    </row>
    <row r="64" spans="1:17">
      <c r="A64" s="1095" t="s">
        <v>199</v>
      </c>
      <c r="B64" s="1095" t="s">
        <v>174</v>
      </c>
      <c r="C64" s="1095" t="s">
        <v>175</v>
      </c>
      <c r="D64" s="1095" t="s">
        <v>171</v>
      </c>
      <c r="E64" s="1096">
        <v>42991</v>
      </c>
      <c r="F64" s="1095" t="s">
        <v>199</v>
      </c>
      <c r="G64" s="1091"/>
      <c r="H64" s="1091"/>
      <c r="I64" s="1091"/>
      <c r="J64" s="1091"/>
      <c r="K64" s="1095" t="s">
        <v>199</v>
      </c>
      <c r="L64" s="1091">
        <v>8044000</v>
      </c>
      <c r="M64" s="1091"/>
      <c r="N64" s="1092">
        <v>8044000</v>
      </c>
      <c r="O64" s="1091">
        <v>1</v>
      </c>
      <c r="P64" s="1091"/>
      <c r="Q64" s="1091"/>
    </row>
    <row r="65" spans="1:17">
      <c r="A65" s="1095" t="s">
        <v>827</v>
      </c>
      <c r="B65" s="1095" t="s">
        <v>155</v>
      </c>
      <c r="C65" s="1095" t="s">
        <v>156</v>
      </c>
      <c r="D65" s="1095" t="s">
        <v>5</v>
      </c>
      <c r="E65" s="1096">
        <v>40450</v>
      </c>
      <c r="F65" s="1095" t="s">
        <v>50</v>
      </c>
      <c r="G65" s="1091"/>
      <c r="H65" s="1091">
        <v>30000</v>
      </c>
      <c r="I65" s="1091">
        <v>0</v>
      </c>
      <c r="J65" s="1091">
        <v>32933.339999999997</v>
      </c>
      <c r="K65" s="1095" t="s">
        <v>783</v>
      </c>
      <c r="L65" s="1091"/>
      <c r="M65" s="1091"/>
      <c r="N65" s="1092"/>
      <c r="O65" s="1091"/>
      <c r="P65" s="1091"/>
      <c r="Q65" s="1091"/>
    </row>
    <row r="66" spans="1:17">
      <c r="A66" s="1095" t="s">
        <v>199</v>
      </c>
      <c r="B66" s="1095" t="s">
        <v>155</v>
      </c>
      <c r="C66" s="1095" t="s">
        <v>156</v>
      </c>
      <c r="D66" s="1095" t="s">
        <v>5</v>
      </c>
      <c r="E66" s="1096">
        <v>42235</v>
      </c>
      <c r="F66" s="1095" t="s">
        <v>199</v>
      </c>
      <c r="G66" s="1091"/>
      <c r="H66" s="1091"/>
      <c r="I66" s="1091"/>
      <c r="J66" s="1091"/>
      <c r="K66" s="1095" t="s">
        <v>199</v>
      </c>
      <c r="L66" s="1091">
        <v>30000</v>
      </c>
      <c r="M66" s="1091"/>
      <c r="N66" s="1092">
        <v>30000</v>
      </c>
      <c r="O66" s="1091">
        <v>1</v>
      </c>
      <c r="P66" s="1091"/>
      <c r="Q66" s="1091"/>
    </row>
    <row r="67" spans="1:17">
      <c r="A67" s="1095" t="s">
        <v>827</v>
      </c>
      <c r="B67" s="1095" t="s">
        <v>86</v>
      </c>
      <c r="C67" s="1095" t="s">
        <v>87</v>
      </c>
      <c r="D67" s="1095" t="s">
        <v>42</v>
      </c>
      <c r="E67" s="1096">
        <v>40450</v>
      </c>
      <c r="F67" s="1095" t="s">
        <v>50</v>
      </c>
      <c r="G67" s="1091"/>
      <c r="H67" s="1091">
        <v>14000</v>
      </c>
      <c r="I67" s="1091">
        <v>0</v>
      </c>
      <c r="J67" s="1091">
        <v>15411.67</v>
      </c>
      <c r="K67" s="1095" t="s">
        <v>783</v>
      </c>
      <c r="L67" s="1091"/>
      <c r="M67" s="1091"/>
      <c r="N67" s="1092"/>
      <c r="O67" s="1091"/>
      <c r="P67" s="1091"/>
      <c r="Q67" s="1091"/>
    </row>
    <row r="68" spans="1:17">
      <c r="A68" s="1095" t="s">
        <v>199</v>
      </c>
      <c r="B68" s="1095" t="s">
        <v>86</v>
      </c>
      <c r="C68" s="1095" t="s">
        <v>87</v>
      </c>
      <c r="D68" s="1095" t="s">
        <v>42</v>
      </c>
      <c r="E68" s="1096">
        <v>42291</v>
      </c>
      <c r="F68" s="1095" t="s">
        <v>199</v>
      </c>
      <c r="G68" s="1091"/>
      <c r="H68" s="1091"/>
      <c r="I68" s="1091"/>
      <c r="J68" s="1091"/>
      <c r="K68" s="1095" t="s">
        <v>199</v>
      </c>
      <c r="L68" s="1091">
        <v>14000</v>
      </c>
      <c r="M68" s="1091"/>
      <c r="N68" s="1092">
        <v>14000</v>
      </c>
      <c r="O68" s="1091">
        <v>1</v>
      </c>
      <c r="P68" s="1091"/>
      <c r="Q68" s="1091"/>
    </row>
    <row r="69" spans="1:17">
      <c r="A69" s="1095" t="s">
        <v>789</v>
      </c>
      <c r="B69" s="1095" t="s">
        <v>40</v>
      </c>
      <c r="C69" s="1095" t="s">
        <v>41</v>
      </c>
      <c r="D69" s="1095" t="s">
        <v>42</v>
      </c>
      <c r="E69" s="1096">
        <v>40403</v>
      </c>
      <c r="F69" s="1095" t="s">
        <v>6</v>
      </c>
      <c r="G69" s="1091">
        <v>17000000</v>
      </c>
      <c r="H69" s="1091"/>
      <c r="I69" s="1091">
        <v>17000000</v>
      </c>
      <c r="J69" s="1091">
        <v>2482975.79</v>
      </c>
      <c r="K69" s="1095" t="s">
        <v>782</v>
      </c>
      <c r="L69" s="1091"/>
      <c r="M69" s="1091"/>
      <c r="N69" s="1092"/>
      <c r="O69" s="1091"/>
      <c r="P69" s="1091"/>
      <c r="Q69" s="1091"/>
    </row>
    <row r="70" spans="1:17">
      <c r="A70" s="1095" t="s">
        <v>2276</v>
      </c>
      <c r="B70" s="1095" t="s">
        <v>46</v>
      </c>
      <c r="C70" s="1095" t="s">
        <v>47</v>
      </c>
      <c r="D70" s="1095" t="s">
        <v>5</v>
      </c>
      <c r="E70" s="1096">
        <v>40445</v>
      </c>
      <c r="F70" s="1095" t="s">
        <v>6</v>
      </c>
      <c r="G70" s="1091">
        <v>5146000</v>
      </c>
      <c r="H70" s="1091"/>
      <c r="I70" s="1091">
        <v>0</v>
      </c>
      <c r="J70" s="1091">
        <v>5413877.8899999997</v>
      </c>
      <c r="K70" s="1095" t="s">
        <v>783</v>
      </c>
      <c r="L70" s="1091"/>
      <c r="M70" s="1091"/>
      <c r="N70" s="1092"/>
      <c r="O70" s="1091"/>
      <c r="P70" s="1091"/>
      <c r="Q70" s="1091"/>
    </row>
    <row r="71" spans="1:17">
      <c r="A71" s="1095" t="s">
        <v>199</v>
      </c>
      <c r="B71" s="1095" t="s">
        <v>46</v>
      </c>
      <c r="C71" s="1095" t="s">
        <v>47</v>
      </c>
      <c r="D71" s="1095" t="s">
        <v>5</v>
      </c>
      <c r="E71" s="1096">
        <v>41395</v>
      </c>
      <c r="F71" s="1095" t="s">
        <v>199</v>
      </c>
      <c r="G71" s="1091"/>
      <c r="H71" s="1091"/>
      <c r="I71" s="1091"/>
      <c r="J71" s="1091"/>
      <c r="K71" s="1095" t="s">
        <v>199</v>
      </c>
      <c r="L71" s="1091">
        <v>5146000</v>
      </c>
      <c r="M71" s="1091"/>
      <c r="N71" s="1092">
        <v>5146</v>
      </c>
      <c r="O71" s="1091">
        <v>1000</v>
      </c>
      <c r="P71" s="1091"/>
      <c r="Q71" s="1091"/>
    </row>
    <row r="72" spans="1:17">
      <c r="A72" s="1095" t="s">
        <v>2276</v>
      </c>
      <c r="B72" s="1095" t="s">
        <v>82</v>
      </c>
      <c r="C72" s="1095" t="s">
        <v>83</v>
      </c>
      <c r="D72" s="1095" t="s">
        <v>65</v>
      </c>
      <c r="E72" s="1096">
        <v>40438</v>
      </c>
      <c r="F72" s="1095" t="s">
        <v>50</v>
      </c>
      <c r="G72" s="1091">
        <v>7875000</v>
      </c>
      <c r="H72" s="1091"/>
      <c r="I72" s="1091">
        <v>0</v>
      </c>
      <c r="J72" s="1091">
        <v>9223112.5</v>
      </c>
      <c r="K72" s="1095" t="s">
        <v>783</v>
      </c>
      <c r="L72" s="1091"/>
      <c r="M72" s="1091"/>
      <c r="N72" s="1092"/>
      <c r="O72" s="1091"/>
      <c r="P72" s="1091"/>
      <c r="Q72" s="1091"/>
    </row>
    <row r="73" spans="1:17">
      <c r="A73" s="1095" t="s">
        <v>199</v>
      </c>
      <c r="B73" s="1095" t="s">
        <v>82</v>
      </c>
      <c r="C73" s="1095" t="s">
        <v>83</v>
      </c>
      <c r="D73" s="1095" t="s">
        <v>65</v>
      </c>
      <c r="E73" s="1096">
        <v>42454</v>
      </c>
      <c r="F73" s="1095" t="s">
        <v>199</v>
      </c>
      <c r="G73" s="1091"/>
      <c r="H73" s="1091"/>
      <c r="I73" s="1091"/>
      <c r="J73" s="1091"/>
      <c r="K73" s="1095" t="s">
        <v>199</v>
      </c>
      <c r="L73" s="1091">
        <v>7875000</v>
      </c>
      <c r="M73" s="1091"/>
      <c r="N73" s="1092">
        <v>7875000</v>
      </c>
      <c r="O73" s="1091">
        <v>1</v>
      </c>
      <c r="P73" s="1091"/>
      <c r="Q73" s="1091"/>
    </row>
    <row r="74" spans="1:17">
      <c r="A74" s="1095" t="s">
        <v>827</v>
      </c>
      <c r="B74" s="1095" t="s">
        <v>137</v>
      </c>
      <c r="C74" s="1095" t="s">
        <v>138</v>
      </c>
      <c r="D74" s="1095" t="s">
        <v>76</v>
      </c>
      <c r="E74" s="1096">
        <v>40450</v>
      </c>
      <c r="F74" s="1095" t="s">
        <v>50</v>
      </c>
      <c r="G74" s="1091"/>
      <c r="H74" s="1091">
        <v>1000000</v>
      </c>
      <c r="I74" s="1091">
        <v>0</v>
      </c>
      <c r="J74" s="1091">
        <v>1070166.67</v>
      </c>
      <c r="K74" s="1095" t="s">
        <v>783</v>
      </c>
      <c r="L74" s="1091"/>
      <c r="M74" s="1091"/>
      <c r="N74" s="1092"/>
      <c r="O74" s="1091"/>
      <c r="P74" s="1091"/>
      <c r="Q74" s="1091"/>
    </row>
    <row r="75" spans="1:17">
      <c r="A75" s="1095" t="s">
        <v>199</v>
      </c>
      <c r="B75" s="1095" t="s">
        <v>137</v>
      </c>
      <c r="C75" s="1095" t="s">
        <v>138</v>
      </c>
      <c r="D75" s="1095" t="s">
        <v>76</v>
      </c>
      <c r="E75" s="1096">
        <v>41731</v>
      </c>
      <c r="F75" s="1095" t="s">
        <v>199</v>
      </c>
      <c r="G75" s="1091"/>
      <c r="H75" s="1091"/>
      <c r="I75" s="1091"/>
      <c r="J75" s="1091"/>
      <c r="K75" s="1095" t="s">
        <v>199</v>
      </c>
      <c r="L75" s="1091">
        <v>1000000</v>
      </c>
      <c r="M75" s="1091"/>
      <c r="N75" s="1092">
        <v>1000000</v>
      </c>
      <c r="O75" s="1091">
        <v>1</v>
      </c>
      <c r="P75" s="1091"/>
      <c r="Q75" s="1091"/>
    </row>
    <row r="76" spans="1:17">
      <c r="A76" s="1095" t="s">
        <v>2276</v>
      </c>
      <c r="B76" s="1095" t="s">
        <v>16</v>
      </c>
      <c r="C76" s="1095" t="s">
        <v>17</v>
      </c>
      <c r="D76" s="1095" t="s">
        <v>18</v>
      </c>
      <c r="E76" s="1096">
        <v>40450</v>
      </c>
      <c r="F76" s="1095" t="s">
        <v>6</v>
      </c>
      <c r="G76" s="1091">
        <v>30000000</v>
      </c>
      <c r="H76" s="1091"/>
      <c r="I76" s="1091">
        <v>0</v>
      </c>
      <c r="J76" s="1091">
        <v>31751666.670000002</v>
      </c>
      <c r="K76" s="1095" t="s">
        <v>783</v>
      </c>
      <c r="L76" s="1091"/>
      <c r="M76" s="1091"/>
      <c r="N76" s="1092"/>
      <c r="O76" s="1091"/>
      <c r="P76" s="1091"/>
      <c r="Q76" s="1091"/>
    </row>
    <row r="77" spans="1:17">
      <c r="A77" s="1095" t="s">
        <v>199</v>
      </c>
      <c r="B77" s="1095" t="s">
        <v>16</v>
      </c>
      <c r="C77" s="1095" t="s">
        <v>17</v>
      </c>
      <c r="D77" s="1095" t="s">
        <v>18</v>
      </c>
      <c r="E77" s="1096">
        <v>41516</v>
      </c>
      <c r="F77" s="1095" t="s">
        <v>199</v>
      </c>
      <c r="G77" s="1091"/>
      <c r="H77" s="1091"/>
      <c r="I77" s="1091"/>
      <c r="J77" s="1091"/>
      <c r="K77" s="1095" t="s">
        <v>199</v>
      </c>
      <c r="L77" s="1091">
        <v>30000000</v>
      </c>
      <c r="M77" s="1091"/>
      <c r="N77" s="1092">
        <v>30000</v>
      </c>
      <c r="O77" s="1091">
        <v>1000</v>
      </c>
      <c r="P77" s="1091"/>
      <c r="Q77" s="1091"/>
    </row>
    <row r="78" spans="1:17">
      <c r="A78" s="1095" t="s">
        <v>2277</v>
      </c>
      <c r="B78" s="1095" t="s">
        <v>66</v>
      </c>
      <c r="C78" s="1095" t="s">
        <v>67</v>
      </c>
      <c r="D78" s="1095" t="s">
        <v>12</v>
      </c>
      <c r="E78" s="1096">
        <v>40450</v>
      </c>
      <c r="F78" s="1095" t="s">
        <v>6</v>
      </c>
      <c r="G78" s="1091">
        <v>6245000</v>
      </c>
      <c r="H78" s="1091"/>
      <c r="I78" s="1091">
        <v>0</v>
      </c>
      <c r="J78" s="1091">
        <v>6528523.0599999996</v>
      </c>
      <c r="K78" s="1095" t="s">
        <v>784</v>
      </c>
      <c r="L78" s="1091"/>
      <c r="M78" s="1091"/>
      <c r="N78" s="1092"/>
      <c r="O78" s="1091"/>
      <c r="P78" s="1091"/>
      <c r="Q78" s="1091"/>
    </row>
    <row r="79" spans="1:17">
      <c r="A79" s="1095" t="s">
        <v>199</v>
      </c>
      <c r="B79" s="1095" t="s">
        <v>66</v>
      </c>
      <c r="C79" s="1095" t="s">
        <v>67</v>
      </c>
      <c r="D79" s="1095" t="s">
        <v>12</v>
      </c>
      <c r="E79" s="1096">
        <v>42703</v>
      </c>
      <c r="F79" s="1095" t="s">
        <v>199</v>
      </c>
      <c r="G79" s="1091"/>
      <c r="H79" s="1091"/>
      <c r="I79" s="1091"/>
      <c r="J79" s="1091"/>
      <c r="K79" s="1095" t="s">
        <v>199</v>
      </c>
      <c r="L79" s="1091">
        <v>5745400</v>
      </c>
      <c r="M79" s="1091"/>
      <c r="N79" s="1092">
        <v>6245</v>
      </c>
      <c r="O79" s="1091">
        <v>920</v>
      </c>
      <c r="P79" s="1091">
        <v>-499600</v>
      </c>
      <c r="Q79" s="1091"/>
    </row>
    <row r="80" spans="1:17">
      <c r="A80" s="1095" t="s">
        <v>827</v>
      </c>
      <c r="B80" s="1095" t="s">
        <v>169</v>
      </c>
      <c r="C80" s="1095" t="s">
        <v>170</v>
      </c>
      <c r="D80" s="1095" t="s">
        <v>171</v>
      </c>
      <c r="E80" s="1096">
        <v>40450</v>
      </c>
      <c r="F80" s="1095" t="s">
        <v>50</v>
      </c>
      <c r="G80" s="1091"/>
      <c r="H80" s="1091">
        <v>9278000</v>
      </c>
      <c r="I80" s="1091">
        <v>0</v>
      </c>
      <c r="J80" s="1091">
        <v>9779527.4399999995</v>
      </c>
      <c r="K80" s="1095" t="s">
        <v>783</v>
      </c>
      <c r="L80" s="1091"/>
      <c r="M80" s="1091"/>
      <c r="N80" s="1092"/>
      <c r="O80" s="1091"/>
      <c r="P80" s="1091"/>
      <c r="Q80" s="1091"/>
    </row>
    <row r="81" spans="1:17">
      <c r="A81" s="1095" t="s">
        <v>199</v>
      </c>
      <c r="B81" s="1095" t="s">
        <v>169</v>
      </c>
      <c r="C81" s="1095" t="s">
        <v>170</v>
      </c>
      <c r="D81" s="1095" t="s">
        <v>171</v>
      </c>
      <c r="E81" s="1096">
        <v>41437</v>
      </c>
      <c r="F81" s="1095" t="s">
        <v>199</v>
      </c>
      <c r="G81" s="1091"/>
      <c r="H81" s="1091"/>
      <c r="I81" s="1091"/>
      <c r="J81" s="1091"/>
      <c r="K81" s="1095" t="s">
        <v>199</v>
      </c>
      <c r="L81" s="1091">
        <v>9278000</v>
      </c>
      <c r="M81" s="1091"/>
      <c r="N81" s="1092">
        <v>9278000</v>
      </c>
      <c r="O81" s="1091">
        <v>1</v>
      </c>
      <c r="P81" s="1091"/>
      <c r="Q81" s="1091"/>
    </row>
    <row r="82" spans="1:17">
      <c r="A82" s="1095" t="s">
        <v>827</v>
      </c>
      <c r="B82" s="1095" t="s">
        <v>99</v>
      </c>
      <c r="C82" s="1095" t="s">
        <v>100</v>
      </c>
      <c r="D82" s="1095" t="s">
        <v>101</v>
      </c>
      <c r="E82" s="1096">
        <v>40445</v>
      </c>
      <c r="F82" s="1095" t="s">
        <v>50</v>
      </c>
      <c r="G82" s="1091"/>
      <c r="H82" s="1091">
        <v>1657000</v>
      </c>
      <c r="I82" s="1091">
        <v>0</v>
      </c>
      <c r="J82" s="1091">
        <v>1725397.27</v>
      </c>
      <c r="K82" s="1095" t="s">
        <v>783</v>
      </c>
      <c r="L82" s="1091"/>
      <c r="M82" s="1091"/>
      <c r="N82" s="1092"/>
      <c r="O82" s="1091"/>
      <c r="P82" s="1091"/>
      <c r="Q82" s="1091"/>
    </row>
    <row r="83" spans="1:17">
      <c r="A83" s="1095" t="s">
        <v>199</v>
      </c>
      <c r="B83" s="1095" t="s">
        <v>99</v>
      </c>
      <c r="C83" s="1095" t="s">
        <v>100</v>
      </c>
      <c r="D83" s="1095" t="s">
        <v>101</v>
      </c>
      <c r="E83" s="1096">
        <v>41199</v>
      </c>
      <c r="F83" s="1095" t="s">
        <v>199</v>
      </c>
      <c r="G83" s="1091"/>
      <c r="H83" s="1091"/>
      <c r="I83" s="1091"/>
      <c r="J83" s="1091"/>
      <c r="K83" s="1095" t="s">
        <v>199</v>
      </c>
      <c r="L83" s="1091">
        <v>1657000</v>
      </c>
      <c r="M83" s="1091"/>
      <c r="N83" s="1092">
        <v>1657000</v>
      </c>
      <c r="O83" s="1091">
        <v>1</v>
      </c>
      <c r="P83" s="1091"/>
      <c r="Q83" s="1091"/>
    </row>
    <row r="84" spans="1:17">
      <c r="A84" s="1095" t="s">
        <v>2278</v>
      </c>
      <c r="B84" s="1095" t="s">
        <v>146</v>
      </c>
      <c r="C84" s="1095" t="s">
        <v>147</v>
      </c>
      <c r="D84" s="1095" t="s">
        <v>42</v>
      </c>
      <c r="E84" s="1096">
        <v>40438</v>
      </c>
      <c r="F84" s="1095" t="s">
        <v>50</v>
      </c>
      <c r="G84" s="1091"/>
      <c r="H84" s="1091">
        <v>300000</v>
      </c>
      <c r="I84" s="1091">
        <v>0</v>
      </c>
      <c r="J84" s="1091">
        <v>316666.67</v>
      </c>
      <c r="K84" s="1095" t="s">
        <v>784</v>
      </c>
      <c r="L84" s="1091"/>
      <c r="M84" s="1091"/>
      <c r="N84" s="1092"/>
      <c r="O84" s="1091"/>
      <c r="P84" s="1091"/>
      <c r="Q84" s="1091"/>
    </row>
    <row r="85" spans="1:17">
      <c r="A85" s="1095" t="s">
        <v>199</v>
      </c>
      <c r="B85" s="1095" t="s">
        <v>146</v>
      </c>
      <c r="C85" s="1095" t="s">
        <v>147</v>
      </c>
      <c r="D85" s="1095" t="s">
        <v>42</v>
      </c>
      <c r="E85" s="1096">
        <v>42731</v>
      </c>
      <c r="F85" s="1095" t="s">
        <v>199</v>
      </c>
      <c r="G85" s="1091"/>
      <c r="H85" s="1091"/>
      <c r="I85" s="1091"/>
      <c r="J85" s="1091"/>
      <c r="K85" s="1095" t="s">
        <v>199</v>
      </c>
      <c r="L85" s="1091">
        <v>279000</v>
      </c>
      <c r="M85" s="1091"/>
      <c r="N85" s="1092">
        <v>300000</v>
      </c>
      <c r="O85" s="1091">
        <v>0.93</v>
      </c>
      <c r="P85" s="1091">
        <v>-21000</v>
      </c>
      <c r="Q85" s="1091"/>
    </row>
    <row r="86" spans="1:17">
      <c r="A86" s="1095" t="s">
        <v>827</v>
      </c>
      <c r="B86" s="1095" t="s">
        <v>157</v>
      </c>
      <c r="C86" s="1095" t="s">
        <v>158</v>
      </c>
      <c r="D86" s="1095" t="s">
        <v>76</v>
      </c>
      <c r="E86" s="1096">
        <v>40450</v>
      </c>
      <c r="F86" s="1095" t="s">
        <v>50</v>
      </c>
      <c r="G86" s="1091"/>
      <c r="H86" s="1091">
        <v>350000</v>
      </c>
      <c r="I86" s="1091">
        <v>0</v>
      </c>
      <c r="J86" s="1091">
        <v>360714.44</v>
      </c>
      <c r="K86" s="1095" t="s">
        <v>783</v>
      </c>
      <c r="L86" s="1091"/>
      <c r="M86" s="1091"/>
      <c r="N86" s="1092"/>
      <c r="O86" s="1091"/>
      <c r="P86" s="1091"/>
      <c r="Q86" s="1091"/>
    </row>
    <row r="87" spans="1:17">
      <c r="A87" s="1095" t="s">
        <v>199</v>
      </c>
      <c r="B87" s="1095" t="s">
        <v>157</v>
      </c>
      <c r="C87" s="1095" t="s">
        <v>158</v>
      </c>
      <c r="D87" s="1095" t="s">
        <v>76</v>
      </c>
      <c r="E87" s="1096">
        <v>41009</v>
      </c>
      <c r="F87" s="1095" t="s">
        <v>199</v>
      </c>
      <c r="G87" s="1091"/>
      <c r="H87" s="1091"/>
      <c r="I87" s="1091"/>
      <c r="J87" s="1091"/>
      <c r="K87" s="1095" t="s">
        <v>199</v>
      </c>
      <c r="L87" s="1091">
        <v>350000</v>
      </c>
      <c r="M87" s="1091"/>
      <c r="N87" s="1092">
        <v>350000</v>
      </c>
      <c r="O87" s="1091">
        <v>1</v>
      </c>
      <c r="P87" s="1091"/>
      <c r="Q87" s="1091"/>
    </row>
    <row r="88" spans="1:17">
      <c r="A88" s="1095" t="s">
        <v>2276</v>
      </c>
      <c r="B88" s="1095" t="s">
        <v>72</v>
      </c>
      <c r="C88" s="1095" t="s">
        <v>73</v>
      </c>
      <c r="D88" s="1095" t="s">
        <v>18</v>
      </c>
      <c r="E88" s="1096">
        <v>40389</v>
      </c>
      <c r="F88" s="1095" t="s">
        <v>50</v>
      </c>
      <c r="G88" s="1091">
        <v>14000000</v>
      </c>
      <c r="H88" s="1091"/>
      <c r="I88" s="1091">
        <v>0</v>
      </c>
      <c r="J88" s="1091">
        <v>16773983.33</v>
      </c>
      <c r="K88" s="1095" t="s">
        <v>783</v>
      </c>
      <c r="L88" s="1091"/>
      <c r="M88" s="1091"/>
      <c r="N88" s="1092"/>
      <c r="O88" s="1091"/>
      <c r="P88" s="1091"/>
      <c r="Q88" s="1091"/>
    </row>
    <row r="89" spans="1:17">
      <c r="A89" s="1095" t="s">
        <v>199</v>
      </c>
      <c r="B89" s="1095" t="s">
        <v>72</v>
      </c>
      <c r="C89" s="1095" t="s">
        <v>73</v>
      </c>
      <c r="D89" s="1095" t="s">
        <v>18</v>
      </c>
      <c r="E89" s="1096">
        <v>42725</v>
      </c>
      <c r="F89" s="1095" t="s">
        <v>199</v>
      </c>
      <c r="G89" s="1091"/>
      <c r="H89" s="1091"/>
      <c r="I89" s="1091"/>
      <c r="J89" s="1091"/>
      <c r="K89" s="1095" t="s">
        <v>199</v>
      </c>
      <c r="L89" s="1091">
        <v>14000000</v>
      </c>
      <c r="M89" s="1091"/>
      <c r="N89" s="1092">
        <v>14000000</v>
      </c>
      <c r="O89" s="1091">
        <v>1</v>
      </c>
      <c r="P89" s="1091"/>
      <c r="Q89" s="1091"/>
    </row>
    <row r="90" spans="1:17">
      <c r="A90" s="1095" t="s">
        <v>827</v>
      </c>
      <c r="B90" s="1095" t="s">
        <v>164</v>
      </c>
      <c r="C90" s="1095" t="s">
        <v>165</v>
      </c>
      <c r="D90" s="1095" t="s">
        <v>166</v>
      </c>
      <c r="E90" s="1096">
        <v>40450</v>
      </c>
      <c r="F90" s="1095" t="s">
        <v>50</v>
      </c>
      <c r="G90" s="1091"/>
      <c r="H90" s="1091">
        <v>100000</v>
      </c>
      <c r="I90" s="1091">
        <v>0</v>
      </c>
      <c r="J90" s="1091">
        <v>113650</v>
      </c>
      <c r="K90" s="1095" t="s">
        <v>783</v>
      </c>
      <c r="L90" s="1091"/>
      <c r="M90" s="1091"/>
      <c r="N90" s="1092"/>
      <c r="O90" s="1091"/>
      <c r="P90" s="1091"/>
      <c r="Q90" s="1091"/>
    </row>
    <row r="91" spans="1:17">
      <c r="A91" s="1095" t="s">
        <v>199</v>
      </c>
      <c r="B91" s="1095" t="s">
        <v>164</v>
      </c>
      <c r="C91" s="1095" t="s">
        <v>165</v>
      </c>
      <c r="D91" s="1095" t="s">
        <v>166</v>
      </c>
      <c r="E91" s="1096">
        <v>42942</v>
      </c>
      <c r="F91" s="1095" t="s">
        <v>199</v>
      </c>
      <c r="G91" s="1091"/>
      <c r="H91" s="1091"/>
      <c r="I91" s="1091"/>
      <c r="J91" s="1091"/>
      <c r="K91" s="1095" t="s">
        <v>199</v>
      </c>
      <c r="L91" s="1091">
        <v>100000</v>
      </c>
      <c r="M91" s="1091"/>
      <c r="N91" s="1092">
        <v>100000</v>
      </c>
      <c r="O91" s="1091">
        <v>1</v>
      </c>
      <c r="P91" s="1091"/>
      <c r="Q91" s="1091"/>
    </row>
    <row r="92" spans="1:17">
      <c r="A92" s="1095"/>
      <c r="B92" s="1095" t="s">
        <v>113</v>
      </c>
      <c r="C92" s="1095" t="s">
        <v>114</v>
      </c>
      <c r="D92" s="1095" t="s">
        <v>18</v>
      </c>
      <c r="E92" s="1096">
        <v>40438</v>
      </c>
      <c r="F92" s="1095" t="s">
        <v>50</v>
      </c>
      <c r="G92" s="1091"/>
      <c r="H92" s="1091">
        <v>4520000</v>
      </c>
      <c r="I92" s="1091">
        <v>4520000</v>
      </c>
      <c r="J92" s="1091">
        <v>647364.43999999994</v>
      </c>
      <c r="K92" s="1095" t="s">
        <v>782</v>
      </c>
      <c r="L92" s="1091"/>
      <c r="M92" s="1091"/>
      <c r="N92" s="1092"/>
      <c r="O92" s="1091"/>
      <c r="P92" s="1091"/>
      <c r="Q92" s="1091"/>
    </row>
    <row r="93" spans="1:17">
      <c r="A93" s="1095" t="s">
        <v>787</v>
      </c>
      <c r="B93" s="1095" t="s">
        <v>64</v>
      </c>
      <c r="C93" s="1095" t="s">
        <v>26</v>
      </c>
      <c r="D93" s="1095" t="s">
        <v>65</v>
      </c>
      <c r="E93" s="1096">
        <v>40431</v>
      </c>
      <c r="F93" s="1095" t="s">
        <v>50</v>
      </c>
      <c r="G93" s="1091">
        <v>4205000</v>
      </c>
      <c r="H93" s="1091">
        <v>3881000</v>
      </c>
      <c r="I93" s="1091">
        <v>8086000</v>
      </c>
      <c r="J93" s="1091">
        <v>1799921.14</v>
      </c>
      <c r="K93" s="1095" t="s">
        <v>782</v>
      </c>
      <c r="L93" s="1091"/>
      <c r="M93" s="1091"/>
      <c r="N93" s="1092"/>
      <c r="O93" s="1091"/>
      <c r="P93" s="1091"/>
      <c r="Q93" s="1091"/>
    </row>
    <row r="94" spans="1:17">
      <c r="A94" s="1095" t="s">
        <v>2279</v>
      </c>
      <c r="B94" s="1095" t="s">
        <v>55</v>
      </c>
      <c r="C94" s="1095" t="s">
        <v>56</v>
      </c>
      <c r="D94" s="1095" t="s">
        <v>57</v>
      </c>
      <c r="E94" s="1096">
        <v>40424</v>
      </c>
      <c r="F94" s="1095" t="s">
        <v>6</v>
      </c>
      <c r="G94" s="1091">
        <v>6000000</v>
      </c>
      <c r="H94" s="1091"/>
      <c r="I94" s="1091">
        <v>0</v>
      </c>
      <c r="J94" s="1091">
        <v>6369000</v>
      </c>
      <c r="K94" s="1095" t="s">
        <v>784</v>
      </c>
      <c r="L94" s="1091"/>
      <c r="M94" s="1091"/>
      <c r="N94" s="1092"/>
      <c r="O94" s="1091"/>
      <c r="P94" s="1091"/>
      <c r="Q94" s="1091"/>
    </row>
    <row r="95" spans="1:17">
      <c r="A95" s="1095" t="s">
        <v>199</v>
      </c>
      <c r="B95" s="1095" t="s">
        <v>55</v>
      </c>
      <c r="C95" s="1095" t="s">
        <v>56</v>
      </c>
      <c r="D95" s="1095" t="s">
        <v>57</v>
      </c>
      <c r="E95" s="1096">
        <v>42734</v>
      </c>
      <c r="F95" s="1095" t="s">
        <v>199</v>
      </c>
      <c r="G95" s="1091"/>
      <c r="H95" s="1091"/>
      <c r="I95" s="1091"/>
      <c r="J95" s="1091"/>
      <c r="K95" s="1095" t="s">
        <v>199</v>
      </c>
      <c r="L95" s="1091">
        <v>5610000</v>
      </c>
      <c r="M95" s="1091"/>
      <c r="N95" s="1092">
        <v>6000</v>
      </c>
      <c r="O95" s="1091">
        <v>935</v>
      </c>
      <c r="P95" s="1091">
        <v>-390000</v>
      </c>
      <c r="Q95" s="1091"/>
    </row>
    <row r="96" spans="1:17">
      <c r="A96" s="1095" t="s">
        <v>827</v>
      </c>
      <c r="B96" s="1095" t="s">
        <v>180</v>
      </c>
      <c r="C96" s="1095" t="s">
        <v>181</v>
      </c>
      <c r="D96" s="1095" t="s">
        <v>142</v>
      </c>
      <c r="E96" s="1096">
        <v>40450</v>
      </c>
      <c r="F96" s="1095" t="s">
        <v>50</v>
      </c>
      <c r="G96" s="1091"/>
      <c r="H96" s="1091">
        <v>698000</v>
      </c>
      <c r="I96" s="1091">
        <v>0</v>
      </c>
      <c r="J96" s="1091">
        <v>769700.7</v>
      </c>
      <c r="K96" s="1095" t="s">
        <v>783</v>
      </c>
      <c r="L96" s="1091"/>
      <c r="M96" s="1091"/>
      <c r="N96" s="1092"/>
      <c r="O96" s="1091"/>
      <c r="P96" s="1091"/>
      <c r="Q96" s="1091"/>
    </row>
    <row r="97" spans="1:17">
      <c r="A97" s="1095" t="s">
        <v>199</v>
      </c>
      <c r="B97" s="1095" t="s">
        <v>180</v>
      </c>
      <c r="C97" s="1095" t="s">
        <v>181</v>
      </c>
      <c r="D97" s="1095" t="s">
        <v>142</v>
      </c>
      <c r="E97" s="1096">
        <v>42326</v>
      </c>
      <c r="F97" s="1095" t="s">
        <v>199</v>
      </c>
      <c r="G97" s="1091"/>
      <c r="H97" s="1091"/>
      <c r="I97" s="1091"/>
      <c r="J97" s="1091"/>
      <c r="K97" s="1095" t="s">
        <v>199</v>
      </c>
      <c r="L97" s="1091">
        <v>698000</v>
      </c>
      <c r="M97" s="1091"/>
      <c r="N97" s="1092">
        <v>698000</v>
      </c>
      <c r="O97" s="1091">
        <v>1</v>
      </c>
      <c r="P97" s="1091"/>
      <c r="Q97" s="1091"/>
    </row>
    <row r="98" spans="1:17">
      <c r="A98" s="1095" t="s">
        <v>827</v>
      </c>
      <c r="B98" s="1095" t="s">
        <v>80</v>
      </c>
      <c r="C98" s="1095" t="s">
        <v>81</v>
      </c>
      <c r="D98" s="1095" t="s">
        <v>18</v>
      </c>
      <c r="E98" s="1096">
        <v>40424</v>
      </c>
      <c r="F98" s="1095" t="s">
        <v>50</v>
      </c>
      <c r="G98" s="1091"/>
      <c r="H98" s="1091">
        <v>3154000</v>
      </c>
      <c r="I98" s="1091">
        <v>0</v>
      </c>
      <c r="J98" s="1091">
        <v>3756668.07</v>
      </c>
      <c r="K98" s="1095" t="s">
        <v>783</v>
      </c>
      <c r="L98" s="1091"/>
      <c r="M98" s="1091"/>
      <c r="N98" s="1092"/>
      <c r="O98" s="1091"/>
      <c r="P98" s="1091"/>
      <c r="Q98" s="1091"/>
    </row>
    <row r="99" spans="1:17">
      <c r="A99" s="1095" t="s">
        <v>199</v>
      </c>
      <c r="B99" s="1095" t="s">
        <v>80</v>
      </c>
      <c r="C99" s="1095" t="s">
        <v>81</v>
      </c>
      <c r="D99" s="1095" t="s">
        <v>18</v>
      </c>
      <c r="E99" s="1096">
        <v>42676</v>
      </c>
      <c r="F99" s="1095" t="s">
        <v>199</v>
      </c>
      <c r="G99" s="1091"/>
      <c r="H99" s="1091"/>
      <c r="I99" s="1091"/>
      <c r="J99" s="1091"/>
      <c r="K99" s="1095" t="s">
        <v>199</v>
      </c>
      <c r="L99" s="1091">
        <v>3154000</v>
      </c>
      <c r="M99" s="1091"/>
      <c r="N99" s="1092">
        <v>3154000</v>
      </c>
      <c r="O99" s="1091">
        <v>1</v>
      </c>
      <c r="P99" s="1091"/>
      <c r="Q99" s="1091"/>
    </row>
    <row r="100" spans="1:17">
      <c r="A100" s="1095" t="s">
        <v>2276</v>
      </c>
      <c r="B100" s="1095" t="s">
        <v>35</v>
      </c>
      <c r="C100" s="1095" t="s">
        <v>36</v>
      </c>
      <c r="D100" s="1095" t="s">
        <v>18</v>
      </c>
      <c r="E100" s="1096">
        <v>40450</v>
      </c>
      <c r="F100" s="1095" t="s">
        <v>6</v>
      </c>
      <c r="G100" s="1091">
        <v>4551000</v>
      </c>
      <c r="H100" s="1091"/>
      <c r="I100" s="1091">
        <v>0</v>
      </c>
      <c r="J100" s="1091">
        <v>5035934.33</v>
      </c>
      <c r="K100" s="1095" t="s">
        <v>783</v>
      </c>
      <c r="L100" s="1091"/>
      <c r="M100" s="1091"/>
      <c r="N100" s="1092"/>
      <c r="O100" s="1091"/>
      <c r="P100" s="1091"/>
      <c r="Q100" s="1091"/>
    </row>
    <row r="101" spans="1:17">
      <c r="A101" s="1095" t="s">
        <v>199</v>
      </c>
      <c r="B101" s="1095" t="s">
        <v>35</v>
      </c>
      <c r="C101" s="1095" t="s">
        <v>36</v>
      </c>
      <c r="D101" s="1095" t="s">
        <v>18</v>
      </c>
      <c r="E101" s="1096">
        <v>42396</v>
      </c>
      <c r="F101" s="1095" t="s">
        <v>199</v>
      </c>
      <c r="G101" s="1091"/>
      <c r="H101" s="1091"/>
      <c r="I101" s="1091"/>
      <c r="J101" s="1091"/>
      <c r="K101" s="1095" t="s">
        <v>199</v>
      </c>
      <c r="L101" s="1091">
        <v>4551000</v>
      </c>
      <c r="M101" s="1091"/>
      <c r="N101" s="1092">
        <v>4551</v>
      </c>
      <c r="O101" s="1091">
        <v>1000</v>
      </c>
      <c r="P101" s="1091"/>
      <c r="Q101" s="1091"/>
    </row>
    <row r="102" spans="1:17">
      <c r="A102" s="1095" t="s">
        <v>827</v>
      </c>
      <c r="B102" s="1095" t="s">
        <v>122</v>
      </c>
      <c r="C102" s="1095" t="s">
        <v>123</v>
      </c>
      <c r="D102" s="1095" t="s">
        <v>117</v>
      </c>
      <c r="E102" s="1096">
        <v>40445</v>
      </c>
      <c r="F102" s="1095" t="s">
        <v>50</v>
      </c>
      <c r="G102" s="1091"/>
      <c r="H102" s="1091">
        <v>435000</v>
      </c>
      <c r="I102" s="1091">
        <v>87000</v>
      </c>
      <c r="J102" s="1091">
        <v>394037.5</v>
      </c>
      <c r="K102" s="1095" t="s">
        <v>785</v>
      </c>
      <c r="L102" s="1091"/>
      <c r="M102" s="1091"/>
      <c r="N102" s="1092"/>
      <c r="O102" s="1091"/>
      <c r="P102" s="1091"/>
      <c r="Q102" s="1091"/>
    </row>
    <row r="103" spans="1:17">
      <c r="A103" s="1095" t="s">
        <v>199</v>
      </c>
      <c r="B103" s="1095" t="s">
        <v>122</v>
      </c>
      <c r="C103" s="1095" t="s">
        <v>123</v>
      </c>
      <c r="D103" s="1095" t="s">
        <v>117</v>
      </c>
      <c r="E103" s="1096">
        <v>41731</v>
      </c>
      <c r="F103" s="1095" t="s">
        <v>199</v>
      </c>
      <c r="G103" s="1091"/>
      <c r="H103" s="1091"/>
      <c r="I103" s="1091"/>
      <c r="J103" s="1091"/>
      <c r="K103" s="1095" t="s">
        <v>199</v>
      </c>
      <c r="L103" s="1091">
        <v>87000</v>
      </c>
      <c r="M103" s="1091"/>
      <c r="N103" s="1092">
        <v>87000</v>
      </c>
      <c r="O103" s="1091">
        <v>1</v>
      </c>
      <c r="P103" s="1091"/>
      <c r="Q103" s="1091"/>
    </row>
    <row r="104" spans="1:17">
      <c r="A104" s="1095" t="s">
        <v>199</v>
      </c>
      <c r="B104" s="1095" t="s">
        <v>122</v>
      </c>
      <c r="C104" s="1095" t="s">
        <v>123</v>
      </c>
      <c r="D104" s="1095" t="s">
        <v>117</v>
      </c>
      <c r="E104" s="1096">
        <v>42004</v>
      </c>
      <c r="F104" s="1095" t="s">
        <v>199</v>
      </c>
      <c r="G104" s="1091"/>
      <c r="H104" s="1091"/>
      <c r="I104" s="1091"/>
      <c r="J104" s="1091"/>
      <c r="K104" s="1095" t="s">
        <v>199</v>
      </c>
      <c r="L104" s="1091">
        <v>87000</v>
      </c>
      <c r="M104" s="1091"/>
      <c r="N104" s="1092">
        <v>87000</v>
      </c>
      <c r="O104" s="1091">
        <v>1</v>
      </c>
      <c r="P104" s="1091"/>
      <c r="Q104" s="1091"/>
    </row>
    <row r="105" spans="1:17">
      <c r="A105" s="1095" t="s">
        <v>199</v>
      </c>
      <c r="B105" s="1095" t="s">
        <v>122</v>
      </c>
      <c r="C105" s="1095" t="s">
        <v>123</v>
      </c>
      <c r="D105" s="1095" t="s">
        <v>117</v>
      </c>
      <c r="E105" s="1096">
        <v>42354</v>
      </c>
      <c r="F105" s="1095" t="s">
        <v>199</v>
      </c>
      <c r="G105" s="1091"/>
      <c r="H105" s="1091"/>
      <c r="I105" s="1091"/>
      <c r="J105" s="1091"/>
      <c r="K105" s="1095" t="s">
        <v>199</v>
      </c>
      <c r="L105" s="1091">
        <v>87000</v>
      </c>
      <c r="M105" s="1091"/>
      <c r="N105" s="1092">
        <v>87000</v>
      </c>
      <c r="O105" s="1091">
        <v>1</v>
      </c>
      <c r="P105" s="1091"/>
      <c r="Q105" s="1091"/>
    </row>
    <row r="106" spans="1:17">
      <c r="A106" s="1095" t="s">
        <v>199</v>
      </c>
      <c r="B106" s="1095" t="s">
        <v>122</v>
      </c>
      <c r="C106" s="1095" t="s">
        <v>123</v>
      </c>
      <c r="D106" s="1095" t="s">
        <v>117</v>
      </c>
      <c r="E106" s="1096">
        <v>42746</v>
      </c>
      <c r="F106" s="1095" t="s">
        <v>199</v>
      </c>
      <c r="G106" s="1091"/>
      <c r="H106" s="1091"/>
      <c r="I106" s="1091"/>
      <c r="J106" s="1091"/>
      <c r="K106" s="1095" t="s">
        <v>199</v>
      </c>
      <c r="L106" s="1091">
        <v>87000</v>
      </c>
      <c r="M106" s="1091"/>
      <c r="N106" s="1092">
        <v>87000</v>
      </c>
      <c r="O106" s="1091">
        <v>1</v>
      </c>
      <c r="P106" s="1091"/>
      <c r="Q106" s="1091"/>
    </row>
    <row r="107" spans="1:17">
      <c r="A107" s="1095" t="s">
        <v>2280</v>
      </c>
      <c r="B107" s="1095" t="s">
        <v>37</v>
      </c>
      <c r="C107" s="1095" t="s">
        <v>38</v>
      </c>
      <c r="D107" s="1095" t="s">
        <v>39</v>
      </c>
      <c r="E107" s="1096">
        <v>40445</v>
      </c>
      <c r="F107" s="1095" t="s">
        <v>6</v>
      </c>
      <c r="G107" s="1091">
        <v>5645000</v>
      </c>
      <c r="H107" s="1091">
        <v>5689000</v>
      </c>
      <c r="I107" s="1091">
        <v>0</v>
      </c>
      <c r="J107" s="1091">
        <v>12005854.33</v>
      </c>
      <c r="K107" s="1095" t="s">
        <v>784</v>
      </c>
      <c r="L107" s="1091"/>
      <c r="M107" s="1091"/>
      <c r="N107" s="1092"/>
      <c r="O107" s="1091"/>
      <c r="P107" s="1091"/>
      <c r="Q107" s="1091"/>
    </row>
    <row r="108" spans="1:17">
      <c r="A108" s="1095" t="s">
        <v>199</v>
      </c>
      <c r="B108" s="1095" t="s">
        <v>37</v>
      </c>
      <c r="C108" s="1095" t="s">
        <v>38</v>
      </c>
      <c r="D108" s="1095" t="s">
        <v>39</v>
      </c>
      <c r="E108" s="1096">
        <v>42724</v>
      </c>
      <c r="F108" s="1095" t="s">
        <v>199</v>
      </c>
      <c r="G108" s="1091"/>
      <c r="H108" s="1091"/>
      <c r="I108" s="1091"/>
      <c r="J108" s="1091"/>
      <c r="K108" s="1095" t="s">
        <v>199</v>
      </c>
      <c r="L108" s="1091">
        <v>10591623</v>
      </c>
      <c r="M108" s="1091"/>
      <c r="N108" s="1092">
        <v>11334</v>
      </c>
      <c r="O108" s="1091">
        <v>934.5</v>
      </c>
      <c r="P108" s="1091">
        <v>-742377</v>
      </c>
      <c r="Q108" s="1091"/>
    </row>
    <row r="109" spans="1:17">
      <c r="A109" s="1095" t="s">
        <v>2281</v>
      </c>
      <c r="B109" s="1095" t="s">
        <v>90</v>
      </c>
      <c r="C109" s="1095" t="s">
        <v>87</v>
      </c>
      <c r="D109" s="1095" t="s">
        <v>42</v>
      </c>
      <c r="E109" s="1096">
        <v>40445</v>
      </c>
      <c r="F109" s="1095" t="s">
        <v>50</v>
      </c>
      <c r="G109" s="1091"/>
      <c r="H109" s="1091">
        <v>898000</v>
      </c>
      <c r="I109" s="1091">
        <v>0</v>
      </c>
      <c r="J109" s="1091">
        <v>939667.55</v>
      </c>
      <c r="K109" s="1095" t="s">
        <v>784</v>
      </c>
      <c r="L109" s="1091"/>
      <c r="M109" s="1091"/>
      <c r="N109" s="1092"/>
      <c r="O109" s="1091"/>
      <c r="P109" s="1091"/>
      <c r="Q109" s="1091"/>
    </row>
    <row r="110" spans="1:17">
      <c r="A110" s="1095" t="s">
        <v>199</v>
      </c>
      <c r="B110" s="1095" t="s">
        <v>90</v>
      </c>
      <c r="C110" s="1095" t="s">
        <v>87</v>
      </c>
      <c r="D110" s="1095" t="s">
        <v>42</v>
      </c>
      <c r="E110" s="1096">
        <v>42734</v>
      </c>
      <c r="F110" s="1095" t="s">
        <v>199</v>
      </c>
      <c r="G110" s="1091"/>
      <c r="H110" s="1091"/>
      <c r="I110" s="1091"/>
      <c r="J110" s="1091"/>
      <c r="K110" s="1095" t="s">
        <v>199</v>
      </c>
      <c r="L110" s="1091">
        <v>827118.22</v>
      </c>
      <c r="M110" s="1091"/>
      <c r="N110" s="1092">
        <v>898000</v>
      </c>
      <c r="O110" s="1091">
        <v>0.92106706000000005</v>
      </c>
      <c r="P110" s="1091">
        <v>-70881.78</v>
      </c>
      <c r="Q110" s="1091"/>
    </row>
    <row r="111" spans="1:17">
      <c r="A111" s="1095" t="s">
        <v>2282</v>
      </c>
      <c r="B111" s="1095" t="s">
        <v>74</v>
      </c>
      <c r="C111" s="1095" t="s">
        <v>75</v>
      </c>
      <c r="D111" s="1095" t="s">
        <v>76</v>
      </c>
      <c r="E111" s="1096">
        <v>40410</v>
      </c>
      <c r="F111" s="1095" t="s">
        <v>6</v>
      </c>
      <c r="G111" s="1091">
        <v>11735000</v>
      </c>
      <c r="H111" s="1091"/>
      <c r="I111" s="1091">
        <v>0</v>
      </c>
      <c r="J111" s="1091">
        <v>10874433.34</v>
      </c>
      <c r="K111" s="1095" t="s">
        <v>784</v>
      </c>
      <c r="L111" s="1091"/>
      <c r="M111" s="1091"/>
      <c r="N111" s="1092"/>
      <c r="O111" s="1091"/>
      <c r="P111" s="1091"/>
      <c r="Q111" s="1091"/>
    </row>
    <row r="112" spans="1:17">
      <c r="A112" s="1095" t="s">
        <v>199</v>
      </c>
      <c r="B112" s="1095" t="s">
        <v>74</v>
      </c>
      <c r="C112" s="1095" t="s">
        <v>75</v>
      </c>
      <c r="D112" s="1095" t="s">
        <v>76</v>
      </c>
      <c r="E112" s="1096">
        <v>42724</v>
      </c>
      <c r="F112" s="1095" t="s">
        <v>199</v>
      </c>
      <c r="G112" s="1091"/>
      <c r="H112" s="1091"/>
      <c r="I112" s="1091"/>
      <c r="J112" s="1091"/>
      <c r="K112" s="1095" t="s">
        <v>199</v>
      </c>
      <c r="L112" s="1091">
        <v>9388000</v>
      </c>
      <c r="M112" s="1091"/>
      <c r="N112" s="1092">
        <v>11735</v>
      </c>
      <c r="O112" s="1091">
        <v>800</v>
      </c>
      <c r="P112" s="1091">
        <v>-2347000</v>
      </c>
      <c r="Q112" s="1091"/>
    </row>
    <row r="113" spans="1:17">
      <c r="A113" s="1095" t="s">
        <v>2283</v>
      </c>
      <c r="B113" s="1095" t="s">
        <v>3</v>
      </c>
      <c r="C113" s="1095" t="s">
        <v>4</v>
      </c>
      <c r="D113" s="1095" t="s">
        <v>5</v>
      </c>
      <c r="E113" s="1096">
        <v>40410</v>
      </c>
      <c r="F113" s="1095" t="s">
        <v>6</v>
      </c>
      <c r="G113" s="1091">
        <v>5500000</v>
      </c>
      <c r="H113" s="1091"/>
      <c r="I113" s="1091">
        <v>0</v>
      </c>
      <c r="J113" s="1091">
        <v>11775627.99</v>
      </c>
      <c r="K113" s="1095" t="s">
        <v>783</v>
      </c>
      <c r="L113" s="1091"/>
      <c r="M113" s="1091"/>
      <c r="N113" s="1092"/>
      <c r="O113" s="1091"/>
      <c r="P113" s="1091"/>
      <c r="Q113" s="1091"/>
    </row>
    <row r="114" spans="1:17">
      <c r="A114" s="1095" t="s">
        <v>199</v>
      </c>
      <c r="B114" s="1095" t="s">
        <v>3</v>
      </c>
      <c r="C114" s="1095" t="s">
        <v>4</v>
      </c>
      <c r="D114" s="1095" t="s">
        <v>5</v>
      </c>
      <c r="E114" s="1096">
        <v>40445</v>
      </c>
      <c r="F114" s="1095" t="s">
        <v>199</v>
      </c>
      <c r="G114" s="1091"/>
      <c r="H114" s="1091">
        <v>4836000</v>
      </c>
      <c r="I114" s="1091"/>
      <c r="J114" s="1091"/>
      <c r="K114" s="1095" t="s">
        <v>199</v>
      </c>
      <c r="L114" s="1091"/>
      <c r="M114" s="1091"/>
      <c r="N114" s="1092"/>
      <c r="O114" s="1091"/>
      <c r="P114" s="1091"/>
      <c r="Q114" s="1091"/>
    </row>
    <row r="115" spans="1:17">
      <c r="A115" s="1095" t="s">
        <v>199</v>
      </c>
      <c r="B115" s="1095" t="s">
        <v>3</v>
      </c>
      <c r="C115" s="1095" t="s">
        <v>4</v>
      </c>
      <c r="D115" s="1095" t="s">
        <v>5</v>
      </c>
      <c r="E115" s="1096">
        <v>42970</v>
      </c>
      <c r="F115" s="1095" t="s">
        <v>199</v>
      </c>
      <c r="G115" s="1091"/>
      <c r="H115" s="1091"/>
      <c r="I115" s="1091"/>
      <c r="J115" s="1091"/>
      <c r="K115" s="1095" t="s">
        <v>199</v>
      </c>
      <c r="L115" s="1091">
        <v>10336000</v>
      </c>
      <c r="M115" s="1091"/>
      <c r="N115" s="1092">
        <v>10336</v>
      </c>
      <c r="O115" s="1091">
        <v>2000</v>
      </c>
      <c r="P115" s="1091"/>
      <c r="Q115" s="1091"/>
    </row>
    <row r="116" spans="1:17">
      <c r="A116" s="1095"/>
      <c r="B116" s="1095" t="s">
        <v>98</v>
      </c>
      <c r="C116" s="1095" t="s">
        <v>22</v>
      </c>
      <c r="D116" s="1095" t="s">
        <v>42</v>
      </c>
      <c r="E116" s="1096">
        <v>40445</v>
      </c>
      <c r="F116" s="1095" t="s">
        <v>50</v>
      </c>
      <c r="G116" s="1091"/>
      <c r="H116" s="1091">
        <v>283000</v>
      </c>
      <c r="I116" s="1091">
        <v>283000</v>
      </c>
      <c r="J116" s="1091">
        <v>40423.01</v>
      </c>
      <c r="K116" s="1095" t="s">
        <v>782</v>
      </c>
      <c r="L116" s="1091"/>
      <c r="M116" s="1091"/>
      <c r="N116" s="1092"/>
      <c r="O116" s="1091"/>
      <c r="P116" s="1091"/>
      <c r="Q116" s="1091"/>
    </row>
    <row r="117" spans="1:17">
      <c r="A117" s="1095"/>
      <c r="B117" s="1095" t="s">
        <v>102</v>
      </c>
      <c r="C117" s="1095" t="s">
        <v>26</v>
      </c>
      <c r="D117" s="1095" t="s">
        <v>65</v>
      </c>
      <c r="E117" s="1096">
        <v>40450</v>
      </c>
      <c r="F117" s="1095" t="s">
        <v>50</v>
      </c>
      <c r="G117" s="1091"/>
      <c r="H117" s="1091">
        <v>325000</v>
      </c>
      <c r="I117" s="1091">
        <v>325000</v>
      </c>
      <c r="J117" s="1091">
        <v>46330.559999999998</v>
      </c>
      <c r="K117" s="1095" t="s">
        <v>782</v>
      </c>
      <c r="L117" s="1091"/>
      <c r="M117" s="1091"/>
      <c r="N117" s="1092"/>
      <c r="O117" s="1091"/>
      <c r="P117" s="1091"/>
      <c r="Q117" s="1091"/>
    </row>
    <row r="118" spans="1:17">
      <c r="A118" s="1095"/>
      <c r="B118" s="1095" t="s">
        <v>167</v>
      </c>
      <c r="C118" s="1095" t="s">
        <v>168</v>
      </c>
      <c r="D118" s="1095" t="s">
        <v>5</v>
      </c>
      <c r="E118" s="1096">
        <v>40445</v>
      </c>
      <c r="F118" s="1095" t="s">
        <v>50</v>
      </c>
      <c r="G118" s="1091"/>
      <c r="H118" s="1091">
        <v>350000</v>
      </c>
      <c r="I118" s="1091">
        <v>350000</v>
      </c>
      <c r="J118" s="1091">
        <v>49991.67</v>
      </c>
      <c r="K118" s="1095" t="s">
        <v>782</v>
      </c>
      <c r="L118" s="1091"/>
      <c r="M118" s="1091"/>
      <c r="N118" s="1092"/>
      <c r="O118" s="1091"/>
      <c r="P118" s="1091"/>
      <c r="Q118" s="1091"/>
    </row>
    <row r="119" spans="1:17">
      <c r="A119" s="1095"/>
      <c r="B119" s="1095" t="s">
        <v>127</v>
      </c>
      <c r="C119" s="1095" t="s">
        <v>128</v>
      </c>
      <c r="D119" s="1095" t="s">
        <v>129</v>
      </c>
      <c r="E119" s="1096">
        <v>40450</v>
      </c>
      <c r="F119" s="1095" t="s">
        <v>50</v>
      </c>
      <c r="G119" s="1091"/>
      <c r="H119" s="1091">
        <v>1091000</v>
      </c>
      <c r="I119" s="1091">
        <v>1091000</v>
      </c>
      <c r="J119" s="1091">
        <v>155528.10999999999</v>
      </c>
      <c r="K119" s="1095" t="s">
        <v>782</v>
      </c>
      <c r="L119" s="1091"/>
      <c r="M119" s="1091"/>
      <c r="N119" s="1092"/>
      <c r="O119" s="1091"/>
      <c r="P119" s="1091"/>
      <c r="Q119" s="1091"/>
    </row>
    <row r="120" spans="1:17">
      <c r="A120" s="1095" t="s">
        <v>2284</v>
      </c>
      <c r="B120" s="1095" t="s">
        <v>25</v>
      </c>
      <c r="C120" s="1095" t="s">
        <v>26</v>
      </c>
      <c r="D120" s="1095" t="s">
        <v>27</v>
      </c>
      <c r="E120" s="1096">
        <v>40403</v>
      </c>
      <c r="F120" s="1095" t="s">
        <v>6</v>
      </c>
      <c r="G120" s="1091">
        <v>3000000</v>
      </c>
      <c r="H120" s="1091"/>
      <c r="I120" s="1091">
        <v>0</v>
      </c>
      <c r="J120" s="1091">
        <v>3327125.28</v>
      </c>
      <c r="K120" s="1095" t="s">
        <v>784</v>
      </c>
      <c r="L120" s="1091"/>
      <c r="M120" s="1091"/>
      <c r="N120" s="1092"/>
      <c r="O120" s="1091"/>
      <c r="P120" s="1091"/>
      <c r="Q120" s="1091"/>
    </row>
    <row r="121" spans="1:17">
      <c r="A121" s="1095" t="s">
        <v>199</v>
      </c>
      <c r="B121" s="1095" t="s">
        <v>25</v>
      </c>
      <c r="C121" s="1095" t="s">
        <v>26</v>
      </c>
      <c r="D121" s="1095" t="s">
        <v>27</v>
      </c>
      <c r="E121" s="1096">
        <v>42724</v>
      </c>
      <c r="F121" s="1095" t="s">
        <v>199</v>
      </c>
      <c r="G121" s="1091"/>
      <c r="H121" s="1091"/>
      <c r="I121" s="1091"/>
      <c r="J121" s="1091"/>
      <c r="K121" s="1095" t="s">
        <v>199</v>
      </c>
      <c r="L121" s="1091">
        <v>2940000</v>
      </c>
      <c r="M121" s="1091"/>
      <c r="N121" s="1092">
        <v>3000</v>
      </c>
      <c r="O121" s="1091">
        <v>980</v>
      </c>
      <c r="P121" s="1091">
        <v>-60000</v>
      </c>
      <c r="Q121" s="1091"/>
    </row>
    <row r="122" spans="1:17">
      <c r="A122" s="1095" t="s">
        <v>2285</v>
      </c>
      <c r="B122" s="1095" t="s">
        <v>132</v>
      </c>
      <c r="C122" s="1095" t="s">
        <v>133</v>
      </c>
      <c r="D122" s="1095" t="s">
        <v>12</v>
      </c>
      <c r="E122" s="1096">
        <v>40445</v>
      </c>
      <c r="F122" s="1095" t="s">
        <v>50</v>
      </c>
      <c r="G122" s="1091"/>
      <c r="H122" s="1091">
        <v>153000</v>
      </c>
      <c r="I122" s="1091">
        <v>0</v>
      </c>
      <c r="J122" s="1091">
        <v>161150.5</v>
      </c>
      <c r="K122" s="1095" t="s">
        <v>784</v>
      </c>
      <c r="L122" s="1091"/>
      <c r="M122" s="1091"/>
      <c r="N122" s="1092"/>
      <c r="O122" s="1091"/>
      <c r="P122" s="1091"/>
      <c r="Q122" s="1091"/>
    </row>
    <row r="123" spans="1:17">
      <c r="A123" s="1095" t="s">
        <v>199</v>
      </c>
      <c r="B123" s="1095" t="s">
        <v>132</v>
      </c>
      <c r="C123" s="1095" t="s">
        <v>133</v>
      </c>
      <c r="D123" s="1095" t="s">
        <v>12</v>
      </c>
      <c r="E123" s="1096">
        <v>42731</v>
      </c>
      <c r="F123" s="1095" t="s">
        <v>199</v>
      </c>
      <c r="G123" s="1091"/>
      <c r="H123" s="1091"/>
      <c r="I123" s="1091"/>
      <c r="J123" s="1091"/>
      <c r="K123" s="1095" t="s">
        <v>199</v>
      </c>
      <c r="L123" s="1091">
        <v>142000</v>
      </c>
      <c r="M123" s="1091"/>
      <c r="N123" s="1092">
        <v>153000</v>
      </c>
      <c r="O123" s="1091">
        <v>0.92810457499999999</v>
      </c>
      <c r="P123" s="1091">
        <v>-11000</v>
      </c>
      <c r="Q123" s="1091"/>
    </row>
    <row r="124" spans="1:17">
      <c r="A124" s="1095" t="s">
        <v>2286</v>
      </c>
      <c r="B124" s="1095" t="s">
        <v>70</v>
      </c>
      <c r="C124" s="1095" t="s">
        <v>71</v>
      </c>
      <c r="D124" s="1095" t="s">
        <v>65</v>
      </c>
      <c r="E124" s="1096">
        <v>40403</v>
      </c>
      <c r="F124" s="1095" t="s">
        <v>50</v>
      </c>
      <c r="G124" s="1091">
        <v>6784000</v>
      </c>
      <c r="H124" s="1091"/>
      <c r="I124" s="1091">
        <v>0</v>
      </c>
      <c r="J124" s="1091">
        <v>79900</v>
      </c>
      <c r="K124" s="1095" t="s">
        <v>784</v>
      </c>
      <c r="L124" s="1091"/>
      <c r="M124" s="1091"/>
      <c r="N124" s="1092"/>
      <c r="O124" s="1091"/>
      <c r="P124" s="1091"/>
      <c r="Q124" s="1091"/>
    </row>
    <row r="125" spans="1:17">
      <c r="A125" s="1095" t="s">
        <v>199</v>
      </c>
      <c r="B125" s="1095" t="s">
        <v>70</v>
      </c>
      <c r="C125" s="1095" t="s">
        <v>71</v>
      </c>
      <c r="D125" s="1095" t="s">
        <v>65</v>
      </c>
      <c r="E125" s="1096">
        <v>41303</v>
      </c>
      <c r="F125" s="1095" t="s">
        <v>199</v>
      </c>
      <c r="G125" s="1091"/>
      <c r="H125" s="1091"/>
      <c r="I125" s="1091"/>
      <c r="J125" s="1091"/>
      <c r="K125" s="1095" t="s">
        <v>199</v>
      </c>
      <c r="L125" s="1091">
        <v>79900</v>
      </c>
      <c r="M125" s="1091"/>
      <c r="N125" s="1092">
        <v>6784000</v>
      </c>
      <c r="O125" s="1091">
        <v>1.1777711999999999E-2</v>
      </c>
      <c r="P125" s="1091">
        <v>-6704100</v>
      </c>
      <c r="Q125" s="1091"/>
    </row>
    <row r="126" spans="1:17">
      <c r="A126" s="1095" t="s">
        <v>827</v>
      </c>
      <c r="B126" s="1095" t="s">
        <v>2287</v>
      </c>
      <c r="C126" s="1095" t="s">
        <v>141</v>
      </c>
      <c r="D126" s="1095" t="s">
        <v>142</v>
      </c>
      <c r="E126" s="1096">
        <v>40445</v>
      </c>
      <c r="F126" s="1095" t="s">
        <v>50</v>
      </c>
      <c r="G126" s="1091"/>
      <c r="H126" s="1091">
        <v>273000</v>
      </c>
      <c r="I126" s="1091">
        <v>0</v>
      </c>
      <c r="J126" s="1091">
        <v>300072.5</v>
      </c>
      <c r="K126" s="1095" t="s">
        <v>783</v>
      </c>
      <c r="L126" s="1091"/>
      <c r="M126" s="1091"/>
      <c r="N126" s="1092"/>
      <c r="O126" s="1091"/>
      <c r="P126" s="1091"/>
      <c r="Q126" s="1091"/>
    </row>
    <row r="127" spans="1:17">
      <c r="A127" s="1095" t="s">
        <v>199</v>
      </c>
      <c r="B127" s="1095" t="s">
        <v>2287</v>
      </c>
      <c r="C127" s="1095" t="s">
        <v>141</v>
      </c>
      <c r="D127" s="1095" t="s">
        <v>142</v>
      </c>
      <c r="E127" s="1096">
        <v>42256</v>
      </c>
      <c r="F127" s="1095" t="s">
        <v>199</v>
      </c>
      <c r="G127" s="1091"/>
      <c r="H127" s="1091"/>
      <c r="I127" s="1091"/>
      <c r="J127" s="1091"/>
      <c r="K127" s="1095" t="s">
        <v>199</v>
      </c>
      <c r="L127" s="1091">
        <v>273000</v>
      </c>
      <c r="M127" s="1091"/>
      <c r="N127" s="1092">
        <v>273000</v>
      </c>
      <c r="O127" s="1091">
        <v>1</v>
      </c>
      <c r="P127" s="1091"/>
      <c r="Q127" s="1091"/>
    </row>
    <row r="128" spans="1:17">
      <c r="A128" s="1095" t="s">
        <v>2276</v>
      </c>
      <c r="B128" s="1095" t="s">
        <v>53</v>
      </c>
      <c r="C128" s="1095" t="s">
        <v>54</v>
      </c>
      <c r="D128" s="1095" t="s">
        <v>39</v>
      </c>
      <c r="E128" s="1096">
        <v>40450</v>
      </c>
      <c r="F128" s="1095" t="s">
        <v>6</v>
      </c>
      <c r="G128" s="1091">
        <v>9734000</v>
      </c>
      <c r="H128" s="1091"/>
      <c r="I128" s="1091">
        <v>0</v>
      </c>
      <c r="J128" s="1091">
        <v>10171489.220000001</v>
      </c>
      <c r="K128" s="1095" t="s">
        <v>783</v>
      </c>
      <c r="L128" s="1091"/>
      <c r="M128" s="1091"/>
      <c r="N128" s="1092"/>
      <c r="O128" s="1091"/>
      <c r="P128" s="1091"/>
      <c r="Q128" s="1091"/>
    </row>
    <row r="129" spans="1:17">
      <c r="A129" s="1095" t="s">
        <v>199</v>
      </c>
      <c r="B129" s="1095" t="s">
        <v>53</v>
      </c>
      <c r="C129" s="1095" t="s">
        <v>54</v>
      </c>
      <c r="D129" s="1095" t="s">
        <v>39</v>
      </c>
      <c r="E129" s="1096">
        <v>41271</v>
      </c>
      <c r="F129" s="1095" t="s">
        <v>199</v>
      </c>
      <c r="G129" s="1091"/>
      <c r="H129" s="1091"/>
      <c r="I129" s="1091"/>
      <c r="J129" s="1091"/>
      <c r="K129" s="1095" t="s">
        <v>199</v>
      </c>
      <c r="L129" s="1091">
        <v>9734000</v>
      </c>
      <c r="M129" s="1091"/>
      <c r="N129" s="1092">
        <v>9734</v>
      </c>
      <c r="O129" s="1091">
        <v>1000</v>
      </c>
      <c r="P129" s="1091"/>
      <c r="Q129" s="1091"/>
    </row>
    <row r="130" spans="1:17">
      <c r="A130" s="1095" t="s">
        <v>2288</v>
      </c>
      <c r="B130" s="1095" t="s">
        <v>134</v>
      </c>
      <c r="C130" s="1095" t="s">
        <v>135</v>
      </c>
      <c r="D130" s="1095" t="s">
        <v>136</v>
      </c>
      <c r="E130" s="1096">
        <v>40445</v>
      </c>
      <c r="F130" s="1095" t="s">
        <v>50</v>
      </c>
      <c r="G130" s="1091"/>
      <c r="H130" s="1091">
        <v>2500000</v>
      </c>
      <c r="I130" s="1091">
        <v>0</v>
      </c>
      <c r="J130" s="1091">
        <v>2716972.22</v>
      </c>
      <c r="K130" s="1095" t="s">
        <v>784</v>
      </c>
      <c r="L130" s="1091"/>
      <c r="M130" s="1091"/>
      <c r="N130" s="1092"/>
      <c r="O130" s="1091"/>
      <c r="P130" s="1091"/>
      <c r="Q130" s="1091"/>
    </row>
    <row r="131" spans="1:17">
      <c r="A131" s="1095" t="s">
        <v>199</v>
      </c>
      <c r="B131" s="1095" t="s">
        <v>134</v>
      </c>
      <c r="C131" s="1095" t="s">
        <v>135</v>
      </c>
      <c r="D131" s="1095" t="s">
        <v>136</v>
      </c>
      <c r="E131" s="1096">
        <v>42438</v>
      </c>
      <c r="F131" s="1095" t="s">
        <v>199</v>
      </c>
      <c r="G131" s="1091"/>
      <c r="H131" s="1091"/>
      <c r="I131" s="1091"/>
      <c r="J131" s="1091"/>
      <c r="K131" s="1095" t="s">
        <v>199</v>
      </c>
      <c r="L131" s="1091">
        <v>1500000</v>
      </c>
      <c r="M131" s="1091"/>
      <c r="N131" s="1092">
        <v>1500000</v>
      </c>
      <c r="O131" s="1091">
        <v>1</v>
      </c>
      <c r="P131" s="1091"/>
      <c r="Q131" s="1091"/>
    </row>
    <row r="132" spans="1:17">
      <c r="A132" s="1095" t="s">
        <v>199</v>
      </c>
      <c r="B132" s="1095" t="s">
        <v>134</v>
      </c>
      <c r="C132" s="1095" t="s">
        <v>135</v>
      </c>
      <c r="D132" s="1095" t="s">
        <v>136</v>
      </c>
      <c r="E132" s="1096">
        <v>42696</v>
      </c>
      <c r="F132" s="1095" t="s">
        <v>199</v>
      </c>
      <c r="G132" s="1091"/>
      <c r="H132" s="1091"/>
      <c r="I132" s="1091"/>
      <c r="J132" s="1091"/>
      <c r="K132" s="1095" t="s">
        <v>199</v>
      </c>
      <c r="L132" s="1091">
        <v>930000</v>
      </c>
      <c r="M132" s="1091"/>
      <c r="N132" s="1092">
        <v>1000000</v>
      </c>
      <c r="O132" s="1091">
        <v>0.93</v>
      </c>
      <c r="P132" s="1091">
        <v>-70000</v>
      </c>
      <c r="Q132" s="1091"/>
    </row>
    <row r="133" spans="1:17">
      <c r="A133" s="1095" t="s">
        <v>827</v>
      </c>
      <c r="B133" s="1095" t="s">
        <v>178</v>
      </c>
      <c r="C133" s="1095" t="s">
        <v>179</v>
      </c>
      <c r="D133" s="1095" t="s">
        <v>61</v>
      </c>
      <c r="E133" s="1096">
        <v>40450</v>
      </c>
      <c r="F133" s="1095" t="s">
        <v>50</v>
      </c>
      <c r="G133" s="1091"/>
      <c r="H133" s="1091">
        <v>31000</v>
      </c>
      <c r="I133" s="1091">
        <v>0</v>
      </c>
      <c r="J133" s="1091">
        <v>35241.83</v>
      </c>
      <c r="K133" s="1095" t="s">
        <v>783</v>
      </c>
      <c r="L133" s="1091"/>
      <c r="M133" s="1091"/>
      <c r="N133" s="1092"/>
      <c r="O133" s="1091"/>
      <c r="P133" s="1091"/>
      <c r="Q133" s="1091"/>
    </row>
    <row r="134" spans="1:17">
      <c r="A134" s="1095" t="s">
        <v>199</v>
      </c>
      <c r="B134" s="1095" t="s">
        <v>178</v>
      </c>
      <c r="C134" s="1095" t="s">
        <v>179</v>
      </c>
      <c r="D134" s="1095" t="s">
        <v>61</v>
      </c>
      <c r="E134" s="1096">
        <v>42949</v>
      </c>
      <c r="F134" s="1095" t="s">
        <v>199</v>
      </c>
      <c r="G134" s="1091"/>
      <c r="H134" s="1091"/>
      <c r="I134" s="1091"/>
      <c r="J134" s="1091"/>
      <c r="K134" s="1095" t="s">
        <v>199</v>
      </c>
      <c r="L134" s="1091">
        <v>31000</v>
      </c>
      <c r="M134" s="1091"/>
      <c r="N134" s="1092">
        <v>31000</v>
      </c>
      <c r="O134" s="1091">
        <v>1</v>
      </c>
      <c r="P134" s="1091"/>
      <c r="Q134" s="1091"/>
    </row>
    <row r="135" spans="1:17">
      <c r="A135" s="1095" t="s">
        <v>2289</v>
      </c>
      <c r="B135" s="1095" t="s">
        <v>162</v>
      </c>
      <c r="C135" s="1095" t="s">
        <v>163</v>
      </c>
      <c r="D135" s="1095" t="s">
        <v>5</v>
      </c>
      <c r="E135" s="1096">
        <v>40445</v>
      </c>
      <c r="F135" s="1095" t="s">
        <v>50</v>
      </c>
      <c r="G135" s="1091"/>
      <c r="H135" s="1091">
        <v>2828000</v>
      </c>
      <c r="I135" s="1091">
        <v>0</v>
      </c>
      <c r="J135" s="1091">
        <v>2963429.78</v>
      </c>
      <c r="K135" s="1095" t="s">
        <v>784</v>
      </c>
      <c r="L135" s="1091"/>
      <c r="M135" s="1091"/>
      <c r="N135" s="1092"/>
      <c r="O135" s="1091"/>
      <c r="P135" s="1091"/>
      <c r="Q135" s="1091"/>
    </row>
    <row r="136" spans="1:17">
      <c r="A136" s="1095" t="s">
        <v>199</v>
      </c>
      <c r="B136" s="1095" t="s">
        <v>162</v>
      </c>
      <c r="C136" s="1095" t="s">
        <v>163</v>
      </c>
      <c r="D136" s="1095" t="s">
        <v>5</v>
      </c>
      <c r="E136" s="1096">
        <v>42745</v>
      </c>
      <c r="F136" s="1095" t="s">
        <v>199</v>
      </c>
      <c r="G136" s="1091"/>
      <c r="H136" s="1091"/>
      <c r="I136" s="1091"/>
      <c r="J136" s="1091"/>
      <c r="K136" s="1095" t="s">
        <v>199</v>
      </c>
      <c r="L136" s="1091">
        <v>2607416</v>
      </c>
      <c r="M136" s="1091"/>
      <c r="N136" s="1092">
        <v>2828000</v>
      </c>
      <c r="O136" s="1091">
        <v>0.92200000000000004</v>
      </c>
      <c r="P136" s="1091">
        <v>-220584</v>
      </c>
      <c r="Q136" s="1091"/>
    </row>
    <row r="137" spans="1:17">
      <c r="A137" s="1095" t="s">
        <v>2276</v>
      </c>
      <c r="B137" s="1095" t="s">
        <v>68</v>
      </c>
      <c r="C137" s="1095" t="s">
        <v>69</v>
      </c>
      <c r="D137" s="1095" t="s">
        <v>18</v>
      </c>
      <c r="E137" s="1096">
        <v>40450</v>
      </c>
      <c r="F137" s="1095" t="s">
        <v>6</v>
      </c>
      <c r="G137" s="1091">
        <v>17910000</v>
      </c>
      <c r="H137" s="1091"/>
      <c r="I137" s="1091">
        <v>0</v>
      </c>
      <c r="J137" s="1091">
        <v>19794559.989999998</v>
      </c>
      <c r="K137" s="1095" t="s">
        <v>783</v>
      </c>
      <c r="L137" s="1091"/>
      <c r="M137" s="1091"/>
      <c r="N137" s="1092"/>
      <c r="O137" s="1091"/>
      <c r="P137" s="1091"/>
      <c r="Q137" s="1091"/>
    </row>
    <row r="138" spans="1:17">
      <c r="A138" s="1095" t="s">
        <v>199</v>
      </c>
      <c r="B138" s="1095" t="s">
        <v>68</v>
      </c>
      <c r="C138" s="1095" t="s">
        <v>69</v>
      </c>
      <c r="D138" s="1095" t="s">
        <v>18</v>
      </c>
      <c r="E138" s="1096">
        <v>42256</v>
      </c>
      <c r="F138" s="1095" t="s">
        <v>199</v>
      </c>
      <c r="G138" s="1091"/>
      <c r="H138" s="1091"/>
      <c r="I138" s="1091"/>
      <c r="J138" s="1091"/>
      <c r="K138" s="1095" t="s">
        <v>199</v>
      </c>
      <c r="L138" s="1091">
        <v>9250000</v>
      </c>
      <c r="M138" s="1091"/>
      <c r="N138" s="1092">
        <v>9250</v>
      </c>
      <c r="O138" s="1091">
        <v>1000</v>
      </c>
      <c r="P138" s="1091"/>
      <c r="Q138" s="1091"/>
    </row>
    <row r="139" spans="1:17">
      <c r="A139" s="1095" t="s">
        <v>199</v>
      </c>
      <c r="B139" s="1095" t="s">
        <v>68</v>
      </c>
      <c r="C139" s="1095" t="s">
        <v>69</v>
      </c>
      <c r="D139" s="1095" t="s">
        <v>18</v>
      </c>
      <c r="E139" s="1096">
        <v>42452</v>
      </c>
      <c r="F139" s="1095" t="s">
        <v>199</v>
      </c>
      <c r="G139" s="1091"/>
      <c r="H139" s="1091"/>
      <c r="I139" s="1091"/>
      <c r="J139" s="1091"/>
      <c r="K139" s="1095" t="s">
        <v>199</v>
      </c>
      <c r="L139" s="1091">
        <v>3000000</v>
      </c>
      <c r="M139" s="1091"/>
      <c r="N139" s="1092">
        <v>3000</v>
      </c>
      <c r="O139" s="1091">
        <v>1000</v>
      </c>
      <c r="P139" s="1091"/>
      <c r="Q139" s="1091"/>
    </row>
    <row r="140" spans="1:17">
      <c r="A140" s="1095" t="s">
        <v>199</v>
      </c>
      <c r="B140" s="1095" t="s">
        <v>68</v>
      </c>
      <c r="C140" s="1095" t="s">
        <v>69</v>
      </c>
      <c r="D140" s="1095" t="s">
        <v>18</v>
      </c>
      <c r="E140" s="1096">
        <v>42517</v>
      </c>
      <c r="F140" s="1095" t="s">
        <v>199</v>
      </c>
      <c r="G140" s="1091"/>
      <c r="H140" s="1091"/>
      <c r="I140" s="1091"/>
      <c r="J140" s="1091"/>
      <c r="K140" s="1095" t="s">
        <v>199</v>
      </c>
      <c r="L140" s="1091">
        <v>5660000</v>
      </c>
      <c r="M140" s="1091"/>
      <c r="N140" s="1092">
        <v>5660</v>
      </c>
      <c r="O140" s="1091">
        <v>1000</v>
      </c>
      <c r="P140" s="1091"/>
      <c r="Q140" s="1091"/>
    </row>
    <row r="141" spans="1:17">
      <c r="A141" s="1095" t="s">
        <v>2290</v>
      </c>
      <c r="B141" s="1095" t="s">
        <v>7</v>
      </c>
      <c r="C141" s="1095" t="s">
        <v>8</v>
      </c>
      <c r="D141" s="1095" t="s">
        <v>9</v>
      </c>
      <c r="E141" s="1096">
        <v>40450</v>
      </c>
      <c r="F141" s="1095" t="s">
        <v>6</v>
      </c>
      <c r="G141" s="1091">
        <v>18000000</v>
      </c>
      <c r="H141" s="1091">
        <v>4000000</v>
      </c>
      <c r="I141" s="1091">
        <v>0</v>
      </c>
      <c r="J141" s="1091">
        <v>24019111.109999999</v>
      </c>
      <c r="K141" s="1095" t="s">
        <v>784</v>
      </c>
      <c r="L141" s="1091"/>
      <c r="M141" s="1091"/>
      <c r="N141" s="1092"/>
      <c r="O141" s="1091"/>
      <c r="P141" s="1091"/>
      <c r="Q141" s="1091"/>
    </row>
    <row r="142" spans="1:17">
      <c r="A142" s="1095" t="s">
        <v>199</v>
      </c>
      <c r="B142" s="1095" t="s">
        <v>7</v>
      </c>
      <c r="C142" s="1095" t="s">
        <v>8</v>
      </c>
      <c r="D142" s="1095" t="s">
        <v>9</v>
      </c>
      <c r="E142" s="1096">
        <v>42674</v>
      </c>
      <c r="F142" s="1095" t="s">
        <v>199</v>
      </c>
      <c r="G142" s="1091"/>
      <c r="H142" s="1091"/>
      <c r="I142" s="1091"/>
      <c r="J142" s="1091"/>
      <c r="K142" s="1095" t="s">
        <v>199</v>
      </c>
      <c r="L142" s="1091">
        <v>21340000</v>
      </c>
      <c r="M142" s="1091"/>
      <c r="N142" s="1092">
        <v>22000</v>
      </c>
      <c r="O142" s="1091">
        <v>970</v>
      </c>
      <c r="P142" s="1091">
        <v>-660000</v>
      </c>
      <c r="Q142" s="1091"/>
    </row>
    <row r="143" spans="1:17">
      <c r="A143" s="1095" t="s">
        <v>1967</v>
      </c>
      <c r="B143" s="1095" t="s">
        <v>94</v>
      </c>
      <c r="C143" s="1095" t="s">
        <v>95</v>
      </c>
      <c r="D143" s="1095" t="s">
        <v>39</v>
      </c>
      <c r="E143" s="1096">
        <v>40450</v>
      </c>
      <c r="F143" s="1095" t="s">
        <v>50</v>
      </c>
      <c r="G143" s="1091"/>
      <c r="H143" s="1091">
        <v>2646000</v>
      </c>
      <c r="I143" s="1091">
        <v>0</v>
      </c>
      <c r="J143" s="1091">
        <v>2764776</v>
      </c>
      <c r="K143" s="1095" t="s">
        <v>784</v>
      </c>
      <c r="L143" s="1091"/>
      <c r="M143" s="1091"/>
      <c r="N143" s="1092"/>
      <c r="O143" s="1091"/>
      <c r="P143" s="1091"/>
      <c r="Q143" s="1091"/>
    </row>
    <row r="144" spans="1:17">
      <c r="A144" s="1095" t="s">
        <v>199</v>
      </c>
      <c r="B144" s="1095" t="s">
        <v>94</v>
      </c>
      <c r="C144" s="1095" t="s">
        <v>95</v>
      </c>
      <c r="D144" s="1095" t="s">
        <v>39</v>
      </c>
      <c r="E144" s="1096">
        <v>42731</v>
      </c>
      <c r="F144" s="1095" t="s">
        <v>199</v>
      </c>
      <c r="G144" s="1091"/>
      <c r="H144" s="1091"/>
      <c r="I144" s="1091"/>
      <c r="J144" s="1091"/>
      <c r="K144" s="1095" t="s">
        <v>199</v>
      </c>
      <c r="L144" s="1091">
        <v>2434320</v>
      </c>
      <c r="M144" s="1091"/>
      <c r="N144" s="1092">
        <v>2646000</v>
      </c>
      <c r="O144" s="1091">
        <v>0.92</v>
      </c>
      <c r="P144" s="1091">
        <v>-211680</v>
      </c>
      <c r="Q144" s="1091"/>
    </row>
    <row r="145" spans="1:17">
      <c r="A145" s="1095" t="s">
        <v>2291</v>
      </c>
      <c r="B145" s="1095" t="s">
        <v>30</v>
      </c>
      <c r="C145" s="1095" t="s">
        <v>31</v>
      </c>
      <c r="D145" s="1095" t="s">
        <v>32</v>
      </c>
      <c r="E145" s="1096">
        <v>40396</v>
      </c>
      <c r="F145" s="1095" t="s">
        <v>6</v>
      </c>
      <c r="G145" s="1091">
        <v>11000000</v>
      </c>
      <c r="H145" s="1091">
        <v>22800000</v>
      </c>
      <c r="I145" s="1091">
        <v>0</v>
      </c>
      <c r="J145" s="1091">
        <v>35702188.890000001</v>
      </c>
      <c r="K145" s="1095" t="s">
        <v>784</v>
      </c>
      <c r="L145" s="1091"/>
      <c r="M145" s="1091"/>
      <c r="N145" s="1092"/>
      <c r="O145" s="1091"/>
      <c r="P145" s="1091"/>
      <c r="Q145" s="1091"/>
    </row>
    <row r="146" spans="1:17">
      <c r="A146" s="1095" t="s">
        <v>199</v>
      </c>
      <c r="B146" s="1095" t="s">
        <v>30</v>
      </c>
      <c r="C146" s="1095" t="s">
        <v>31</v>
      </c>
      <c r="D146" s="1095" t="s">
        <v>32</v>
      </c>
      <c r="E146" s="1096">
        <v>42703</v>
      </c>
      <c r="F146" s="1095" t="s">
        <v>199</v>
      </c>
      <c r="G146" s="1091"/>
      <c r="H146" s="1091"/>
      <c r="I146" s="1091"/>
      <c r="J146" s="1091"/>
      <c r="K146" s="1095" t="s">
        <v>199</v>
      </c>
      <c r="L146" s="1091">
        <v>31434000</v>
      </c>
      <c r="M146" s="1091"/>
      <c r="N146" s="1092">
        <v>33800</v>
      </c>
      <c r="O146" s="1091">
        <v>930</v>
      </c>
      <c r="P146" s="1091">
        <v>-2366000</v>
      </c>
      <c r="Q146" s="1091"/>
    </row>
    <row r="147" spans="1:17">
      <c r="A147" s="1095" t="s">
        <v>2292</v>
      </c>
      <c r="B147" s="1095" t="s">
        <v>84</v>
      </c>
      <c r="C147" s="1095" t="s">
        <v>85</v>
      </c>
      <c r="D147" s="1095" t="s">
        <v>42</v>
      </c>
      <c r="E147" s="1096">
        <v>40450</v>
      </c>
      <c r="F147" s="1095" t="s">
        <v>50</v>
      </c>
      <c r="G147" s="1091"/>
      <c r="H147" s="1091">
        <v>1709000</v>
      </c>
      <c r="I147" s="1091">
        <v>0</v>
      </c>
      <c r="J147" s="1091">
        <v>1802139.7</v>
      </c>
      <c r="K147" s="1095" t="s">
        <v>784</v>
      </c>
      <c r="L147" s="1091"/>
      <c r="M147" s="1091"/>
      <c r="N147" s="1092"/>
      <c r="O147" s="1091"/>
      <c r="P147" s="1091"/>
      <c r="Q147" s="1091"/>
    </row>
    <row r="148" spans="1:17">
      <c r="A148" s="1095" t="s">
        <v>199</v>
      </c>
      <c r="B148" s="1095" t="s">
        <v>84</v>
      </c>
      <c r="C148" s="1095" t="s">
        <v>85</v>
      </c>
      <c r="D148" s="1095" t="s">
        <v>42</v>
      </c>
      <c r="E148" s="1096">
        <v>42724</v>
      </c>
      <c r="F148" s="1095" t="s">
        <v>199</v>
      </c>
      <c r="G148" s="1091"/>
      <c r="H148" s="1091"/>
      <c r="I148" s="1091"/>
      <c r="J148" s="1091"/>
      <c r="K148" s="1095" t="s">
        <v>199</v>
      </c>
      <c r="L148" s="1091">
        <v>1589370</v>
      </c>
      <c r="M148" s="1091"/>
      <c r="N148" s="1092">
        <v>1709000</v>
      </c>
      <c r="O148" s="1091">
        <v>0.93</v>
      </c>
      <c r="P148" s="1091">
        <v>-119630</v>
      </c>
      <c r="Q148" s="1091"/>
    </row>
    <row r="149" spans="1:17">
      <c r="A149" s="1095" t="s">
        <v>827</v>
      </c>
      <c r="B149" s="1095" t="s">
        <v>152</v>
      </c>
      <c r="C149" s="1095" t="s">
        <v>153</v>
      </c>
      <c r="D149" s="1095" t="s">
        <v>117</v>
      </c>
      <c r="E149" s="1096">
        <v>40450</v>
      </c>
      <c r="F149" s="1095" t="s">
        <v>50</v>
      </c>
      <c r="G149" s="1091"/>
      <c r="H149" s="1091">
        <v>1100000</v>
      </c>
      <c r="I149" s="1091">
        <v>0</v>
      </c>
      <c r="J149" s="1091">
        <v>1167894.44</v>
      </c>
      <c r="K149" s="1095" t="s">
        <v>783</v>
      </c>
      <c r="L149" s="1091"/>
      <c r="M149" s="1091"/>
      <c r="N149" s="1092"/>
      <c r="O149" s="1091"/>
      <c r="P149" s="1091"/>
      <c r="Q149" s="1091"/>
    </row>
    <row r="150" spans="1:17">
      <c r="A150" s="1095" t="s">
        <v>199</v>
      </c>
      <c r="B150" s="1095" t="s">
        <v>152</v>
      </c>
      <c r="C150" s="1095" t="s">
        <v>153</v>
      </c>
      <c r="D150" s="1095" t="s">
        <v>117</v>
      </c>
      <c r="E150" s="1096">
        <v>41577</v>
      </c>
      <c r="F150" s="1095" t="s">
        <v>199</v>
      </c>
      <c r="G150" s="1091"/>
      <c r="H150" s="1091"/>
      <c r="I150" s="1091"/>
      <c r="J150" s="1091"/>
      <c r="K150" s="1095" t="s">
        <v>199</v>
      </c>
      <c r="L150" s="1091">
        <v>1100000</v>
      </c>
      <c r="M150" s="1091"/>
      <c r="N150" s="1092">
        <v>1100000</v>
      </c>
      <c r="O150" s="1091">
        <v>1</v>
      </c>
      <c r="P150" s="1091"/>
      <c r="Q150" s="1091"/>
    </row>
    <row r="151" spans="1:17">
      <c r="A151" s="1095" t="s">
        <v>2293</v>
      </c>
      <c r="B151" s="1095" t="s">
        <v>28</v>
      </c>
      <c r="C151" s="1095" t="s">
        <v>29</v>
      </c>
      <c r="D151" s="1095" t="s">
        <v>18</v>
      </c>
      <c r="E151" s="1096">
        <v>40450</v>
      </c>
      <c r="F151" s="1095" t="s">
        <v>6</v>
      </c>
      <c r="G151" s="1091">
        <v>15750000</v>
      </c>
      <c r="H151" s="1091"/>
      <c r="I151" s="1091">
        <v>0</v>
      </c>
      <c r="J151" s="1091">
        <v>16650500</v>
      </c>
      <c r="K151" s="1095" t="s">
        <v>784</v>
      </c>
      <c r="L151" s="1091"/>
      <c r="M151" s="1091"/>
      <c r="N151" s="1092"/>
      <c r="O151" s="1091"/>
      <c r="P151" s="1091"/>
      <c r="Q151" s="1091"/>
    </row>
    <row r="152" spans="1:17">
      <c r="A152" s="1095" t="s">
        <v>199</v>
      </c>
      <c r="B152" s="1095" t="s">
        <v>28</v>
      </c>
      <c r="C152" s="1095" t="s">
        <v>29</v>
      </c>
      <c r="D152" s="1095" t="s">
        <v>18</v>
      </c>
      <c r="E152" s="1096">
        <v>42654</v>
      </c>
      <c r="F152" s="1095" t="s">
        <v>199</v>
      </c>
      <c r="G152" s="1091"/>
      <c r="H152" s="1091"/>
      <c r="I152" s="1091"/>
      <c r="J152" s="1091"/>
      <c r="K152" s="1095" t="s">
        <v>199</v>
      </c>
      <c r="L152" s="1091">
        <v>14750000</v>
      </c>
      <c r="M152" s="1091"/>
      <c r="N152" s="1092">
        <v>15750</v>
      </c>
      <c r="O152" s="1091">
        <v>936.50793650799994</v>
      </c>
      <c r="P152" s="1091">
        <v>-1000000</v>
      </c>
      <c r="Q152" s="1091"/>
    </row>
    <row r="153" spans="1:17">
      <c r="A153" s="1095" t="s">
        <v>2294</v>
      </c>
      <c r="B153" s="1095" t="s">
        <v>33</v>
      </c>
      <c r="C153" s="1095" t="s">
        <v>34</v>
      </c>
      <c r="D153" s="1095" t="s">
        <v>18</v>
      </c>
      <c r="E153" s="1096">
        <v>40450</v>
      </c>
      <c r="F153" s="1095" t="s">
        <v>6</v>
      </c>
      <c r="G153" s="1091">
        <v>5000000</v>
      </c>
      <c r="H153" s="1091">
        <v>12123000</v>
      </c>
      <c r="I153" s="1091">
        <v>0</v>
      </c>
      <c r="J153" s="1091">
        <v>18043495.609999999</v>
      </c>
      <c r="K153" s="1095" t="s">
        <v>784</v>
      </c>
      <c r="L153" s="1091"/>
      <c r="M153" s="1091"/>
      <c r="N153" s="1092"/>
      <c r="O153" s="1091"/>
      <c r="P153" s="1091"/>
      <c r="Q153" s="1091"/>
    </row>
    <row r="154" spans="1:17">
      <c r="A154" s="1095" t="s">
        <v>199</v>
      </c>
      <c r="B154" s="1095" t="s">
        <v>33</v>
      </c>
      <c r="C154" s="1095" t="s">
        <v>34</v>
      </c>
      <c r="D154" s="1095" t="s">
        <v>18</v>
      </c>
      <c r="E154" s="1096">
        <v>42710</v>
      </c>
      <c r="F154" s="1095" t="s">
        <v>199</v>
      </c>
      <c r="G154" s="1091"/>
      <c r="H154" s="1091"/>
      <c r="I154" s="1091"/>
      <c r="J154" s="1091"/>
      <c r="K154" s="1095" t="s">
        <v>199</v>
      </c>
      <c r="L154" s="1091">
        <v>15925000</v>
      </c>
      <c r="M154" s="1091"/>
      <c r="N154" s="1092">
        <v>17123</v>
      </c>
      <c r="O154" s="1091">
        <v>930.03562459800003</v>
      </c>
      <c r="P154" s="1091">
        <v>-1198000</v>
      </c>
      <c r="Q154" s="1091"/>
    </row>
    <row r="155" spans="1:17">
      <c r="A155" s="1095" t="s">
        <v>827</v>
      </c>
      <c r="B155" s="1095" t="s">
        <v>48</v>
      </c>
      <c r="C155" s="1095" t="s">
        <v>49</v>
      </c>
      <c r="D155" s="1095" t="s">
        <v>18</v>
      </c>
      <c r="E155" s="1096">
        <v>40450</v>
      </c>
      <c r="F155" s="1095" t="s">
        <v>50</v>
      </c>
      <c r="G155" s="1091"/>
      <c r="H155" s="1091">
        <v>7922000</v>
      </c>
      <c r="I155" s="1091">
        <v>0</v>
      </c>
      <c r="J155" s="1091">
        <v>9276380.5299999993</v>
      </c>
      <c r="K155" s="1095" t="s">
        <v>783</v>
      </c>
      <c r="L155" s="1091"/>
      <c r="M155" s="1091"/>
      <c r="N155" s="1092"/>
      <c r="O155" s="1091"/>
      <c r="P155" s="1091"/>
      <c r="Q155" s="1091"/>
    </row>
    <row r="156" spans="1:17">
      <c r="A156" s="1095" t="s">
        <v>199</v>
      </c>
      <c r="B156" s="1095" t="s">
        <v>48</v>
      </c>
      <c r="C156" s="1095" t="s">
        <v>49</v>
      </c>
      <c r="D156" s="1095" t="s">
        <v>18</v>
      </c>
      <c r="E156" s="1096">
        <v>41990</v>
      </c>
      <c r="F156" s="1095" t="s">
        <v>199</v>
      </c>
      <c r="G156" s="1091"/>
      <c r="H156" s="1091"/>
      <c r="I156" s="1091"/>
      <c r="J156" s="1091"/>
      <c r="K156" s="1095" t="s">
        <v>199</v>
      </c>
      <c r="L156" s="1091">
        <v>3700000</v>
      </c>
      <c r="M156" s="1091"/>
      <c r="N156" s="1092">
        <v>3700000</v>
      </c>
      <c r="O156" s="1091">
        <v>1</v>
      </c>
      <c r="P156" s="1091"/>
      <c r="Q156" s="1091"/>
    </row>
    <row r="157" spans="1:17">
      <c r="A157" s="1095" t="s">
        <v>199</v>
      </c>
      <c r="B157" s="1095" t="s">
        <v>48</v>
      </c>
      <c r="C157" s="1095" t="s">
        <v>49</v>
      </c>
      <c r="D157" s="1095" t="s">
        <v>18</v>
      </c>
      <c r="E157" s="1096">
        <v>42879</v>
      </c>
      <c r="F157" s="1095" t="s">
        <v>199</v>
      </c>
      <c r="G157" s="1091"/>
      <c r="H157" s="1091"/>
      <c r="I157" s="1091"/>
      <c r="J157" s="1091"/>
      <c r="K157" s="1095" t="s">
        <v>199</v>
      </c>
      <c r="L157" s="1091">
        <v>4222000</v>
      </c>
      <c r="M157" s="1091"/>
      <c r="N157" s="1092">
        <v>4222000</v>
      </c>
      <c r="O157" s="1091">
        <v>1</v>
      </c>
      <c r="P157" s="1091"/>
      <c r="Q157" s="1091"/>
    </row>
    <row r="158" spans="1:17">
      <c r="A158" s="1095" t="s">
        <v>1566</v>
      </c>
      <c r="B158" s="1095" t="s">
        <v>2295</v>
      </c>
      <c r="C158" s="1095" t="s">
        <v>130</v>
      </c>
      <c r="D158" s="1095" t="s">
        <v>131</v>
      </c>
      <c r="E158" s="1096">
        <v>40445</v>
      </c>
      <c r="F158" s="1095" t="s">
        <v>50</v>
      </c>
      <c r="G158" s="1091"/>
      <c r="H158" s="1091">
        <v>75000</v>
      </c>
      <c r="I158" s="1091">
        <v>0</v>
      </c>
      <c r="J158" s="1091">
        <v>80592.5</v>
      </c>
      <c r="K158" s="1095" t="s">
        <v>784</v>
      </c>
      <c r="L158" s="1091"/>
      <c r="M158" s="1091"/>
      <c r="N158" s="1092"/>
      <c r="O158" s="1091"/>
      <c r="P158" s="1091"/>
      <c r="Q158" s="1091"/>
    </row>
    <row r="159" spans="1:17">
      <c r="A159" s="1095" t="s">
        <v>199</v>
      </c>
      <c r="B159" s="1095" t="s">
        <v>2295</v>
      </c>
      <c r="C159" s="1095" t="s">
        <v>130</v>
      </c>
      <c r="D159" s="1095" t="s">
        <v>131</v>
      </c>
      <c r="E159" s="1096">
        <v>42731</v>
      </c>
      <c r="F159" s="1095" t="s">
        <v>199</v>
      </c>
      <c r="G159" s="1091"/>
      <c r="H159" s="1091"/>
      <c r="I159" s="1091"/>
      <c r="J159" s="1091"/>
      <c r="K159" s="1095" t="s">
        <v>199</v>
      </c>
      <c r="L159" s="1091">
        <v>71205</v>
      </c>
      <c r="M159" s="1091"/>
      <c r="N159" s="1092">
        <v>75000</v>
      </c>
      <c r="O159" s="1091">
        <v>0.94940000000000002</v>
      </c>
      <c r="P159" s="1091">
        <v>-3795</v>
      </c>
      <c r="Q159" s="1091"/>
    </row>
    <row r="160" spans="1:17">
      <c r="A160" s="1095" t="s">
        <v>1496</v>
      </c>
      <c r="B160" s="1095" t="s">
        <v>159</v>
      </c>
      <c r="C160" s="1095" t="s">
        <v>160</v>
      </c>
      <c r="D160" s="1095" t="s">
        <v>161</v>
      </c>
      <c r="E160" s="1096">
        <v>40445</v>
      </c>
      <c r="F160" s="1095" t="s">
        <v>50</v>
      </c>
      <c r="G160" s="1091"/>
      <c r="H160" s="1091">
        <v>1600000</v>
      </c>
      <c r="I160" s="1091">
        <v>0</v>
      </c>
      <c r="J160" s="1091">
        <v>1754666.66</v>
      </c>
      <c r="K160" s="1095" t="s">
        <v>784</v>
      </c>
      <c r="L160" s="1091"/>
      <c r="M160" s="1091"/>
      <c r="N160" s="1092"/>
      <c r="O160" s="1091"/>
      <c r="P160" s="1091"/>
      <c r="Q160" s="1091"/>
    </row>
    <row r="161" spans="1:17">
      <c r="A161" s="1095" t="s">
        <v>199</v>
      </c>
      <c r="B161" s="1095" t="s">
        <v>159</v>
      </c>
      <c r="C161" s="1095" t="s">
        <v>160</v>
      </c>
      <c r="D161" s="1095" t="s">
        <v>161</v>
      </c>
      <c r="E161" s="1096">
        <v>42759</v>
      </c>
      <c r="F161" s="1095" t="s">
        <v>199</v>
      </c>
      <c r="G161" s="1091"/>
      <c r="H161" s="1091"/>
      <c r="I161" s="1091"/>
      <c r="J161" s="1091"/>
      <c r="K161" s="1095" t="s">
        <v>199</v>
      </c>
      <c r="L161" s="1091">
        <v>1552000</v>
      </c>
      <c r="M161" s="1091"/>
      <c r="N161" s="1092">
        <v>1600000</v>
      </c>
      <c r="O161" s="1091">
        <v>0.97</v>
      </c>
      <c r="P161" s="1091">
        <v>-48000</v>
      </c>
      <c r="Q161" s="1091"/>
    </row>
    <row r="162" spans="1:17">
      <c r="A162" s="1095" t="s">
        <v>789</v>
      </c>
      <c r="B162" s="1095" t="s">
        <v>43</v>
      </c>
      <c r="C162" s="1095" t="s">
        <v>44</v>
      </c>
      <c r="D162" s="1095" t="s">
        <v>45</v>
      </c>
      <c r="E162" s="1096">
        <v>40403</v>
      </c>
      <c r="F162" s="1095" t="s">
        <v>6</v>
      </c>
      <c r="G162" s="1091">
        <v>2795000</v>
      </c>
      <c r="H162" s="1091"/>
      <c r="I162" s="1091">
        <v>2795000</v>
      </c>
      <c r="J162" s="1091">
        <v>209935.56</v>
      </c>
      <c r="K162" s="1095" t="s">
        <v>782</v>
      </c>
      <c r="L162" s="1091"/>
      <c r="M162" s="1091"/>
      <c r="N162" s="1092"/>
      <c r="O162" s="1091"/>
      <c r="P162" s="1091"/>
      <c r="Q162" s="1091"/>
    </row>
    <row r="163" spans="1:17">
      <c r="A163" s="1095"/>
      <c r="B163" s="1095" t="s">
        <v>118</v>
      </c>
      <c r="C163" s="1095" t="s">
        <v>38</v>
      </c>
      <c r="D163" s="1095" t="s">
        <v>39</v>
      </c>
      <c r="E163" s="1096">
        <v>40445</v>
      </c>
      <c r="F163" s="1095" t="s">
        <v>50</v>
      </c>
      <c r="G163" s="1091"/>
      <c r="H163" s="1091">
        <v>424000</v>
      </c>
      <c r="I163" s="1091">
        <v>424000</v>
      </c>
      <c r="J163" s="1091">
        <v>60561.33</v>
      </c>
      <c r="K163" s="1095" t="s">
        <v>782</v>
      </c>
      <c r="L163" s="1091"/>
      <c r="M163" s="1091"/>
      <c r="N163" s="1092"/>
      <c r="O163" s="1091"/>
      <c r="P163" s="1091"/>
      <c r="Q163" s="1091"/>
    </row>
    <row r="164" spans="1:17">
      <c r="A164" s="1095"/>
      <c r="B164" s="1095" t="s">
        <v>106</v>
      </c>
      <c r="C164" s="1095" t="s">
        <v>107</v>
      </c>
      <c r="D164" s="1095" t="s">
        <v>108</v>
      </c>
      <c r="E164" s="1096">
        <v>40445</v>
      </c>
      <c r="F164" s="1095" t="s">
        <v>50</v>
      </c>
      <c r="G164" s="1091"/>
      <c r="H164" s="1091">
        <v>10000</v>
      </c>
      <c r="I164" s="1091">
        <v>10000</v>
      </c>
      <c r="J164" s="1091">
        <v>1428.33</v>
      </c>
      <c r="K164" s="1095" t="s">
        <v>782</v>
      </c>
      <c r="L164" s="1091"/>
      <c r="M164" s="1091"/>
      <c r="N164" s="1092"/>
      <c r="O164" s="1091"/>
      <c r="P164" s="1091"/>
      <c r="Q164" s="1091"/>
    </row>
    <row r="165" spans="1:17">
      <c r="A165" s="1095" t="s">
        <v>786</v>
      </c>
      <c r="B165" s="1095" t="s">
        <v>148</v>
      </c>
      <c r="C165" s="1095" t="s">
        <v>22</v>
      </c>
      <c r="D165" s="1095" t="s">
        <v>42</v>
      </c>
      <c r="E165" s="1096">
        <v>40450</v>
      </c>
      <c r="F165" s="1095" t="s">
        <v>50</v>
      </c>
      <c r="G165" s="1091"/>
      <c r="H165" s="1091">
        <v>295000</v>
      </c>
      <c r="I165" s="1091">
        <v>0</v>
      </c>
      <c r="J165" s="1091">
        <v>308622.56</v>
      </c>
      <c r="K165" s="1095" t="s">
        <v>784</v>
      </c>
      <c r="L165" s="1091"/>
      <c r="M165" s="1091"/>
      <c r="N165" s="1092"/>
      <c r="O165" s="1091"/>
      <c r="P165" s="1091"/>
      <c r="Q165" s="1091"/>
    </row>
    <row r="166" spans="1:17">
      <c r="A166" s="1095" t="s">
        <v>199</v>
      </c>
      <c r="B166" s="1095" t="s">
        <v>148</v>
      </c>
      <c r="C166" s="1095" t="s">
        <v>22</v>
      </c>
      <c r="D166" s="1095" t="s">
        <v>42</v>
      </c>
      <c r="E166" s="1096">
        <v>42734</v>
      </c>
      <c r="F166" s="1095" t="s">
        <v>199</v>
      </c>
      <c r="G166" s="1091"/>
      <c r="H166" s="1091"/>
      <c r="I166" s="1091"/>
      <c r="J166" s="1091"/>
      <c r="K166" s="1095" t="s">
        <v>199</v>
      </c>
      <c r="L166" s="1091">
        <v>271714.78000000003</v>
      </c>
      <c r="M166" s="1091"/>
      <c r="N166" s="1092">
        <v>295000</v>
      </c>
      <c r="O166" s="1091">
        <v>0.92106705099999997</v>
      </c>
      <c r="P166" s="1091">
        <v>-23285.22</v>
      </c>
      <c r="Q166" s="1091"/>
    </row>
    <row r="167" spans="1:17">
      <c r="A167" s="1095" t="s">
        <v>2276</v>
      </c>
      <c r="B167" s="1095" t="s">
        <v>10</v>
      </c>
      <c r="C167" s="1095" t="s">
        <v>11</v>
      </c>
      <c r="D167" s="1095" t="s">
        <v>12</v>
      </c>
      <c r="E167" s="1096">
        <v>40424</v>
      </c>
      <c r="F167" s="1095" t="s">
        <v>6</v>
      </c>
      <c r="G167" s="1091">
        <v>10300000</v>
      </c>
      <c r="H167" s="1091"/>
      <c r="I167" s="1091">
        <v>0</v>
      </c>
      <c r="J167" s="1091">
        <v>11577772.220000001</v>
      </c>
      <c r="K167" s="1095" t="s">
        <v>783</v>
      </c>
      <c r="L167" s="1091"/>
      <c r="M167" s="1091"/>
      <c r="N167" s="1092"/>
      <c r="O167" s="1091"/>
      <c r="P167" s="1091"/>
      <c r="Q167" s="1091"/>
    </row>
    <row r="168" spans="1:17">
      <c r="A168" s="1095" t="s">
        <v>199</v>
      </c>
      <c r="B168" s="1095" t="s">
        <v>10</v>
      </c>
      <c r="C168" s="1095" t="s">
        <v>11</v>
      </c>
      <c r="D168" s="1095" t="s">
        <v>12</v>
      </c>
      <c r="E168" s="1096">
        <v>42690</v>
      </c>
      <c r="F168" s="1095" t="s">
        <v>199</v>
      </c>
      <c r="G168" s="1091"/>
      <c r="H168" s="1091"/>
      <c r="I168" s="1091"/>
      <c r="J168" s="1091"/>
      <c r="K168" s="1095" t="s">
        <v>199</v>
      </c>
      <c r="L168" s="1091">
        <v>10300000</v>
      </c>
      <c r="M168" s="1091"/>
      <c r="N168" s="1092">
        <v>10300</v>
      </c>
      <c r="O168" s="1091">
        <v>1000</v>
      </c>
      <c r="P168" s="1091"/>
      <c r="Q168" s="1091"/>
    </row>
    <row r="169" spans="1:17">
      <c r="A169" s="1095" t="s">
        <v>827</v>
      </c>
      <c r="B169" s="1095" t="s">
        <v>221</v>
      </c>
      <c r="C169" s="1095" t="s">
        <v>22</v>
      </c>
      <c r="D169" s="1095" t="s">
        <v>42</v>
      </c>
      <c r="E169" s="1096">
        <v>40450</v>
      </c>
      <c r="F169" s="1095" t="s">
        <v>50</v>
      </c>
      <c r="G169" s="1091"/>
      <c r="H169" s="1091">
        <v>57000</v>
      </c>
      <c r="I169" s="1091">
        <v>0</v>
      </c>
      <c r="J169" s="1091">
        <v>59821.5</v>
      </c>
      <c r="K169" s="1095" t="s">
        <v>783</v>
      </c>
      <c r="L169" s="1091"/>
      <c r="M169" s="1091"/>
      <c r="N169" s="1092"/>
      <c r="O169" s="1091"/>
      <c r="P169" s="1091"/>
      <c r="Q169" s="1091"/>
    </row>
    <row r="170" spans="1:17">
      <c r="A170" s="1095" t="s">
        <v>199</v>
      </c>
      <c r="B170" s="1095" t="s">
        <v>221</v>
      </c>
      <c r="C170" s="1095" t="s">
        <v>22</v>
      </c>
      <c r="D170" s="1095" t="s">
        <v>42</v>
      </c>
      <c r="E170" s="1096">
        <v>41353</v>
      </c>
      <c r="F170" s="1095" t="s">
        <v>199</v>
      </c>
      <c r="G170" s="1091"/>
      <c r="H170" s="1091"/>
      <c r="I170" s="1091"/>
      <c r="J170" s="1091"/>
      <c r="K170" s="1095" t="s">
        <v>199</v>
      </c>
      <c r="L170" s="1091">
        <v>57000</v>
      </c>
      <c r="M170" s="1091"/>
      <c r="N170" s="1092">
        <v>57000</v>
      </c>
      <c r="O170" s="1091">
        <v>1</v>
      </c>
      <c r="P170" s="1091"/>
      <c r="Q170" s="1091"/>
    </row>
    <row r="171" spans="1:17">
      <c r="A171" s="1095" t="s">
        <v>2296</v>
      </c>
      <c r="B171" s="1095" t="s">
        <v>77</v>
      </c>
      <c r="C171" s="1095" t="s">
        <v>78</v>
      </c>
      <c r="D171" s="1095" t="s">
        <v>79</v>
      </c>
      <c r="E171" s="1096">
        <v>40389</v>
      </c>
      <c r="F171" s="1095" t="s">
        <v>50</v>
      </c>
      <c r="G171" s="1091">
        <v>11926000</v>
      </c>
      <c r="H171" s="1091">
        <v>10189000</v>
      </c>
      <c r="I171" s="1091">
        <v>0</v>
      </c>
      <c r="J171" s="1091">
        <v>23710842.969999999</v>
      </c>
      <c r="K171" s="1095" t="s">
        <v>783</v>
      </c>
      <c r="L171" s="1091"/>
      <c r="M171" s="1091"/>
      <c r="N171" s="1092"/>
      <c r="O171" s="1091"/>
      <c r="P171" s="1091"/>
      <c r="Q171" s="1091"/>
    </row>
    <row r="172" spans="1:17">
      <c r="A172" s="1095" t="s">
        <v>199</v>
      </c>
      <c r="B172" s="1095" t="s">
        <v>77</v>
      </c>
      <c r="C172" s="1095" t="s">
        <v>78</v>
      </c>
      <c r="D172" s="1095" t="s">
        <v>79</v>
      </c>
      <c r="E172" s="1096">
        <v>41241</v>
      </c>
      <c r="F172" s="1095" t="s">
        <v>199</v>
      </c>
      <c r="G172" s="1091"/>
      <c r="H172" s="1091"/>
      <c r="I172" s="1091"/>
      <c r="J172" s="1091"/>
      <c r="K172" s="1095" t="s">
        <v>199</v>
      </c>
      <c r="L172" s="1091">
        <v>22115000</v>
      </c>
      <c r="M172" s="1091"/>
      <c r="N172" s="1092">
        <v>22115000</v>
      </c>
      <c r="O172" s="1091">
        <v>1</v>
      </c>
      <c r="P172" s="1091"/>
      <c r="Q172" s="1091"/>
    </row>
    <row r="173" spans="1:17">
      <c r="A173" s="1095" t="s">
        <v>827</v>
      </c>
      <c r="B173" s="1095" t="s">
        <v>124</v>
      </c>
      <c r="C173" s="1095" t="s">
        <v>38</v>
      </c>
      <c r="D173" s="1095" t="s">
        <v>39</v>
      </c>
      <c r="E173" s="1096">
        <v>40445</v>
      </c>
      <c r="F173" s="1095" t="s">
        <v>50</v>
      </c>
      <c r="G173" s="1091"/>
      <c r="H173" s="1091">
        <v>743000</v>
      </c>
      <c r="I173" s="1091">
        <v>0</v>
      </c>
      <c r="J173" s="1091">
        <v>786754.45</v>
      </c>
      <c r="K173" s="1095" t="s">
        <v>783</v>
      </c>
      <c r="L173" s="1091"/>
      <c r="M173" s="1091"/>
      <c r="N173" s="1092"/>
      <c r="O173" s="1091"/>
      <c r="P173" s="1091"/>
      <c r="Q173" s="1091"/>
    </row>
    <row r="174" spans="1:17">
      <c r="A174" s="1095" t="s">
        <v>199</v>
      </c>
      <c r="B174" s="1095" t="s">
        <v>124</v>
      </c>
      <c r="C174" s="1095" t="s">
        <v>38</v>
      </c>
      <c r="D174" s="1095" t="s">
        <v>39</v>
      </c>
      <c r="E174" s="1096">
        <v>41521</v>
      </c>
      <c r="F174" s="1095" t="s">
        <v>199</v>
      </c>
      <c r="G174" s="1091"/>
      <c r="H174" s="1091"/>
      <c r="I174" s="1091"/>
      <c r="J174" s="1091"/>
      <c r="K174" s="1095" t="s">
        <v>199</v>
      </c>
      <c r="L174" s="1091">
        <v>743000</v>
      </c>
      <c r="M174" s="1091"/>
      <c r="N174" s="1092">
        <v>743000</v>
      </c>
      <c r="O174" s="1091">
        <v>1</v>
      </c>
      <c r="P174" s="1091"/>
      <c r="Q174" s="1091"/>
    </row>
    <row r="175" spans="1:17">
      <c r="A175" s="1095" t="s">
        <v>2297</v>
      </c>
      <c r="B175" s="1095" t="s">
        <v>176</v>
      </c>
      <c r="C175" s="1095" t="s">
        <v>177</v>
      </c>
      <c r="D175" s="1095" t="s">
        <v>108</v>
      </c>
      <c r="E175" s="1096">
        <v>40450</v>
      </c>
      <c r="F175" s="1095" t="s">
        <v>50</v>
      </c>
      <c r="G175" s="1091"/>
      <c r="H175" s="1091">
        <v>1229000</v>
      </c>
      <c r="I175" s="1091">
        <v>102450</v>
      </c>
      <c r="J175" s="1091">
        <v>1227665.82</v>
      </c>
      <c r="K175" s="1095" t="s">
        <v>2275</v>
      </c>
      <c r="L175" s="1091"/>
      <c r="M175" s="1091"/>
      <c r="N175" s="1092"/>
      <c r="O175" s="1091"/>
      <c r="P175" s="1091"/>
      <c r="Q175" s="1091"/>
    </row>
    <row r="176" spans="1:17">
      <c r="A176" s="1095" t="s">
        <v>199</v>
      </c>
      <c r="B176" s="1095" t="s">
        <v>176</v>
      </c>
      <c r="C176" s="1095" t="s">
        <v>177</v>
      </c>
      <c r="D176" s="1095" t="s">
        <v>108</v>
      </c>
      <c r="E176" s="1096">
        <v>42060</v>
      </c>
      <c r="F176" s="1095" t="s">
        <v>199</v>
      </c>
      <c r="G176" s="1091"/>
      <c r="H176" s="1091"/>
      <c r="I176" s="1091"/>
      <c r="J176" s="1091"/>
      <c r="K176" s="1095" t="s">
        <v>199</v>
      </c>
      <c r="L176" s="1091">
        <v>491600</v>
      </c>
      <c r="M176" s="1091"/>
      <c r="N176" s="1092">
        <v>491600</v>
      </c>
      <c r="O176" s="1091">
        <v>1</v>
      </c>
      <c r="P176" s="1091"/>
      <c r="Q176" s="1091"/>
    </row>
    <row r="177" spans="1:17">
      <c r="A177" s="1095" t="s">
        <v>199</v>
      </c>
      <c r="B177" s="1095" t="s">
        <v>176</v>
      </c>
      <c r="C177" s="1095" t="s">
        <v>177</v>
      </c>
      <c r="D177" s="1095" t="s">
        <v>108</v>
      </c>
      <c r="E177" s="1096">
        <v>42361</v>
      </c>
      <c r="F177" s="1095" t="s">
        <v>199</v>
      </c>
      <c r="G177" s="1091"/>
      <c r="H177" s="1091"/>
      <c r="I177" s="1091"/>
      <c r="J177" s="1091"/>
      <c r="K177" s="1095" t="s">
        <v>199</v>
      </c>
      <c r="L177" s="1091">
        <v>245800</v>
      </c>
      <c r="M177" s="1091"/>
      <c r="N177" s="1092">
        <v>245800</v>
      </c>
      <c r="O177" s="1091">
        <v>1</v>
      </c>
      <c r="P177" s="1091"/>
      <c r="Q177" s="1091"/>
    </row>
    <row r="178" spans="1:17">
      <c r="A178" s="1095" t="s">
        <v>199</v>
      </c>
      <c r="B178" s="1095" t="s">
        <v>176</v>
      </c>
      <c r="C178" s="1095" t="s">
        <v>177</v>
      </c>
      <c r="D178" s="1095" t="s">
        <v>108</v>
      </c>
      <c r="E178" s="1096">
        <v>42731</v>
      </c>
      <c r="F178" s="1095" t="s">
        <v>199</v>
      </c>
      <c r="G178" s="1091"/>
      <c r="H178" s="1091"/>
      <c r="I178" s="1091"/>
      <c r="J178" s="1091"/>
      <c r="K178" s="1095" t="s">
        <v>199</v>
      </c>
      <c r="L178" s="1091">
        <v>358018</v>
      </c>
      <c r="M178" s="1091"/>
      <c r="N178" s="1092">
        <v>389150</v>
      </c>
      <c r="O178" s="1091">
        <v>0.92</v>
      </c>
      <c r="P178" s="1091">
        <v>-31132</v>
      </c>
      <c r="Q178" s="1091"/>
    </row>
    <row r="179" spans="1:17">
      <c r="A179" s="1095" t="s">
        <v>827</v>
      </c>
      <c r="B179" s="1095" t="s">
        <v>188</v>
      </c>
      <c r="C179" s="1095" t="s">
        <v>189</v>
      </c>
      <c r="D179" s="1095" t="s">
        <v>171</v>
      </c>
      <c r="E179" s="1096">
        <v>40445</v>
      </c>
      <c r="F179" s="1095" t="s">
        <v>50</v>
      </c>
      <c r="G179" s="1091"/>
      <c r="H179" s="1091">
        <v>1915000</v>
      </c>
      <c r="I179" s="1091">
        <v>0</v>
      </c>
      <c r="J179" s="1091">
        <v>2135756.94</v>
      </c>
      <c r="K179" s="1095" t="s">
        <v>783</v>
      </c>
      <c r="L179" s="1091"/>
      <c r="M179" s="1091"/>
      <c r="N179" s="1092"/>
      <c r="O179" s="1091"/>
      <c r="P179" s="1091"/>
      <c r="Q179" s="1091"/>
    </row>
    <row r="180" spans="1:17">
      <c r="A180" s="1095" t="s">
        <v>199</v>
      </c>
      <c r="B180" s="1095" t="s">
        <v>188</v>
      </c>
      <c r="C180" s="1095" t="s">
        <v>189</v>
      </c>
      <c r="D180" s="1095" t="s">
        <v>171</v>
      </c>
      <c r="E180" s="1096">
        <v>42550</v>
      </c>
      <c r="F180" s="1095" t="s">
        <v>199</v>
      </c>
      <c r="G180" s="1091"/>
      <c r="H180" s="1091"/>
      <c r="I180" s="1091"/>
      <c r="J180" s="1091"/>
      <c r="K180" s="1095" t="s">
        <v>199</v>
      </c>
      <c r="L180" s="1091">
        <v>1915000</v>
      </c>
      <c r="M180" s="1091"/>
      <c r="N180" s="1092">
        <v>1915000</v>
      </c>
      <c r="O180" s="1091">
        <v>1</v>
      </c>
      <c r="P180" s="1091"/>
      <c r="Q180" s="1091"/>
    </row>
    <row r="181" spans="1:17">
      <c r="A181" s="1095"/>
      <c r="B181" s="1095"/>
      <c r="C181" s="1095"/>
      <c r="D181" s="1095"/>
      <c r="E181" s="1098"/>
      <c r="F181" s="1099" t="s">
        <v>2234</v>
      </c>
      <c r="G181" s="1100">
        <f>SUM(G17:G180)</f>
        <v>363290000</v>
      </c>
      <c r="H181" s="1100">
        <f>SUM(H17:H180)</f>
        <v>206783000</v>
      </c>
      <c r="I181" s="1100">
        <f>SUM(I17:I180)</f>
        <v>68114449.999599993</v>
      </c>
      <c r="J181" s="1100">
        <f>SUM(J17:J180)</f>
        <v>539778993.3599999</v>
      </c>
      <c r="K181" s="1101"/>
      <c r="L181" s="1100">
        <f>SUM(L17:L180)</f>
        <v>475006494</v>
      </c>
      <c r="M181" s="1100">
        <f>SUM(M17:M180)</f>
        <v>0</v>
      </c>
      <c r="N181" s="1102"/>
      <c r="O181" s="1100"/>
      <c r="P181" s="1100">
        <f>SUM(P17:P180)</f>
        <v>-26952056</v>
      </c>
      <c r="Q181" s="1100">
        <f>SUM(Q17:Q180)</f>
        <v>0</v>
      </c>
    </row>
    <row r="185" spans="1:17">
      <c r="K185" s="786"/>
      <c r="N185" s="786"/>
    </row>
  </sheetData>
  <mergeCells count="5">
    <mergeCell ref="L15:O15"/>
    <mergeCell ref="A7:C7"/>
    <mergeCell ref="H2:J2"/>
    <mergeCell ref="A8:C8"/>
    <mergeCell ref="A9:C9"/>
  </mergeCells>
  <pageMargins left="0.7" right="0.7" top="0.75" bottom="0.75" header="0.3" footer="0.3"/>
  <pageSetup paperSize="5" scale="39" fitToHeight="2" orientation="landscape" r:id="rId1"/>
  <rowBreaks count="1" manualBreakCount="1">
    <brk id="89" max="16" man="1"/>
  </rowBreak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39"/>
  <sheetViews>
    <sheetView zoomScale="85" zoomScaleNormal="85" workbookViewId="0"/>
  </sheetViews>
  <sheetFormatPr defaultRowHeight="14.4"/>
  <cols>
    <col min="1" max="1" width="11.88671875" bestFit="1" customWidth="1"/>
    <col min="2" max="2" width="150.77734375" style="13" customWidth="1"/>
  </cols>
  <sheetData>
    <row r="1" spans="1:2">
      <c r="A1" s="792" t="s">
        <v>0</v>
      </c>
      <c r="B1" s="790" t="s">
        <v>343</v>
      </c>
    </row>
    <row r="2" spans="1:2">
      <c r="A2" s="792">
        <v>1</v>
      </c>
      <c r="B2" s="790" t="s">
        <v>222</v>
      </c>
    </row>
    <row r="3" spans="1:2">
      <c r="A3" s="792">
        <v>2</v>
      </c>
      <c r="B3" s="790" t="s">
        <v>223</v>
      </c>
    </row>
    <row r="4" spans="1:2" ht="27">
      <c r="A4" s="792">
        <v>3</v>
      </c>
      <c r="B4" s="790" t="s">
        <v>2179</v>
      </c>
    </row>
    <row r="5" spans="1:2">
      <c r="A5" s="792">
        <v>4</v>
      </c>
      <c r="B5" s="790" t="s">
        <v>2180</v>
      </c>
    </row>
    <row r="6" spans="1:2">
      <c r="A6" s="792">
        <v>5</v>
      </c>
      <c r="B6" s="790" t="s">
        <v>2181</v>
      </c>
    </row>
    <row r="7" spans="1:2" ht="27">
      <c r="A7" s="792">
        <v>6</v>
      </c>
      <c r="B7" s="790" t="s">
        <v>2182</v>
      </c>
    </row>
    <row r="8" spans="1:2" ht="40.200000000000003">
      <c r="A8" s="792">
        <v>7</v>
      </c>
      <c r="B8" s="790" t="s">
        <v>2183</v>
      </c>
    </row>
    <row r="9" spans="1:2" ht="27">
      <c r="A9" s="792">
        <v>8</v>
      </c>
      <c r="B9" s="790" t="s">
        <v>2239</v>
      </c>
    </row>
    <row r="10" spans="1:2" ht="40.200000000000003">
      <c r="A10" s="792">
        <v>9</v>
      </c>
      <c r="B10" s="790" t="s">
        <v>2184</v>
      </c>
    </row>
    <row r="11" spans="1:2" ht="27">
      <c r="A11" s="792">
        <v>10</v>
      </c>
      <c r="B11" s="790" t="s">
        <v>2185</v>
      </c>
    </row>
    <row r="12" spans="1:2" ht="40.200000000000003">
      <c r="A12" s="792">
        <v>11</v>
      </c>
      <c r="B12" s="790" t="s">
        <v>2186</v>
      </c>
    </row>
    <row r="13" spans="1:2" ht="40.200000000000003">
      <c r="A13" s="792">
        <v>12</v>
      </c>
      <c r="B13" s="790" t="s">
        <v>2240</v>
      </c>
    </row>
    <row r="14" spans="1:2" ht="40.200000000000003">
      <c r="A14" s="792">
        <v>13</v>
      </c>
      <c r="B14" s="790" t="s">
        <v>2241</v>
      </c>
    </row>
    <row r="15" spans="1:2" ht="40.200000000000003">
      <c r="A15" s="792">
        <v>14</v>
      </c>
      <c r="B15" s="790" t="s">
        <v>2242</v>
      </c>
    </row>
    <row r="16" spans="1:2" ht="40.200000000000003">
      <c r="A16" s="792">
        <v>15</v>
      </c>
      <c r="B16" s="790" t="s">
        <v>2243</v>
      </c>
    </row>
    <row r="17" spans="1:2" ht="40.200000000000003">
      <c r="A17" s="792">
        <v>16</v>
      </c>
      <c r="B17" s="790" t="s">
        <v>2244</v>
      </c>
    </row>
    <row r="18" spans="1:2" ht="40.200000000000003">
      <c r="A18" s="792">
        <v>17</v>
      </c>
      <c r="B18" s="790" t="s">
        <v>2245</v>
      </c>
    </row>
    <row r="19" spans="1:2" ht="40.200000000000003">
      <c r="A19" s="792">
        <v>18</v>
      </c>
      <c r="B19" s="790" t="s">
        <v>2246</v>
      </c>
    </row>
    <row r="20" spans="1:2" ht="40.200000000000003">
      <c r="A20" s="792">
        <v>19</v>
      </c>
      <c r="B20" s="790" t="s">
        <v>2247</v>
      </c>
    </row>
    <row r="21" spans="1:2" ht="40.200000000000003">
      <c r="A21" s="792">
        <v>20</v>
      </c>
      <c r="B21" s="790" t="s">
        <v>2248</v>
      </c>
    </row>
    <row r="22" spans="1:2" ht="40.200000000000003">
      <c r="A22" s="792">
        <v>21</v>
      </c>
      <c r="B22" s="790" t="s">
        <v>2249</v>
      </c>
    </row>
    <row r="23" spans="1:2" ht="40.200000000000003">
      <c r="A23" s="792">
        <v>22</v>
      </c>
      <c r="B23" s="790" t="s">
        <v>2250</v>
      </c>
    </row>
    <row r="24" spans="1:2" ht="40.200000000000003">
      <c r="A24" s="792">
        <v>23</v>
      </c>
      <c r="B24" s="790" t="s">
        <v>2251</v>
      </c>
    </row>
    <row r="25" spans="1:2" ht="40.200000000000003">
      <c r="A25" s="792">
        <v>24</v>
      </c>
      <c r="B25" s="790" t="s">
        <v>2252</v>
      </c>
    </row>
    <row r="26" spans="1:2" ht="40.200000000000003">
      <c r="A26" s="792">
        <v>25</v>
      </c>
      <c r="B26" s="790" t="s">
        <v>2253</v>
      </c>
    </row>
    <row r="27" spans="1:2" ht="40.200000000000003">
      <c r="A27" s="792">
        <v>26</v>
      </c>
      <c r="B27" s="790" t="s">
        <v>2254</v>
      </c>
    </row>
    <row r="28" spans="1:2" ht="40.200000000000003">
      <c r="A28" s="792">
        <v>27</v>
      </c>
      <c r="B28" s="790" t="s">
        <v>2255</v>
      </c>
    </row>
    <row r="29" spans="1:2" ht="40.200000000000003">
      <c r="A29" s="792">
        <v>28</v>
      </c>
      <c r="B29" s="790" t="s">
        <v>2256</v>
      </c>
    </row>
    <row r="30" spans="1:2" ht="40.200000000000003">
      <c r="A30" s="792">
        <v>29</v>
      </c>
      <c r="B30" s="790" t="s">
        <v>2257</v>
      </c>
    </row>
    <row r="31" spans="1:2" ht="40.200000000000003">
      <c r="A31" s="792">
        <v>30</v>
      </c>
      <c r="B31" s="790" t="s">
        <v>2258</v>
      </c>
    </row>
    <row r="32" spans="1:2" ht="40.200000000000003">
      <c r="A32" s="792">
        <v>31</v>
      </c>
      <c r="B32" s="790" t="s">
        <v>2259</v>
      </c>
    </row>
    <row r="33" spans="1:2" ht="40.200000000000003">
      <c r="A33" s="792">
        <v>32</v>
      </c>
      <c r="B33" s="790" t="s">
        <v>2260</v>
      </c>
    </row>
    <row r="34" spans="1:2" ht="40.200000000000003">
      <c r="A34" s="792">
        <v>33</v>
      </c>
      <c r="B34" s="790" t="s">
        <v>2261</v>
      </c>
    </row>
    <row r="35" spans="1:2" ht="40.200000000000003">
      <c r="A35" s="792">
        <v>34</v>
      </c>
      <c r="B35" s="790" t="s">
        <v>2262</v>
      </c>
    </row>
    <row r="36" spans="1:2" ht="40.200000000000003">
      <c r="A36" s="792">
        <v>35</v>
      </c>
      <c r="B36" s="790" t="s">
        <v>2263</v>
      </c>
    </row>
    <row r="37" spans="1:2" ht="40.200000000000003">
      <c r="A37" s="792">
        <v>36</v>
      </c>
      <c r="B37" s="790" t="s">
        <v>2264</v>
      </c>
    </row>
    <row r="38" spans="1:2" ht="40.200000000000003">
      <c r="A38" s="792">
        <v>37</v>
      </c>
      <c r="B38" s="790" t="s">
        <v>2265</v>
      </c>
    </row>
    <row r="39" spans="1:2" ht="40.200000000000003">
      <c r="A39" s="792">
        <v>38</v>
      </c>
      <c r="B39" s="790" t="s">
        <v>2266</v>
      </c>
    </row>
  </sheetData>
  <pageMargins left="0.7" right="0.7" top="0.75" bottom="0.75" header="0.3" footer="0.3"/>
  <pageSetup paperSize="5" scale="98"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19"/>
  <sheetViews>
    <sheetView view="pageBreakPreview" zoomScale="50" zoomScaleNormal="70" zoomScaleSheetLayoutView="50" zoomScalePageLayoutView="70" workbookViewId="0">
      <selection sqref="A1:V1"/>
    </sheetView>
  </sheetViews>
  <sheetFormatPr defaultColWidth="9.109375" defaultRowHeight="13.8"/>
  <cols>
    <col min="1" max="1" width="10.88671875" style="931" customWidth="1"/>
    <col min="2" max="2" width="12.109375" style="931" customWidth="1"/>
    <col min="3" max="3" width="12.88671875" style="931" customWidth="1"/>
    <col min="4" max="4" width="22" style="1002" bestFit="1" customWidth="1"/>
    <col min="5" max="5" width="18.44140625" style="1002" customWidth="1"/>
    <col min="6" max="6" width="26.44140625" style="931" customWidth="1"/>
    <col min="7" max="7" width="21.88671875" style="931" customWidth="1"/>
    <col min="8" max="8" width="12.44140625" style="171" customWidth="1"/>
    <col min="9" max="9" width="5" style="171" customWidth="1"/>
    <col min="10" max="10" width="23.5546875" style="931" bestFit="1" customWidth="1"/>
    <col min="11" max="11" width="28.33203125" style="931" customWidth="1"/>
    <col min="12" max="12" width="19" style="931" customWidth="1"/>
    <col min="13" max="13" width="10" style="931" bestFit="1" customWidth="1"/>
    <col min="14" max="14" width="4.33203125" style="931" customWidth="1"/>
    <col min="15" max="15" width="24.5546875" style="931" bestFit="1" customWidth="1"/>
    <col min="16" max="16" width="6.88671875" style="931" customWidth="1"/>
    <col min="17" max="17" width="17.44140625" style="931" customWidth="1"/>
    <col min="18" max="18" width="18.44140625" style="931" customWidth="1"/>
    <col min="19" max="19" width="12.44140625" style="931" customWidth="1"/>
    <col min="20" max="20" width="32.44140625" style="931" customWidth="1"/>
    <col min="21" max="21" width="25.109375" style="931" customWidth="1"/>
    <col min="22" max="22" width="19" style="931" customWidth="1"/>
    <col min="23" max="23" width="19.33203125" style="931" customWidth="1"/>
    <col min="24" max="24" width="17.33203125" style="931" bestFit="1" customWidth="1"/>
    <col min="25" max="16384" width="9.109375" style="931"/>
  </cols>
  <sheetData>
    <row r="1" spans="1:23">
      <c r="A1" s="1302" t="s">
        <v>361</v>
      </c>
      <c r="B1" s="1302"/>
      <c r="C1" s="1302"/>
      <c r="D1" s="1302"/>
      <c r="E1" s="1302"/>
      <c r="F1" s="1302"/>
      <c r="G1" s="1302"/>
      <c r="H1" s="1302"/>
      <c r="I1" s="1302"/>
      <c r="J1" s="1302"/>
      <c r="K1" s="1302"/>
      <c r="L1" s="1302"/>
      <c r="M1" s="1302"/>
      <c r="N1" s="1302"/>
      <c r="O1" s="1302"/>
      <c r="P1" s="1302"/>
      <c r="Q1" s="1302"/>
      <c r="R1" s="1302"/>
      <c r="S1" s="1302"/>
      <c r="T1" s="1302"/>
      <c r="U1" s="1302"/>
      <c r="V1" s="1302"/>
    </row>
    <row r="2" spans="1:23">
      <c r="A2" s="1302"/>
      <c r="B2" s="1302"/>
      <c r="C2" s="1302"/>
      <c r="D2" s="1302"/>
      <c r="E2" s="1302"/>
      <c r="F2" s="1302"/>
      <c r="G2" s="1302"/>
      <c r="H2" s="1302"/>
      <c r="I2" s="1302"/>
      <c r="J2" s="1302"/>
      <c r="K2" s="1302"/>
      <c r="L2" s="1302"/>
      <c r="M2" s="1302"/>
      <c r="N2" s="1302"/>
      <c r="O2" s="1302"/>
      <c r="P2" s="1302"/>
      <c r="Q2" s="1302"/>
      <c r="R2" s="1302"/>
      <c r="S2" s="1302"/>
      <c r="T2" s="1302"/>
      <c r="U2" s="1302"/>
      <c r="V2" s="1302"/>
    </row>
    <row r="3" spans="1:23" s="47" customFormat="1" ht="14.4" thickBot="1"/>
    <row r="4" spans="1:23" ht="15" customHeight="1">
      <c r="A4" s="1303"/>
      <c r="B4" s="1303" t="s">
        <v>362</v>
      </c>
      <c r="C4" s="1306"/>
      <c r="D4" s="1306"/>
      <c r="E4" s="1306"/>
      <c r="F4" s="1306"/>
      <c r="G4" s="1306"/>
      <c r="H4" s="1306"/>
      <c r="I4" s="1307"/>
      <c r="J4" s="1311" t="s">
        <v>363</v>
      </c>
      <c r="K4" s="1312"/>
      <c r="L4" s="1312"/>
      <c r="M4" s="1312"/>
      <c r="N4" s="1313"/>
      <c r="O4" s="1317" t="s">
        <v>364</v>
      </c>
      <c r="P4" s="1318"/>
      <c r="Q4" s="1318"/>
      <c r="R4" s="1319"/>
      <c r="S4" s="1317" t="s">
        <v>365</v>
      </c>
      <c r="T4" s="1318"/>
      <c r="U4" s="1318"/>
      <c r="V4" s="1318"/>
      <c r="W4" s="1319"/>
    </row>
    <row r="5" spans="1:23" ht="14.25" customHeight="1">
      <c r="A5" s="1304"/>
      <c r="B5" s="1308"/>
      <c r="C5" s="1309"/>
      <c r="D5" s="1309"/>
      <c r="E5" s="1309"/>
      <c r="F5" s="1309"/>
      <c r="G5" s="1309"/>
      <c r="H5" s="1309"/>
      <c r="I5" s="1310"/>
      <c r="J5" s="1314"/>
      <c r="K5" s="1315"/>
      <c r="L5" s="1315"/>
      <c r="M5" s="1315"/>
      <c r="N5" s="1316"/>
      <c r="O5" s="1320"/>
      <c r="P5" s="1321"/>
      <c r="Q5" s="1321"/>
      <c r="R5" s="1322"/>
      <c r="S5" s="1320"/>
      <c r="T5" s="1321"/>
      <c r="U5" s="1321"/>
      <c r="V5" s="1321"/>
      <c r="W5" s="1322"/>
    </row>
    <row r="6" spans="1:23" ht="15" customHeight="1">
      <c r="A6" s="1304"/>
      <c r="B6" s="1323" t="s">
        <v>366</v>
      </c>
      <c r="C6" s="1323" t="s">
        <v>1</v>
      </c>
      <c r="D6" s="1335" t="s">
        <v>367</v>
      </c>
      <c r="E6" s="1338" t="s">
        <v>368</v>
      </c>
      <c r="F6" s="1341" t="s">
        <v>369</v>
      </c>
      <c r="G6" s="1338" t="s">
        <v>216</v>
      </c>
      <c r="H6" s="1258" t="s">
        <v>370</v>
      </c>
      <c r="I6" s="1259"/>
      <c r="J6" s="1344" t="s">
        <v>371</v>
      </c>
      <c r="K6" s="1255" t="s">
        <v>372</v>
      </c>
      <c r="L6" s="1255" t="s">
        <v>216</v>
      </c>
      <c r="M6" s="1258" t="s">
        <v>370</v>
      </c>
      <c r="N6" s="1259"/>
      <c r="O6" s="1264" t="s">
        <v>373</v>
      </c>
      <c r="P6" s="1267"/>
      <c r="Q6" s="1270" t="s">
        <v>374</v>
      </c>
      <c r="R6" s="1264" t="s">
        <v>375</v>
      </c>
      <c r="S6" s="1264" t="s">
        <v>1</v>
      </c>
      <c r="T6" s="1258" t="s">
        <v>372</v>
      </c>
      <c r="U6" s="1326" t="s">
        <v>376</v>
      </c>
      <c r="V6" s="1329" t="s">
        <v>377</v>
      </c>
      <c r="W6" s="1332" t="s">
        <v>378</v>
      </c>
    </row>
    <row r="7" spans="1:23" ht="15" customHeight="1">
      <c r="A7" s="1304"/>
      <c r="B7" s="1324"/>
      <c r="C7" s="1324"/>
      <c r="D7" s="1336"/>
      <c r="E7" s="1339"/>
      <c r="F7" s="1342"/>
      <c r="G7" s="1339"/>
      <c r="H7" s="1260"/>
      <c r="I7" s="1261"/>
      <c r="J7" s="1345"/>
      <c r="K7" s="1256"/>
      <c r="L7" s="1256"/>
      <c r="M7" s="1260"/>
      <c r="N7" s="1261"/>
      <c r="O7" s="1265"/>
      <c r="P7" s="1268"/>
      <c r="Q7" s="1271"/>
      <c r="R7" s="1265"/>
      <c r="S7" s="1265"/>
      <c r="T7" s="1260"/>
      <c r="U7" s="1327"/>
      <c r="V7" s="1330"/>
      <c r="W7" s="1333"/>
    </row>
    <row r="8" spans="1:23" ht="15" customHeight="1" thickBot="1">
      <c r="A8" s="1305"/>
      <c r="B8" s="1325"/>
      <c r="C8" s="1325"/>
      <c r="D8" s="1337"/>
      <c r="E8" s="1340"/>
      <c r="F8" s="1343"/>
      <c r="G8" s="1340"/>
      <c r="H8" s="1262"/>
      <c r="I8" s="1263"/>
      <c r="J8" s="1346"/>
      <c r="K8" s="1257"/>
      <c r="L8" s="1257"/>
      <c r="M8" s="1262"/>
      <c r="N8" s="1263"/>
      <c r="O8" s="1266"/>
      <c r="P8" s="1269"/>
      <c r="Q8" s="1272"/>
      <c r="R8" s="1266"/>
      <c r="S8" s="1266"/>
      <c r="T8" s="1262"/>
      <c r="U8" s="1328"/>
      <c r="V8" s="1331"/>
      <c r="W8" s="1334"/>
    </row>
    <row r="9" spans="1:23" ht="27.6">
      <c r="A9" s="1204" t="s">
        <v>379</v>
      </c>
      <c r="B9" s="1204" t="s">
        <v>380</v>
      </c>
      <c r="C9" s="48">
        <v>39811</v>
      </c>
      <c r="D9" s="1001" t="s">
        <v>381</v>
      </c>
      <c r="E9" s="996" t="s">
        <v>382</v>
      </c>
      <c r="F9" s="49" t="s">
        <v>201</v>
      </c>
      <c r="G9" s="50">
        <v>5000000000</v>
      </c>
      <c r="H9" s="51" t="s">
        <v>383</v>
      </c>
      <c r="I9" s="52"/>
      <c r="J9" s="53">
        <v>40177</v>
      </c>
      <c r="K9" s="54" t="s">
        <v>384</v>
      </c>
      <c r="L9" s="50">
        <v>5000000000</v>
      </c>
      <c r="M9" s="55" t="s">
        <v>385</v>
      </c>
      <c r="N9" s="56"/>
      <c r="O9" s="1207" t="s">
        <v>379</v>
      </c>
      <c r="P9" s="1209" t="s">
        <v>386</v>
      </c>
      <c r="Q9" s="1211" t="s">
        <v>387</v>
      </c>
      <c r="R9" s="1353">
        <v>5937500000</v>
      </c>
      <c r="S9" s="1365">
        <v>41598</v>
      </c>
      <c r="T9" s="1369" t="s">
        <v>388</v>
      </c>
      <c r="U9" s="1384">
        <v>5925000000</v>
      </c>
      <c r="V9" s="1348" t="s">
        <v>385</v>
      </c>
      <c r="W9" s="1351">
        <v>0</v>
      </c>
    </row>
    <row r="10" spans="1:23" ht="14.25" customHeight="1">
      <c r="A10" s="1205"/>
      <c r="B10" s="1205"/>
      <c r="C10" s="1281">
        <v>39954</v>
      </c>
      <c r="D10" s="1282" t="s">
        <v>381</v>
      </c>
      <c r="E10" s="1283" t="s">
        <v>382</v>
      </c>
      <c r="F10" s="1350" t="s">
        <v>389</v>
      </c>
      <c r="G10" s="1294">
        <v>7500000000</v>
      </c>
      <c r="H10" s="1251" t="s">
        <v>383</v>
      </c>
      <c r="I10" s="1285">
        <v>22</v>
      </c>
      <c r="J10" s="1226">
        <v>40177</v>
      </c>
      <c r="K10" s="1229" t="s">
        <v>390</v>
      </c>
      <c r="L10" s="1300">
        <v>3000000000</v>
      </c>
      <c r="M10" s="1232" t="s">
        <v>385</v>
      </c>
      <c r="N10" s="1292"/>
      <c r="O10" s="1208"/>
      <c r="P10" s="1210"/>
      <c r="Q10" s="1212"/>
      <c r="R10" s="1354"/>
      <c r="S10" s="1366"/>
      <c r="T10" s="1370"/>
      <c r="U10" s="1385"/>
      <c r="V10" s="1349"/>
      <c r="W10" s="1352"/>
    </row>
    <row r="11" spans="1:23" ht="28.5" customHeight="1">
      <c r="A11" s="1205"/>
      <c r="B11" s="1205"/>
      <c r="C11" s="1281"/>
      <c r="D11" s="1282"/>
      <c r="E11" s="1283"/>
      <c r="F11" s="1350"/>
      <c r="G11" s="1294"/>
      <c r="H11" s="1251"/>
      <c r="I11" s="1347"/>
      <c r="J11" s="1228"/>
      <c r="K11" s="1231"/>
      <c r="L11" s="1301"/>
      <c r="M11" s="1234"/>
      <c r="N11" s="1293"/>
      <c r="O11" s="1289" t="s">
        <v>379</v>
      </c>
      <c r="P11" s="1213" t="s">
        <v>391</v>
      </c>
      <c r="Q11" s="1244" t="s">
        <v>24</v>
      </c>
      <c r="R11" s="1297">
        <v>0.63449999999999995</v>
      </c>
      <c r="S11" s="634">
        <v>41662</v>
      </c>
      <c r="T11" s="857" t="s">
        <v>392</v>
      </c>
      <c r="U11" s="858">
        <v>3023750000</v>
      </c>
      <c r="V11" s="857" t="s">
        <v>24</v>
      </c>
      <c r="W11" s="859">
        <v>0.36959999999999998</v>
      </c>
    </row>
    <row r="12" spans="1:23" ht="44.25" customHeight="1">
      <c r="A12" s="1205"/>
      <c r="B12" s="1205"/>
      <c r="C12" s="1273">
        <v>40177</v>
      </c>
      <c r="D12" s="1244" t="s">
        <v>381</v>
      </c>
      <c r="E12" s="1244" t="s">
        <v>382</v>
      </c>
      <c r="F12" s="1277" t="s">
        <v>389</v>
      </c>
      <c r="G12" s="1247">
        <v>1250000000</v>
      </c>
      <c r="H12" s="1252" t="s">
        <v>383</v>
      </c>
      <c r="I12" s="1285" t="s">
        <v>393</v>
      </c>
      <c r="J12" s="1226">
        <v>40542</v>
      </c>
      <c r="K12" s="1235" t="s">
        <v>390</v>
      </c>
      <c r="L12" s="1247">
        <v>5500000000</v>
      </c>
      <c r="M12" s="1232" t="s">
        <v>385</v>
      </c>
      <c r="N12" s="1292">
        <v>26</v>
      </c>
      <c r="O12" s="1290"/>
      <c r="P12" s="1214"/>
      <c r="Q12" s="1245"/>
      <c r="R12" s="1298"/>
      <c r="S12" s="634">
        <v>41744</v>
      </c>
      <c r="T12" s="857" t="s">
        <v>394</v>
      </c>
      <c r="U12" s="858">
        <v>2375000000</v>
      </c>
      <c r="V12" s="857" t="s">
        <v>24</v>
      </c>
      <c r="W12" s="859">
        <v>0.1709</v>
      </c>
    </row>
    <row r="13" spans="1:23" ht="44.25" customHeight="1">
      <c r="A13" s="1205"/>
      <c r="B13" s="1205"/>
      <c r="C13" s="1274"/>
      <c r="D13" s="1245"/>
      <c r="E13" s="1245"/>
      <c r="F13" s="1278"/>
      <c r="G13" s="1279"/>
      <c r="H13" s="1253"/>
      <c r="I13" s="1286"/>
      <c r="J13" s="1227"/>
      <c r="K13" s="1236"/>
      <c r="L13" s="1279"/>
      <c r="M13" s="1233"/>
      <c r="N13" s="1367"/>
      <c r="O13" s="1290"/>
      <c r="P13" s="1214"/>
      <c r="Q13" s="1245"/>
      <c r="R13" s="1298"/>
      <c r="S13" s="634">
        <v>41773</v>
      </c>
      <c r="T13" s="857" t="s">
        <v>395</v>
      </c>
      <c r="U13" s="858">
        <v>181141750</v>
      </c>
      <c r="V13" s="857" t="s">
        <v>24</v>
      </c>
      <c r="W13" s="859">
        <v>0.156</v>
      </c>
    </row>
    <row r="14" spans="1:23" ht="44.25" customHeight="1">
      <c r="A14" s="1205"/>
      <c r="B14" s="1205"/>
      <c r="C14" s="1274"/>
      <c r="D14" s="1245"/>
      <c r="E14" s="1245"/>
      <c r="F14" s="1278"/>
      <c r="G14" s="1279"/>
      <c r="H14" s="1253"/>
      <c r="I14" s="1286"/>
      <c r="J14" s="1227"/>
      <c r="K14" s="1236"/>
      <c r="L14" s="1279"/>
      <c r="M14" s="1233"/>
      <c r="N14" s="1367"/>
      <c r="O14" s="1290"/>
      <c r="P14" s="1214"/>
      <c r="Q14" s="1245"/>
      <c r="R14" s="1298"/>
      <c r="S14" s="634">
        <v>41894</v>
      </c>
      <c r="T14" s="857" t="s">
        <v>396</v>
      </c>
      <c r="U14" s="858">
        <v>218680700</v>
      </c>
      <c r="V14" s="857" t="s">
        <v>24</v>
      </c>
      <c r="W14" s="859">
        <v>0.13400000000000001</v>
      </c>
    </row>
    <row r="15" spans="1:23" ht="44.25" customHeight="1">
      <c r="A15" s="1205"/>
      <c r="B15" s="1205"/>
      <c r="C15" s="1274"/>
      <c r="D15" s="1245"/>
      <c r="E15" s="1245"/>
      <c r="F15" s="1278"/>
      <c r="G15" s="1279"/>
      <c r="H15" s="1253"/>
      <c r="I15" s="1286"/>
      <c r="J15" s="1227"/>
      <c r="K15" s="1236"/>
      <c r="L15" s="1279"/>
      <c r="M15" s="1233"/>
      <c r="N15" s="1367"/>
      <c r="O15" s="1290"/>
      <c r="P15" s="1214"/>
      <c r="Q15" s="1245"/>
      <c r="R15" s="1298"/>
      <c r="S15" s="634">
        <v>41928</v>
      </c>
      <c r="T15" s="857" t="s">
        <v>397</v>
      </c>
      <c r="U15" s="858">
        <v>245492604.60280001</v>
      </c>
      <c r="V15" s="857" t="s">
        <v>24</v>
      </c>
      <c r="W15" s="859">
        <v>0.114</v>
      </c>
    </row>
    <row r="16" spans="1:23" ht="44.25" customHeight="1" thickBot="1">
      <c r="A16" s="1205"/>
      <c r="B16" s="1205"/>
      <c r="C16" s="1275"/>
      <c r="D16" s="1276"/>
      <c r="E16" s="1276"/>
      <c r="F16" s="1276"/>
      <c r="G16" s="1275"/>
      <c r="H16" s="1280"/>
      <c r="I16" s="1287"/>
      <c r="J16" s="1356"/>
      <c r="K16" s="1276"/>
      <c r="L16" s="1275"/>
      <c r="M16" s="1284"/>
      <c r="N16" s="1368"/>
      <c r="O16" s="1291"/>
      <c r="P16" s="1288"/>
      <c r="Q16" s="1355"/>
      <c r="R16" s="1299"/>
      <c r="S16" s="634">
        <v>41997</v>
      </c>
      <c r="T16" s="857" t="s">
        <v>398</v>
      </c>
      <c r="U16" s="858">
        <v>1277036382</v>
      </c>
      <c r="V16" s="857" t="s">
        <v>24</v>
      </c>
      <c r="W16" s="626">
        <v>0</v>
      </c>
    </row>
    <row r="17" spans="1:24" ht="44.25" customHeight="1" thickTop="1" thickBot="1">
      <c r="A17" s="1206"/>
      <c r="B17" s="1206"/>
      <c r="C17" s="922">
        <v>40177</v>
      </c>
      <c r="D17" s="911" t="s">
        <v>381</v>
      </c>
      <c r="E17" s="558" t="s">
        <v>382</v>
      </c>
      <c r="F17" s="605" t="s">
        <v>399</v>
      </c>
      <c r="G17" s="631">
        <v>2540000000</v>
      </c>
      <c r="H17" s="566" t="s">
        <v>383</v>
      </c>
      <c r="I17" s="632"/>
      <c r="J17" s="564">
        <v>40603</v>
      </c>
      <c r="K17" s="563" t="s">
        <v>400</v>
      </c>
      <c r="L17" s="631">
        <v>2667000000</v>
      </c>
      <c r="M17" s="562" t="s">
        <v>385</v>
      </c>
      <c r="N17" s="630">
        <v>27</v>
      </c>
      <c r="O17" s="57" t="s">
        <v>379</v>
      </c>
      <c r="P17" s="58">
        <v>27</v>
      </c>
      <c r="Q17" s="59" t="s">
        <v>401</v>
      </c>
      <c r="R17" s="60">
        <v>2667000000</v>
      </c>
      <c r="S17" s="61">
        <v>40604</v>
      </c>
      <c r="T17" s="62" t="s">
        <v>402</v>
      </c>
      <c r="U17" s="1003">
        <v>2667000000</v>
      </c>
      <c r="V17" s="63" t="s">
        <v>385</v>
      </c>
      <c r="W17" s="64">
        <v>0</v>
      </c>
    </row>
    <row r="18" spans="1:24" ht="28.5" customHeight="1" thickBot="1">
      <c r="A18" s="1225" t="s">
        <v>403</v>
      </c>
      <c r="B18" s="1205" t="s">
        <v>380</v>
      </c>
      <c r="C18" s="967">
        <v>39811</v>
      </c>
      <c r="D18" s="65" t="s">
        <v>381</v>
      </c>
      <c r="E18" s="959" t="s">
        <v>404</v>
      </c>
      <c r="F18" s="959" t="s">
        <v>405</v>
      </c>
      <c r="G18" s="66">
        <v>884024131</v>
      </c>
      <c r="H18" s="954" t="s">
        <v>383</v>
      </c>
      <c r="I18" s="956">
        <v>2</v>
      </c>
      <c r="J18" s="67">
        <v>39962</v>
      </c>
      <c r="K18" s="68" t="s">
        <v>406</v>
      </c>
      <c r="L18" s="69">
        <v>884024131</v>
      </c>
      <c r="M18" s="70" t="s">
        <v>385</v>
      </c>
      <c r="N18" s="71">
        <v>3</v>
      </c>
      <c r="O18" s="72"/>
      <c r="P18" s="1005"/>
      <c r="Q18" s="73"/>
      <c r="R18" s="74"/>
      <c r="S18" s="75"/>
      <c r="T18" s="76"/>
      <c r="U18" s="988"/>
      <c r="V18" s="985"/>
      <c r="W18" s="994"/>
    </row>
    <row r="19" spans="1:24" ht="1.5" customHeight="1" thickTop="1" thickBot="1">
      <c r="A19" s="1225"/>
      <c r="B19" s="1205"/>
      <c r="C19" s="1273">
        <v>39813</v>
      </c>
      <c r="D19" s="1244" t="s">
        <v>381</v>
      </c>
      <c r="E19" s="1222" t="s">
        <v>404</v>
      </c>
      <c r="F19" s="1222" t="s">
        <v>407</v>
      </c>
      <c r="G19" s="1247">
        <v>13400000000</v>
      </c>
      <c r="H19" s="1249" t="s">
        <v>383</v>
      </c>
      <c r="I19" s="1386"/>
      <c r="J19" s="77"/>
      <c r="K19" s="78"/>
      <c r="L19" s="79"/>
      <c r="M19" s="80"/>
      <c r="N19" s="81"/>
      <c r="O19" s="1394"/>
      <c r="P19" s="1396"/>
      <c r="Q19" s="1245"/>
      <c r="R19" s="1359"/>
      <c r="S19" s="1361"/>
      <c r="T19" s="1363"/>
      <c r="U19" s="1357"/>
      <c r="V19" s="1295"/>
      <c r="W19" s="82"/>
    </row>
    <row r="20" spans="1:24" ht="27.75" customHeight="1" thickTop="1" thickBot="1">
      <c r="A20" s="1225"/>
      <c r="B20" s="1205"/>
      <c r="C20" s="1388"/>
      <c r="D20" s="1246"/>
      <c r="E20" s="1212"/>
      <c r="F20" s="1212"/>
      <c r="G20" s="1248"/>
      <c r="H20" s="1250"/>
      <c r="I20" s="1387"/>
      <c r="J20" s="946">
        <v>40004</v>
      </c>
      <c r="K20" s="949" t="s">
        <v>408</v>
      </c>
      <c r="L20" s="964">
        <v>13400000000</v>
      </c>
      <c r="M20" s="952" t="s">
        <v>385</v>
      </c>
      <c r="N20" s="83">
        <v>7</v>
      </c>
      <c r="O20" s="1395"/>
      <c r="P20" s="1397"/>
      <c r="Q20" s="1398"/>
      <c r="R20" s="1360"/>
      <c r="S20" s="1362"/>
      <c r="T20" s="1364"/>
      <c r="U20" s="1358"/>
      <c r="V20" s="1296"/>
      <c r="W20" s="1007"/>
    </row>
    <row r="21" spans="1:24" ht="28.5" customHeight="1" thickTop="1">
      <c r="A21" s="1225"/>
      <c r="B21" s="1205"/>
      <c r="C21" s="845">
        <v>39925</v>
      </c>
      <c r="D21" s="910" t="s">
        <v>381</v>
      </c>
      <c r="E21" s="997" t="s">
        <v>404</v>
      </c>
      <c r="F21" s="997" t="s">
        <v>407</v>
      </c>
      <c r="G21" s="629">
        <v>2000000000</v>
      </c>
      <c r="H21" s="953" t="s">
        <v>383</v>
      </c>
      <c r="I21" s="955">
        <v>4</v>
      </c>
      <c r="J21" s="578">
        <v>40004</v>
      </c>
      <c r="K21" s="852" t="s">
        <v>408</v>
      </c>
      <c r="L21" s="856">
        <v>2000000000</v>
      </c>
      <c r="M21" s="577" t="s">
        <v>385</v>
      </c>
      <c r="N21" s="628">
        <v>7</v>
      </c>
      <c r="O21" s="84" t="s">
        <v>409</v>
      </c>
      <c r="P21" s="85" t="s">
        <v>410</v>
      </c>
      <c r="Q21" s="959" t="s">
        <v>6</v>
      </c>
      <c r="R21" s="86">
        <v>2100000000</v>
      </c>
      <c r="S21" s="1004">
        <v>40527</v>
      </c>
      <c r="T21" s="87" t="s">
        <v>411</v>
      </c>
      <c r="U21" s="991">
        <v>2139406777.5</v>
      </c>
      <c r="V21" s="992" t="s">
        <v>385</v>
      </c>
      <c r="W21" s="994">
        <v>0</v>
      </c>
    </row>
    <row r="22" spans="1:24" ht="28.5" customHeight="1">
      <c r="A22" s="1225"/>
      <c r="B22" s="1205"/>
      <c r="C22" s="1241">
        <v>39953</v>
      </c>
      <c r="D22" s="1244" t="s">
        <v>381</v>
      </c>
      <c r="E22" s="1244" t="s">
        <v>404</v>
      </c>
      <c r="F22" s="1244" t="s">
        <v>407</v>
      </c>
      <c r="G22" s="1247">
        <v>4000000000</v>
      </c>
      <c r="H22" s="1249" t="s">
        <v>383</v>
      </c>
      <c r="I22" s="1402">
        <v>5</v>
      </c>
      <c r="J22" s="1226">
        <v>40004</v>
      </c>
      <c r="K22" s="1235" t="s">
        <v>408</v>
      </c>
      <c r="L22" s="1391">
        <v>4000000000</v>
      </c>
      <c r="M22" s="1232" t="s">
        <v>385</v>
      </c>
      <c r="N22" s="1216">
        <v>7</v>
      </c>
      <c r="O22" s="1371" t="s">
        <v>409</v>
      </c>
      <c r="P22" s="1213" t="s">
        <v>412</v>
      </c>
      <c r="Q22" s="1219" t="s">
        <v>24</v>
      </c>
      <c r="R22" s="1399">
        <v>0.60799999999999998</v>
      </c>
      <c r="S22" s="627">
        <v>40500</v>
      </c>
      <c r="T22" s="855" t="s">
        <v>413</v>
      </c>
      <c r="U22" s="853">
        <v>11743303903</v>
      </c>
      <c r="V22" s="854" t="s">
        <v>24</v>
      </c>
      <c r="W22" s="88">
        <v>0.36899999999999999</v>
      </c>
    </row>
    <row r="23" spans="1:24" ht="28.5" customHeight="1">
      <c r="A23" s="1225"/>
      <c r="B23" s="1205"/>
      <c r="C23" s="1242"/>
      <c r="D23" s="1245"/>
      <c r="E23" s="1245"/>
      <c r="F23" s="1245"/>
      <c r="G23" s="1279"/>
      <c r="H23" s="1390"/>
      <c r="I23" s="1403"/>
      <c r="J23" s="1227"/>
      <c r="K23" s="1236"/>
      <c r="L23" s="1392"/>
      <c r="M23" s="1233"/>
      <c r="N23" s="1217"/>
      <c r="O23" s="1372"/>
      <c r="P23" s="1214"/>
      <c r="Q23" s="1220"/>
      <c r="R23" s="1359"/>
      <c r="S23" s="613">
        <v>40508</v>
      </c>
      <c r="T23" s="855" t="s">
        <v>413</v>
      </c>
      <c r="U23" s="853">
        <v>1761495577.3</v>
      </c>
      <c r="V23" s="854" t="s">
        <v>24</v>
      </c>
      <c r="W23" s="626">
        <v>0.32040000000000002</v>
      </c>
    </row>
    <row r="24" spans="1:24" ht="28.5" customHeight="1">
      <c r="A24" s="1225"/>
      <c r="B24" s="1205"/>
      <c r="C24" s="1242"/>
      <c r="D24" s="1245"/>
      <c r="E24" s="1245"/>
      <c r="F24" s="1245"/>
      <c r="G24" s="1279"/>
      <c r="H24" s="1390"/>
      <c r="I24" s="1403"/>
      <c r="J24" s="1227"/>
      <c r="K24" s="1236"/>
      <c r="L24" s="1392"/>
      <c r="M24" s="1233"/>
      <c r="N24" s="1217"/>
      <c r="O24" s="1372"/>
      <c r="P24" s="1214"/>
      <c r="Q24" s="1220"/>
      <c r="R24" s="1359"/>
      <c r="S24" s="613">
        <v>41264</v>
      </c>
      <c r="T24" s="625" t="s">
        <v>414</v>
      </c>
      <c r="U24" s="853">
        <v>5500000000</v>
      </c>
      <c r="V24" s="854" t="s">
        <v>24</v>
      </c>
      <c r="W24" s="626">
        <v>0.21970000000000001</v>
      </c>
    </row>
    <row r="25" spans="1:24" ht="28.5" customHeight="1">
      <c r="A25" s="1225"/>
      <c r="B25" s="1205"/>
      <c r="C25" s="1242"/>
      <c r="D25" s="1245"/>
      <c r="E25" s="1245"/>
      <c r="F25" s="1245"/>
      <c r="G25" s="1279"/>
      <c r="H25" s="1390"/>
      <c r="I25" s="1403"/>
      <c r="J25" s="1227"/>
      <c r="K25" s="1236"/>
      <c r="L25" s="1392"/>
      <c r="M25" s="1233"/>
      <c r="N25" s="1217"/>
      <c r="O25" s="1372"/>
      <c r="P25" s="1214"/>
      <c r="Q25" s="1220"/>
      <c r="R25" s="1359"/>
      <c r="S25" s="613">
        <v>41375</v>
      </c>
      <c r="T25" s="625" t="s">
        <v>415</v>
      </c>
      <c r="U25" s="853">
        <v>1637839843.6800001</v>
      </c>
      <c r="V25" s="854" t="s">
        <v>24</v>
      </c>
      <c r="W25" s="626">
        <v>0.1769</v>
      </c>
    </row>
    <row r="26" spans="1:24" ht="28.5" customHeight="1">
      <c r="A26" s="1225"/>
      <c r="B26" s="1205"/>
      <c r="C26" s="1242"/>
      <c r="D26" s="1245"/>
      <c r="E26" s="1245"/>
      <c r="F26" s="1245"/>
      <c r="G26" s="1279"/>
      <c r="H26" s="1390"/>
      <c r="I26" s="1403"/>
      <c r="J26" s="1227"/>
      <c r="K26" s="1236"/>
      <c r="L26" s="1392"/>
      <c r="M26" s="1233"/>
      <c r="N26" s="1217"/>
      <c r="O26" s="1372"/>
      <c r="P26" s="1214"/>
      <c r="Q26" s="1220"/>
      <c r="R26" s="1359"/>
      <c r="S26" s="613">
        <v>41437</v>
      </c>
      <c r="T26" s="625" t="s">
        <v>416</v>
      </c>
      <c r="U26" s="853">
        <v>1031700000</v>
      </c>
      <c r="V26" s="854" t="s">
        <v>24</v>
      </c>
      <c r="W26" s="626">
        <v>0.13800000000000001</v>
      </c>
    </row>
    <row r="27" spans="1:24" ht="28.5" customHeight="1">
      <c r="A27" s="1225"/>
      <c r="B27" s="1205"/>
      <c r="C27" s="1242"/>
      <c r="D27" s="1245"/>
      <c r="E27" s="1245"/>
      <c r="F27" s="1245"/>
      <c r="G27" s="1279"/>
      <c r="H27" s="1390"/>
      <c r="I27" s="1403"/>
      <c r="J27" s="1227"/>
      <c r="K27" s="1236"/>
      <c r="L27" s="1392"/>
      <c r="M27" s="1233"/>
      <c r="N27" s="1217"/>
      <c r="O27" s="1372"/>
      <c r="P27" s="1214"/>
      <c r="Q27" s="1220"/>
      <c r="R27" s="1359"/>
      <c r="S27" s="613">
        <v>41530</v>
      </c>
      <c r="T27" s="625" t="s">
        <v>417</v>
      </c>
      <c r="U27" s="853">
        <v>3822724831.6700001</v>
      </c>
      <c r="V27" s="854" t="s">
        <v>24</v>
      </c>
      <c r="W27" s="626">
        <v>7.3209999999999997E-2</v>
      </c>
    </row>
    <row r="28" spans="1:24" ht="28.5" customHeight="1">
      <c r="A28" s="1225"/>
      <c r="B28" s="1205"/>
      <c r="C28" s="1242"/>
      <c r="D28" s="1245"/>
      <c r="E28" s="1245"/>
      <c r="F28" s="1245"/>
      <c r="G28" s="1279"/>
      <c r="H28" s="1390"/>
      <c r="I28" s="1403"/>
      <c r="J28" s="1227"/>
      <c r="K28" s="1236"/>
      <c r="L28" s="1392"/>
      <c r="M28" s="1233"/>
      <c r="N28" s="1217"/>
      <c r="O28" s="1372"/>
      <c r="P28" s="1214"/>
      <c r="Q28" s="1220"/>
      <c r="R28" s="1359"/>
      <c r="S28" s="613">
        <v>41598</v>
      </c>
      <c r="T28" s="625" t="s">
        <v>418</v>
      </c>
      <c r="U28" s="853">
        <v>2563441956.2800002</v>
      </c>
      <c r="V28" s="854" t="s">
        <v>24</v>
      </c>
      <c r="W28" s="626">
        <v>2.2409999999999999E-2</v>
      </c>
    </row>
    <row r="29" spans="1:24" ht="28.5" customHeight="1">
      <c r="A29" s="1225"/>
      <c r="B29" s="1205"/>
      <c r="C29" s="1243"/>
      <c r="D29" s="1246"/>
      <c r="E29" s="1246"/>
      <c r="F29" s="1246"/>
      <c r="G29" s="1248"/>
      <c r="H29" s="1250"/>
      <c r="I29" s="1404"/>
      <c r="J29" s="1228"/>
      <c r="K29" s="1237"/>
      <c r="L29" s="1393"/>
      <c r="M29" s="1234"/>
      <c r="N29" s="1218"/>
      <c r="O29" s="1373"/>
      <c r="P29" s="1401"/>
      <c r="Q29" s="1221"/>
      <c r="R29" s="1400"/>
      <c r="S29" s="613">
        <v>41617</v>
      </c>
      <c r="T29" s="625" t="s">
        <v>419</v>
      </c>
      <c r="U29" s="853">
        <v>1208249982.0599999</v>
      </c>
      <c r="V29" s="854" t="s">
        <v>24</v>
      </c>
      <c r="W29" s="626">
        <v>0</v>
      </c>
    </row>
    <row r="30" spans="1:24" ht="28.5" customHeight="1">
      <c r="A30" s="1225"/>
      <c r="B30" s="1205"/>
      <c r="C30" s="1238">
        <v>39960</v>
      </c>
      <c r="D30" s="1244" t="s">
        <v>381</v>
      </c>
      <c r="E30" s="1222" t="s">
        <v>404</v>
      </c>
      <c r="F30" s="1222" t="s">
        <v>407</v>
      </c>
      <c r="G30" s="1300">
        <v>360624198</v>
      </c>
      <c r="H30" s="1252" t="s">
        <v>383</v>
      </c>
      <c r="I30" s="1285">
        <v>6</v>
      </c>
      <c r="J30" s="1226">
        <v>40004</v>
      </c>
      <c r="K30" s="1229" t="s">
        <v>408</v>
      </c>
      <c r="L30" s="1391">
        <v>360624198</v>
      </c>
      <c r="M30" s="1232" t="s">
        <v>385</v>
      </c>
      <c r="N30" s="1378">
        <v>7</v>
      </c>
      <c r="O30" s="1381" t="s">
        <v>420</v>
      </c>
      <c r="P30" s="1213" t="s">
        <v>421</v>
      </c>
      <c r="Q30" s="1222" t="s">
        <v>405</v>
      </c>
      <c r="R30" s="1375">
        <v>7072488605</v>
      </c>
      <c r="S30" s="571">
        <v>40004</v>
      </c>
      <c r="T30" s="625" t="s">
        <v>422</v>
      </c>
      <c r="U30" s="841">
        <v>360624198</v>
      </c>
      <c r="V30" s="854" t="s">
        <v>405</v>
      </c>
      <c r="W30" s="611">
        <v>6711864407</v>
      </c>
      <c r="X30" s="89"/>
    </row>
    <row r="31" spans="1:24" ht="28.5" customHeight="1">
      <c r="A31" s="1225"/>
      <c r="B31" s="1205"/>
      <c r="C31" s="1239"/>
      <c r="D31" s="1245"/>
      <c r="E31" s="1223"/>
      <c r="F31" s="1223"/>
      <c r="G31" s="1389"/>
      <c r="H31" s="1253"/>
      <c r="I31" s="1286"/>
      <c r="J31" s="1227"/>
      <c r="K31" s="1230"/>
      <c r="L31" s="1392"/>
      <c r="M31" s="1233"/>
      <c r="N31" s="1379"/>
      <c r="O31" s="1382"/>
      <c r="P31" s="1214"/>
      <c r="Q31" s="1223"/>
      <c r="R31" s="1376"/>
      <c r="S31" s="90">
        <v>40165</v>
      </c>
      <c r="T31" s="625" t="s">
        <v>422</v>
      </c>
      <c r="U31" s="988">
        <v>1000000000</v>
      </c>
      <c r="V31" s="854" t="s">
        <v>405</v>
      </c>
      <c r="W31" s="611">
        <v>5711864407</v>
      </c>
      <c r="X31" s="89"/>
    </row>
    <row r="32" spans="1:24" ht="28.5" customHeight="1">
      <c r="A32" s="1225"/>
      <c r="B32" s="1205"/>
      <c r="C32" s="1239"/>
      <c r="D32" s="1245"/>
      <c r="E32" s="1223"/>
      <c r="F32" s="1223"/>
      <c r="G32" s="1389"/>
      <c r="H32" s="1253"/>
      <c r="I32" s="1286"/>
      <c r="J32" s="1227"/>
      <c r="K32" s="1230"/>
      <c r="L32" s="1392"/>
      <c r="M32" s="1233"/>
      <c r="N32" s="1379"/>
      <c r="O32" s="1382"/>
      <c r="P32" s="1214"/>
      <c r="Q32" s="1223"/>
      <c r="R32" s="1376"/>
      <c r="S32" s="90">
        <v>40199</v>
      </c>
      <c r="T32" s="625" t="s">
        <v>422</v>
      </c>
      <c r="U32" s="988">
        <v>35084421.25</v>
      </c>
      <c r="V32" s="854" t="s">
        <v>405</v>
      </c>
      <c r="W32" s="994">
        <v>5676779985.75</v>
      </c>
      <c r="X32" s="89"/>
    </row>
    <row r="33" spans="1:24" ht="28.5" customHeight="1">
      <c r="A33" s="1225"/>
      <c r="B33" s="1205"/>
      <c r="C33" s="1239"/>
      <c r="D33" s="1245"/>
      <c r="E33" s="1223"/>
      <c r="F33" s="1223"/>
      <c r="G33" s="1389"/>
      <c r="H33" s="1253"/>
      <c r="I33" s="1286"/>
      <c r="J33" s="1227"/>
      <c r="K33" s="1230"/>
      <c r="L33" s="1392"/>
      <c r="M33" s="1233"/>
      <c r="N33" s="1379"/>
      <c r="O33" s="1382"/>
      <c r="P33" s="1214"/>
      <c r="Q33" s="1223"/>
      <c r="R33" s="1376"/>
      <c r="S33" s="90">
        <v>40268</v>
      </c>
      <c r="T33" s="625" t="s">
        <v>422</v>
      </c>
      <c r="U33" s="988">
        <v>1000000000</v>
      </c>
      <c r="V33" s="854" t="s">
        <v>405</v>
      </c>
      <c r="W33" s="994">
        <v>4676779986</v>
      </c>
      <c r="X33" s="89"/>
    </row>
    <row r="34" spans="1:24" ht="28.5" customHeight="1" thickBot="1">
      <c r="A34" s="1225"/>
      <c r="B34" s="1205"/>
      <c r="C34" s="1240"/>
      <c r="D34" s="1246"/>
      <c r="E34" s="1212"/>
      <c r="F34" s="1212"/>
      <c r="G34" s="1301"/>
      <c r="H34" s="1254"/>
      <c r="I34" s="1347"/>
      <c r="J34" s="1228"/>
      <c r="K34" s="1231"/>
      <c r="L34" s="1393"/>
      <c r="M34" s="1234"/>
      <c r="N34" s="1380"/>
      <c r="O34" s="1383"/>
      <c r="P34" s="1215"/>
      <c r="Q34" s="1224"/>
      <c r="R34" s="1377"/>
      <c r="S34" s="571">
        <v>40288</v>
      </c>
      <c r="T34" s="625" t="s">
        <v>411</v>
      </c>
      <c r="U34" s="853">
        <v>4676779986</v>
      </c>
      <c r="V34" s="624" t="s">
        <v>385</v>
      </c>
      <c r="W34" s="611">
        <v>0</v>
      </c>
    </row>
    <row r="35" spans="1:24" ht="28.5" customHeight="1" thickTop="1">
      <c r="A35" s="1225"/>
      <c r="B35" s="1205"/>
      <c r="C35" s="967">
        <v>39967</v>
      </c>
      <c r="D35" s="958" t="s">
        <v>381</v>
      </c>
      <c r="E35" s="959" t="s">
        <v>404</v>
      </c>
      <c r="F35" s="91" t="s">
        <v>407</v>
      </c>
      <c r="G35" s="962">
        <f>23027511395+7072488605</f>
        <v>30100000000</v>
      </c>
      <c r="H35" s="941" t="s">
        <v>383</v>
      </c>
      <c r="I35" s="92">
        <v>8</v>
      </c>
      <c r="J35" s="946">
        <v>40004</v>
      </c>
      <c r="K35" s="852" t="s">
        <v>408</v>
      </c>
      <c r="L35" s="93">
        <v>22041706310</v>
      </c>
      <c r="M35" s="952" t="s">
        <v>385</v>
      </c>
      <c r="N35" s="94">
        <v>9</v>
      </c>
      <c r="O35" s="95"/>
      <c r="P35" s="96"/>
      <c r="Q35" s="97"/>
      <c r="R35" s="86"/>
      <c r="S35" s="98"/>
      <c r="T35" s="99"/>
      <c r="U35" s="988"/>
      <c r="V35" s="100"/>
      <c r="W35" s="1007"/>
    </row>
    <row r="36" spans="1:24" ht="28.5" customHeight="1" thickBot="1">
      <c r="A36" s="1225"/>
      <c r="B36" s="1205"/>
      <c r="C36" s="845"/>
      <c r="D36" s="921"/>
      <c r="E36" s="915"/>
      <c r="F36" s="993"/>
      <c r="G36" s="917"/>
      <c r="H36" s="623"/>
      <c r="I36" s="101"/>
      <c r="J36" s="622">
        <v>40004</v>
      </c>
      <c r="K36" s="621" t="s">
        <v>423</v>
      </c>
      <c r="L36" s="620">
        <v>7072488605</v>
      </c>
      <c r="M36" s="619" t="s">
        <v>385</v>
      </c>
      <c r="N36" s="618">
        <v>9</v>
      </c>
      <c r="O36" s="615"/>
      <c r="P36" s="617"/>
      <c r="Q36" s="97"/>
      <c r="R36" s="86"/>
      <c r="S36" s="98"/>
      <c r="T36" s="616"/>
      <c r="U36" s="988"/>
      <c r="V36" s="100"/>
      <c r="W36" s="1007"/>
    </row>
    <row r="37" spans="1:24" ht="28.2" thickTop="1">
      <c r="A37" s="1225"/>
      <c r="B37" s="1205"/>
      <c r="C37" s="845"/>
      <c r="D37" s="921"/>
      <c r="E37" s="915"/>
      <c r="F37" s="993"/>
      <c r="G37" s="917"/>
      <c r="H37" s="984"/>
      <c r="I37" s="102"/>
      <c r="J37" s="946">
        <v>40004</v>
      </c>
      <c r="K37" s="949" t="s">
        <v>424</v>
      </c>
      <c r="L37" s="962">
        <v>985805085</v>
      </c>
      <c r="M37" s="952" t="s">
        <v>385</v>
      </c>
      <c r="N37" s="983">
        <v>9</v>
      </c>
      <c r="O37" s="95" t="s">
        <v>425</v>
      </c>
      <c r="P37" s="85">
        <v>29</v>
      </c>
      <c r="Q37" s="97" t="s">
        <v>405</v>
      </c>
      <c r="R37" s="86">
        <v>985805085</v>
      </c>
      <c r="S37" s="90">
        <v>40633</v>
      </c>
      <c r="T37" s="103" t="s">
        <v>422</v>
      </c>
      <c r="U37" s="988">
        <v>50000000</v>
      </c>
      <c r="V37" s="104" t="s">
        <v>426</v>
      </c>
      <c r="W37" s="994" t="s">
        <v>385</v>
      </c>
    </row>
    <row r="38" spans="1:24" ht="28.5" customHeight="1">
      <c r="A38" s="934"/>
      <c r="B38" s="935"/>
      <c r="C38" s="845"/>
      <c r="D38" s="921"/>
      <c r="E38" s="915"/>
      <c r="F38" s="993"/>
      <c r="G38" s="917"/>
      <c r="H38" s="984"/>
      <c r="I38" s="102"/>
      <c r="J38" s="578"/>
      <c r="K38" s="852"/>
      <c r="L38" s="917"/>
      <c r="M38" s="577"/>
      <c r="N38" s="105"/>
      <c r="O38" s="615"/>
      <c r="P38" s="614"/>
      <c r="Q38" s="851"/>
      <c r="R38" s="576"/>
      <c r="S38" s="613">
        <v>40638</v>
      </c>
      <c r="T38" s="570" t="s">
        <v>422</v>
      </c>
      <c r="U38" s="841">
        <v>45000000</v>
      </c>
      <c r="V38" s="104" t="s">
        <v>426</v>
      </c>
      <c r="W38" s="994" t="s">
        <v>385</v>
      </c>
    </row>
    <row r="39" spans="1:24" ht="28.5" customHeight="1">
      <c r="A39" s="934"/>
      <c r="B39" s="935"/>
      <c r="C39" s="845"/>
      <c r="D39" s="921"/>
      <c r="E39" s="915"/>
      <c r="F39" s="993"/>
      <c r="G39" s="917"/>
      <c r="H39" s="984"/>
      <c r="I39" s="102"/>
      <c r="J39" s="578"/>
      <c r="K39" s="852"/>
      <c r="L39" s="917"/>
      <c r="M39" s="577"/>
      <c r="N39" s="105"/>
      <c r="O39" s="615"/>
      <c r="P39" s="614"/>
      <c r="Q39" s="851"/>
      <c r="R39" s="576"/>
      <c r="S39" s="613">
        <v>40666</v>
      </c>
      <c r="T39" s="570" t="s">
        <v>422</v>
      </c>
      <c r="U39" s="841">
        <v>15887795</v>
      </c>
      <c r="V39" s="104" t="s">
        <v>426</v>
      </c>
      <c r="W39" s="611" t="s">
        <v>385</v>
      </c>
    </row>
    <row r="40" spans="1:24" ht="28.5" customHeight="1">
      <c r="A40" s="934"/>
      <c r="B40" s="935"/>
      <c r="C40" s="845"/>
      <c r="D40" s="921"/>
      <c r="E40" s="915"/>
      <c r="F40" s="993"/>
      <c r="G40" s="917"/>
      <c r="H40" s="984"/>
      <c r="I40" s="102"/>
      <c r="J40" s="578"/>
      <c r="K40" s="852"/>
      <c r="L40" s="917"/>
      <c r="M40" s="577"/>
      <c r="N40" s="105"/>
      <c r="O40" s="615"/>
      <c r="P40" s="614"/>
      <c r="Q40" s="851"/>
      <c r="R40" s="576"/>
      <c r="S40" s="613">
        <v>40893</v>
      </c>
      <c r="T40" s="570" t="s">
        <v>422</v>
      </c>
      <c r="U40" s="841">
        <v>144444.04</v>
      </c>
      <c r="V40" s="104" t="s">
        <v>426</v>
      </c>
      <c r="W40" s="106" t="s">
        <v>385</v>
      </c>
    </row>
    <row r="41" spans="1:24" ht="28.5" customHeight="1">
      <c r="A41" s="934"/>
      <c r="B41" s="935"/>
      <c r="C41" s="966"/>
      <c r="D41" s="986"/>
      <c r="E41" s="107"/>
      <c r="F41" s="108"/>
      <c r="G41" s="961"/>
      <c r="H41" s="940"/>
      <c r="I41" s="943"/>
      <c r="J41" s="945"/>
      <c r="K41" s="948"/>
      <c r="L41" s="961"/>
      <c r="M41" s="951"/>
      <c r="N41" s="982"/>
      <c r="O41" s="109"/>
      <c r="P41" s="110"/>
      <c r="Q41" s="111"/>
      <c r="R41" s="975"/>
      <c r="S41" s="112">
        <v>40900</v>
      </c>
      <c r="T41" s="113" t="s">
        <v>422</v>
      </c>
      <c r="U41" s="114">
        <v>18890294</v>
      </c>
      <c r="V41" s="104" t="s">
        <v>426</v>
      </c>
      <c r="W41" s="106" t="s">
        <v>385</v>
      </c>
    </row>
    <row r="42" spans="1:24" ht="28.5" customHeight="1">
      <c r="A42" s="934"/>
      <c r="B42" s="935"/>
      <c r="C42" s="965"/>
      <c r="D42" s="957"/>
      <c r="E42" s="998"/>
      <c r="F42" s="608"/>
      <c r="G42" s="960"/>
      <c r="H42" s="939"/>
      <c r="I42" s="942"/>
      <c r="J42" s="944"/>
      <c r="K42" s="947"/>
      <c r="L42" s="960"/>
      <c r="M42" s="950"/>
      <c r="N42" s="981"/>
      <c r="O42" s="115"/>
      <c r="P42" s="607"/>
      <c r="Q42" s="606"/>
      <c r="R42" s="974"/>
      <c r="S42" s="116">
        <v>40919</v>
      </c>
      <c r="T42" s="612" t="s">
        <v>422</v>
      </c>
      <c r="U42" s="987">
        <v>6713489</v>
      </c>
      <c r="V42" s="104" t="s">
        <v>426</v>
      </c>
      <c r="W42" s="106" t="s">
        <v>385</v>
      </c>
    </row>
    <row r="43" spans="1:24" ht="28.5" customHeight="1">
      <c r="A43" s="934"/>
      <c r="B43" s="935"/>
      <c r="C43" s="965"/>
      <c r="D43" s="957"/>
      <c r="E43" s="998"/>
      <c r="F43" s="608"/>
      <c r="G43" s="960"/>
      <c r="H43" s="939"/>
      <c r="I43" s="942"/>
      <c r="J43" s="944"/>
      <c r="K43" s="947"/>
      <c r="L43" s="960"/>
      <c r="M43" s="950"/>
      <c r="N43" s="981"/>
      <c r="O43" s="115"/>
      <c r="P43" s="607"/>
      <c r="Q43" s="606"/>
      <c r="R43" s="974"/>
      <c r="S43" s="116">
        <v>41205</v>
      </c>
      <c r="T43" s="612" t="s">
        <v>422</v>
      </c>
      <c r="U43" s="987">
        <v>435096.61</v>
      </c>
      <c r="V43" s="104" t="s">
        <v>426</v>
      </c>
      <c r="W43" s="106" t="s">
        <v>385</v>
      </c>
    </row>
    <row r="44" spans="1:24" ht="28.5" customHeight="1">
      <c r="A44" s="934"/>
      <c r="B44" s="935"/>
      <c r="C44" s="965"/>
      <c r="D44" s="957"/>
      <c r="E44" s="998"/>
      <c r="F44" s="608"/>
      <c r="G44" s="960"/>
      <c r="H44" s="939"/>
      <c r="I44" s="942"/>
      <c r="J44" s="944"/>
      <c r="K44" s="947"/>
      <c r="L44" s="960"/>
      <c r="M44" s="950"/>
      <c r="N44" s="981"/>
      <c r="O44" s="115"/>
      <c r="P44" s="607"/>
      <c r="Q44" s="606"/>
      <c r="R44" s="974"/>
      <c r="S44" s="571">
        <v>41416</v>
      </c>
      <c r="T44" s="570" t="s">
        <v>422</v>
      </c>
      <c r="U44" s="841">
        <v>10048967.539999999</v>
      </c>
      <c r="V44" s="104" t="s">
        <v>426</v>
      </c>
      <c r="W44" s="611" t="s">
        <v>385</v>
      </c>
    </row>
    <row r="45" spans="1:24" ht="28.5" customHeight="1">
      <c r="A45" s="934"/>
      <c r="B45" s="935"/>
      <c r="C45" s="965"/>
      <c r="D45" s="957"/>
      <c r="E45" s="998"/>
      <c r="F45" s="608"/>
      <c r="G45" s="960"/>
      <c r="H45" s="939"/>
      <c r="I45" s="942"/>
      <c r="J45" s="944"/>
      <c r="K45" s="947"/>
      <c r="L45" s="960"/>
      <c r="M45" s="950"/>
      <c r="N45" s="981"/>
      <c r="O45" s="115"/>
      <c r="P45" s="607"/>
      <c r="Q45" s="606"/>
      <c r="R45" s="974"/>
      <c r="S45" s="571">
        <v>41537</v>
      </c>
      <c r="T45" s="570" t="s">
        <v>422</v>
      </c>
      <c r="U45" s="841">
        <v>11832876.93</v>
      </c>
      <c r="V45" s="104" t="s">
        <v>426</v>
      </c>
      <c r="W45" s="611" t="s">
        <v>385</v>
      </c>
    </row>
    <row r="46" spans="1:24" ht="28.5" customHeight="1">
      <c r="A46" s="934"/>
      <c r="B46" s="935"/>
      <c r="C46" s="965"/>
      <c r="D46" s="957"/>
      <c r="E46" s="998"/>
      <c r="F46" s="608"/>
      <c r="G46" s="960"/>
      <c r="H46" s="939"/>
      <c r="I46" s="942"/>
      <c r="J46" s="944"/>
      <c r="K46" s="947"/>
      <c r="L46" s="960"/>
      <c r="M46" s="950"/>
      <c r="N46" s="981"/>
      <c r="O46" s="115"/>
      <c r="P46" s="607"/>
      <c r="Q46" s="606"/>
      <c r="R46" s="974"/>
      <c r="S46" s="571">
        <v>41635</v>
      </c>
      <c r="T46" s="570" t="s">
        <v>422</v>
      </c>
      <c r="U46" s="841">
        <v>410704.88</v>
      </c>
      <c r="V46" s="117" t="s">
        <v>426</v>
      </c>
      <c r="W46" s="611" t="s">
        <v>385</v>
      </c>
    </row>
    <row r="47" spans="1:24" ht="28.5" customHeight="1">
      <c r="A47" s="1113"/>
      <c r="B47" s="1114"/>
      <c r="C47" s="1115"/>
      <c r="D47" s="1116"/>
      <c r="E47" s="1117"/>
      <c r="F47" s="1118"/>
      <c r="G47" s="1119"/>
      <c r="H47" s="1120"/>
      <c r="I47" s="102"/>
      <c r="J47" s="578"/>
      <c r="K47" s="1121"/>
      <c r="L47" s="1119"/>
      <c r="M47" s="1122"/>
      <c r="N47" s="105"/>
      <c r="O47" s="615"/>
      <c r="P47" s="614"/>
      <c r="Q47" s="1123"/>
      <c r="R47" s="576"/>
      <c r="S47" s="151">
        <v>41648</v>
      </c>
      <c r="T47" s="103" t="s">
        <v>422</v>
      </c>
      <c r="U47" s="1109">
        <v>470269.24</v>
      </c>
      <c r="V47" s="104" t="s">
        <v>426</v>
      </c>
      <c r="W47" s="1108" t="s">
        <v>385</v>
      </c>
    </row>
    <row r="48" spans="1:24" ht="28.5" customHeight="1" thickBot="1">
      <c r="A48" s="1124"/>
      <c r="B48" s="1125"/>
      <c r="C48" s="569"/>
      <c r="D48" s="1110"/>
      <c r="E48" s="1111"/>
      <c r="F48" s="605"/>
      <c r="G48" s="1112"/>
      <c r="H48" s="566"/>
      <c r="I48" s="565"/>
      <c r="J48" s="564"/>
      <c r="K48" s="563"/>
      <c r="L48" s="1112"/>
      <c r="M48" s="562"/>
      <c r="N48" s="604"/>
      <c r="O48" s="603"/>
      <c r="P48" s="559"/>
      <c r="Q48" s="602"/>
      <c r="R48" s="583"/>
      <c r="S48" s="556">
        <v>42146</v>
      </c>
      <c r="T48" s="555" t="s">
        <v>422</v>
      </c>
      <c r="U48" s="554">
        <v>8325184.7400000002</v>
      </c>
      <c r="V48" s="601" t="s">
        <v>426</v>
      </c>
      <c r="W48" s="593" t="s">
        <v>385</v>
      </c>
    </row>
    <row r="49" spans="1:23" s="1047" customFormat="1" ht="28.5" customHeight="1">
      <c r="A49" s="1071"/>
      <c r="B49" s="1071"/>
      <c r="C49" s="1072"/>
      <c r="D49" s="1073"/>
      <c r="E49" s="1074"/>
      <c r="F49" s="1075"/>
      <c r="G49" s="1076"/>
      <c r="H49" s="125"/>
      <c r="I49" s="1077"/>
      <c r="J49" s="53"/>
      <c r="K49" s="1078"/>
      <c r="L49" s="1048"/>
      <c r="M49" s="55"/>
      <c r="N49" s="56"/>
      <c r="O49" s="1079"/>
      <c r="P49" s="1080"/>
      <c r="Q49" s="1081"/>
      <c r="R49" s="1082"/>
      <c r="S49" s="1083">
        <v>42583</v>
      </c>
      <c r="T49" s="1084" t="s">
        <v>422</v>
      </c>
      <c r="U49" s="1085">
        <v>2961563.52</v>
      </c>
      <c r="V49" s="1086" t="s">
        <v>426</v>
      </c>
      <c r="W49" s="1087" t="s">
        <v>385</v>
      </c>
    </row>
    <row r="50" spans="1:23" s="1047" customFormat="1" ht="28.5" customHeight="1" thickBot="1">
      <c r="A50" s="1050"/>
      <c r="B50" s="1050"/>
      <c r="C50" s="1051"/>
      <c r="D50" s="1052"/>
      <c r="E50" s="1053"/>
      <c r="F50" s="1054"/>
      <c r="G50" s="1055"/>
      <c r="H50" s="1056"/>
      <c r="I50" s="1057"/>
      <c r="J50" s="1058"/>
      <c r="K50" s="1059"/>
      <c r="L50" s="1055"/>
      <c r="M50" s="1060"/>
      <c r="N50" s="1061"/>
      <c r="O50" s="1062"/>
      <c r="P50" s="1063"/>
      <c r="Q50" s="1064"/>
      <c r="R50" s="1065"/>
      <c r="S50" s="1066">
        <v>42691</v>
      </c>
      <c r="T50" s="1067" t="s">
        <v>422</v>
      </c>
      <c r="U50" s="1068">
        <v>5033898.3099999996</v>
      </c>
      <c r="V50" s="1069" t="s">
        <v>426</v>
      </c>
      <c r="W50" s="1070" t="s">
        <v>385</v>
      </c>
    </row>
    <row r="51" spans="1:23" ht="28.5" customHeight="1">
      <c r="A51" s="1205" t="s">
        <v>427</v>
      </c>
      <c r="B51" s="1205" t="s">
        <v>428</v>
      </c>
      <c r="C51" s="1019">
        <v>39829</v>
      </c>
      <c r="D51" s="1017" t="s">
        <v>381</v>
      </c>
      <c r="E51" s="118" t="s">
        <v>427</v>
      </c>
      <c r="F51" s="119" t="s">
        <v>407</v>
      </c>
      <c r="G51" s="1008">
        <v>1500000000</v>
      </c>
      <c r="H51" s="1016" t="s">
        <v>383</v>
      </c>
      <c r="I51" s="92">
        <v>13</v>
      </c>
      <c r="J51" s="1011"/>
      <c r="K51" s="1018"/>
      <c r="L51" s="1008"/>
      <c r="M51" s="1009"/>
      <c r="N51" s="1013"/>
      <c r="O51" s="1014"/>
      <c r="P51" s="1015"/>
      <c r="Q51" s="1012"/>
      <c r="R51" s="86"/>
      <c r="S51" s="1043">
        <v>39889</v>
      </c>
      <c r="T51" s="1044" t="s">
        <v>422</v>
      </c>
      <c r="U51" s="1045">
        <v>3499054.95</v>
      </c>
      <c r="V51" s="1046" t="s">
        <v>407</v>
      </c>
      <c r="W51" s="1010">
        <v>1496500945</v>
      </c>
    </row>
    <row r="52" spans="1:23" ht="28.5" customHeight="1">
      <c r="A52" s="1205"/>
      <c r="B52" s="1205"/>
      <c r="C52" s="845"/>
      <c r="D52" s="921"/>
      <c r="E52" s="850"/>
      <c r="F52" s="844"/>
      <c r="G52" s="917"/>
      <c r="H52" s="984"/>
      <c r="I52" s="102"/>
      <c r="J52" s="578"/>
      <c r="K52" s="848"/>
      <c r="L52" s="917"/>
      <c r="M52" s="577"/>
      <c r="N52" s="120"/>
      <c r="O52" s="937"/>
      <c r="P52" s="938"/>
      <c r="Q52" s="842"/>
      <c r="R52" s="576"/>
      <c r="S52" s="599">
        <v>39920</v>
      </c>
      <c r="T52" s="598" t="s">
        <v>422</v>
      </c>
      <c r="U52" s="596">
        <v>31810122.109999999</v>
      </c>
      <c r="V52" s="849" t="s">
        <v>407</v>
      </c>
      <c r="W52" s="994">
        <v>1464690823</v>
      </c>
    </row>
    <row r="53" spans="1:23" ht="28.5" customHeight="1">
      <c r="A53" s="1205"/>
      <c r="B53" s="1205"/>
      <c r="C53" s="967"/>
      <c r="D53" s="958"/>
      <c r="E53" s="999"/>
      <c r="F53" s="119"/>
      <c r="G53" s="962"/>
      <c r="H53" s="984"/>
      <c r="I53" s="102"/>
      <c r="J53" s="600"/>
      <c r="K53" s="848"/>
      <c r="L53" s="917"/>
      <c r="M53" s="577"/>
      <c r="N53" s="120"/>
      <c r="O53" s="937"/>
      <c r="P53" s="938"/>
      <c r="Q53" s="973"/>
      <c r="R53" s="86"/>
      <c r="S53" s="599">
        <v>39951</v>
      </c>
      <c r="T53" s="598" t="s">
        <v>422</v>
      </c>
      <c r="U53" s="596">
        <v>51136083.810000002</v>
      </c>
      <c r="V53" s="849" t="s">
        <v>407</v>
      </c>
      <c r="W53" s="994">
        <v>1413554739</v>
      </c>
    </row>
    <row r="54" spans="1:23" ht="28.5" customHeight="1">
      <c r="A54" s="1205"/>
      <c r="B54" s="1205"/>
      <c r="C54" s="967"/>
      <c r="D54" s="958"/>
      <c r="E54" s="999"/>
      <c r="F54" s="119"/>
      <c r="G54" s="962"/>
      <c r="H54" s="984"/>
      <c r="I54" s="102"/>
      <c r="J54" s="578"/>
      <c r="K54" s="848"/>
      <c r="L54" s="917"/>
      <c r="M54" s="577"/>
      <c r="N54" s="120"/>
      <c r="O54" s="937"/>
      <c r="P54" s="938"/>
      <c r="Q54" s="973"/>
      <c r="R54" s="86"/>
      <c r="S54" s="599">
        <v>39981</v>
      </c>
      <c r="T54" s="598" t="s">
        <v>422</v>
      </c>
      <c r="U54" s="847">
        <v>44357709.980000004</v>
      </c>
      <c r="V54" s="103" t="s">
        <v>407</v>
      </c>
      <c r="W54" s="994">
        <v>1369197029</v>
      </c>
    </row>
    <row r="55" spans="1:23" ht="28.5" customHeight="1">
      <c r="A55" s="1205"/>
      <c r="B55" s="1205"/>
      <c r="C55" s="966"/>
      <c r="D55" s="986"/>
      <c r="E55" s="107"/>
      <c r="F55" s="121"/>
      <c r="G55" s="961"/>
      <c r="H55" s="939"/>
      <c r="I55" s="942"/>
      <c r="J55" s="944"/>
      <c r="K55" s="963"/>
      <c r="L55" s="960"/>
      <c r="M55" s="950"/>
      <c r="N55" s="989"/>
      <c r="O55" s="979"/>
      <c r="P55" s="969"/>
      <c r="Q55" s="972"/>
      <c r="R55" s="975"/>
      <c r="S55" s="122">
        <v>40008</v>
      </c>
      <c r="T55" s="597" t="s">
        <v>411</v>
      </c>
      <c r="U55" s="596">
        <v>1369197029.1500001</v>
      </c>
      <c r="V55" s="113" t="s">
        <v>429</v>
      </c>
      <c r="W55" s="932">
        <v>0</v>
      </c>
    </row>
    <row r="56" spans="1:23" ht="28.5" customHeight="1" thickBot="1">
      <c r="A56" s="1206"/>
      <c r="B56" s="1206"/>
      <c r="C56" s="569"/>
      <c r="D56" s="922"/>
      <c r="E56" s="916"/>
      <c r="F56" s="567"/>
      <c r="G56" s="918"/>
      <c r="H56" s="566"/>
      <c r="I56" s="565"/>
      <c r="J56" s="564"/>
      <c r="K56" s="588"/>
      <c r="L56" s="918"/>
      <c r="M56" s="562"/>
      <c r="N56" s="561"/>
      <c r="O56" s="595"/>
      <c r="P56" s="585"/>
      <c r="Q56" s="911"/>
      <c r="R56" s="594"/>
      <c r="S56" s="556">
        <v>40008</v>
      </c>
      <c r="T56" s="555" t="s">
        <v>430</v>
      </c>
      <c r="U56" s="554">
        <v>15000000</v>
      </c>
      <c r="V56" s="553" t="s">
        <v>385</v>
      </c>
      <c r="W56" s="593" t="s">
        <v>431</v>
      </c>
    </row>
    <row r="57" spans="1:23" ht="28.5" customHeight="1">
      <c r="A57" s="1225" t="s">
        <v>432</v>
      </c>
      <c r="B57" s="1205" t="s">
        <v>433</v>
      </c>
      <c r="C57" s="123">
        <v>39815</v>
      </c>
      <c r="D57" s="929" t="s">
        <v>381</v>
      </c>
      <c r="E57" s="925" t="s">
        <v>434</v>
      </c>
      <c r="F57" s="124" t="s">
        <v>407</v>
      </c>
      <c r="G57" s="924">
        <v>4000000000</v>
      </c>
      <c r="H57" s="125" t="s">
        <v>383</v>
      </c>
      <c r="I57" s="126"/>
      <c r="J57" s="53">
        <v>39974</v>
      </c>
      <c r="K57" s="127" t="s">
        <v>435</v>
      </c>
      <c r="L57" s="924">
        <v>500000000</v>
      </c>
      <c r="M57" s="55" t="s">
        <v>385</v>
      </c>
      <c r="N57" s="128">
        <v>19</v>
      </c>
      <c r="O57" s="129" t="s">
        <v>434</v>
      </c>
      <c r="P57" s="130">
        <v>20</v>
      </c>
      <c r="Q57" s="131" t="s">
        <v>436</v>
      </c>
      <c r="R57" s="132">
        <v>3500000000</v>
      </c>
      <c r="S57" s="133">
        <v>40312</v>
      </c>
      <c r="T57" s="1420" t="s">
        <v>437</v>
      </c>
      <c r="U57" s="134">
        <v>1900000000</v>
      </c>
      <c r="V57" s="135" t="s">
        <v>385</v>
      </c>
      <c r="W57" s="136" t="s">
        <v>431</v>
      </c>
    </row>
    <row r="58" spans="1:23" ht="28.5" customHeight="1">
      <c r="A58" s="1225"/>
      <c r="B58" s="1205"/>
      <c r="C58" s="846">
        <v>39932</v>
      </c>
      <c r="D58" s="958" t="s">
        <v>381</v>
      </c>
      <c r="E58" s="999" t="s">
        <v>434</v>
      </c>
      <c r="F58" s="119" t="s">
        <v>407</v>
      </c>
      <c r="G58" s="137">
        <v>0</v>
      </c>
      <c r="H58" s="138" t="s">
        <v>431</v>
      </c>
      <c r="I58" s="92">
        <v>14</v>
      </c>
      <c r="J58" s="578"/>
      <c r="K58" s="936"/>
      <c r="L58" s="917"/>
      <c r="M58" s="577"/>
      <c r="N58" s="139"/>
      <c r="O58" s="937"/>
      <c r="P58" s="938"/>
      <c r="Q58" s="842"/>
      <c r="R58" s="576"/>
      <c r="S58" s="592"/>
      <c r="T58" s="1421"/>
      <c r="U58" s="841"/>
      <c r="V58" s="591"/>
      <c r="W58" s="572"/>
    </row>
    <row r="59" spans="1:23" ht="28.5" customHeight="1" thickBot="1">
      <c r="A59" s="1225"/>
      <c r="B59" s="1205"/>
      <c r="C59" s="590">
        <v>39932</v>
      </c>
      <c r="D59" s="922" t="s">
        <v>381</v>
      </c>
      <c r="E59" s="916" t="s">
        <v>434</v>
      </c>
      <c r="F59" s="567" t="s">
        <v>407</v>
      </c>
      <c r="G59" s="918">
        <v>280130642</v>
      </c>
      <c r="H59" s="566" t="s">
        <v>383</v>
      </c>
      <c r="I59" s="589">
        <v>15</v>
      </c>
      <c r="J59" s="564"/>
      <c r="K59" s="588"/>
      <c r="L59" s="918"/>
      <c r="M59" s="562"/>
      <c r="N59" s="587"/>
      <c r="O59" s="586"/>
      <c r="P59" s="585"/>
      <c r="Q59" s="584"/>
      <c r="R59" s="583"/>
      <c r="S59" s="556">
        <v>40004</v>
      </c>
      <c r="T59" s="555" t="s">
        <v>411</v>
      </c>
      <c r="U59" s="554">
        <v>280130642</v>
      </c>
      <c r="V59" s="553" t="s">
        <v>385</v>
      </c>
      <c r="W59" s="582">
        <v>0</v>
      </c>
    </row>
    <row r="60" spans="1:23" ht="28.5" customHeight="1">
      <c r="A60" s="1225"/>
      <c r="B60" s="1205"/>
      <c r="C60" s="123">
        <v>39934</v>
      </c>
      <c r="D60" s="929" t="s">
        <v>381</v>
      </c>
      <c r="E60" s="925" t="s">
        <v>438</v>
      </c>
      <c r="F60" s="124" t="s">
        <v>407</v>
      </c>
      <c r="G60" s="924">
        <v>1888153580</v>
      </c>
      <c r="H60" s="125"/>
      <c r="I60" s="126">
        <v>16</v>
      </c>
      <c r="J60" s="53">
        <v>40298</v>
      </c>
      <c r="K60" s="1406" t="s">
        <v>439</v>
      </c>
      <c r="L60" s="924">
        <v>-1888153580</v>
      </c>
      <c r="M60" s="55" t="s">
        <v>385</v>
      </c>
      <c r="N60" s="128">
        <v>23</v>
      </c>
      <c r="O60" s="129" t="s">
        <v>440</v>
      </c>
      <c r="P60" s="130">
        <v>23</v>
      </c>
      <c r="Q60" s="131" t="s">
        <v>426</v>
      </c>
      <c r="R60" s="132" t="s">
        <v>385</v>
      </c>
      <c r="S60" s="140">
        <v>40308</v>
      </c>
      <c r="T60" s="141" t="s">
        <v>441</v>
      </c>
      <c r="U60" s="142">
        <v>30544528</v>
      </c>
      <c r="V60" s="141" t="s">
        <v>426</v>
      </c>
      <c r="W60" s="143" t="s">
        <v>385</v>
      </c>
    </row>
    <row r="61" spans="1:23" ht="28.5" customHeight="1">
      <c r="A61" s="1225"/>
      <c r="B61" s="1205"/>
      <c r="C61" s="845">
        <v>39953</v>
      </c>
      <c r="D61" s="921" t="s">
        <v>381</v>
      </c>
      <c r="E61" s="915" t="s">
        <v>438</v>
      </c>
      <c r="F61" s="844" t="s">
        <v>407</v>
      </c>
      <c r="G61" s="917">
        <v>0</v>
      </c>
      <c r="H61" s="984" t="s">
        <v>431</v>
      </c>
      <c r="I61" s="144">
        <v>17</v>
      </c>
      <c r="J61" s="578"/>
      <c r="K61" s="1407"/>
      <c r="L61" s="917"/>
      <c r="M61" s="577"/>
      <c r="N61" s="120"/>
      <c r="O61" s="1408"/>
      <c r="P61" s="1409"/>
      <c r="Q61" s="842"/>
      <c r="R61" s="576"/>
      <c r="S61" s="575">
        <v>40430</v>
      </c>
      <c r="T61" s="145" t="s">
        <v>441</v>
      </c>
      <c r="U61" s="841">
        <v>9666784</v>
      </c>
      <c r="V61" s="573" t="s">
        <v>426</v>
      </c>
      <c r="W61" s="572" t="s">
        <v>385</v>
      </c>
    </row>
    <row r="62" spans="1:23" ht="44.25" customHeight="1">
      <c r="A62" s="1225"/>
      <c r="B62" s="1205"/>
      <c r="C62" s="845"/>
      <c r="D62" s="921"/>
      <c r="E62" s="915"/>
      <c r="F62" s="844"/>
      <c r="G62" s="917"/>
      <c r="H62" s="984"/>
      <c r="I62" s="144"/>
      <c r="J62" s="578"/>
      <c r="K62" s="843"/>
      <c r="L62" s="917"/>
      <c r="M62" s="577"/>
      <c r="N62" s="120"/>
      <c r="O62" s="937"/>
      <c r="P62" s="938"/>
      <c r="Q62" s="842"/>
      <c r="R62" s="576"/>
      <c r="S62" s="575">
        <v>40541</v>
      </c>
      <c r="T62" s="574" t="s">
        <v>441</v>
      </c>
      <c r="U62" s="841">
        <v>7844409</v>
      </c>
      <c r="V62" s="573" t="s">
        <v>426</v>
      </c>
      <c r="W62" s="572" t="s">
        <v>385</v>
      </c>
    </row>
    <row r="63" spans="1:23" ht="44.25" customHeight="1">
      <c r="A63" s="1225"/>
      <c r="B63" s="1205"/>
      <c r="C63" s="966"/>
      <c r="D63" s="986"/>
      <c r="E63" s="107"/>
      <c r="F63" s="121"/>
      <c r="G63" s="961"/>
      <c r="H63" s="940"/>
      <c r="I63" s="152"/>
      <c r="J63" s="945"/>
      <c r="K63" s="899"/>
      <c r="L63" s="961"/>
      <c r="M63" s="951"/>
      <c r="N63" s="990"/>
      <c r="O63" s="980"/>
      <c r="P63" s="970"/>
      <c r="Q63" s="972"/>
      <c r="R63" s="975"/>
      <c r="S63" s="1000">
        <v>41029</v>
      </c>
      <c r="T63" s="900" t="s">
        <v>441</v>
      </c>
      <c r="U63" s="114">
        <v>9302184.8000000007</v>
      </c>
      <c r="V63" s="149" t="s">
        <v>426</v>
      </c>
      <c r="W63" s="932" t="s">
        <v>385</v>
      </c>
    </row>
    <row r="64" spans="1:23" s="901" customFormat="1" ht="44.25" customHeight="1">
      <c r="A64" s="1225"/>
      <c r="B64" s="1205"/>
      <c r="C64" s="965"/>
      <c r="D64" s="957"/>
      <c r="E64" s="998"/>
      <c r="F64" s="902"/>
      <c r="G64" s="960"/>
      <c r="H64" s="939"/>
      <c r="I64" s="903"/>
      <c r="J64" s="944"/>
      <c r="K64" s="904"/>
      <c r="L64" s="960"/>
      <c r="M64" s="950"/>
      <c r="N64" s="989"/>
      <c r="O64" s="979"/>
      <c r="P64" s="969"/>
      <c r="Q64" s="971"/>
      <c r="R64" s="974"/>
      <c r="S64" s="905">
        <v>42268</v>
      </c>
      <c r="T64" s="906" t="s">
        <v>441</v>
      </c>
      <c r="U64" s="987">
        <v>93871305.709999993</v>
      </c>
      <c r="V64" s="573" t="s">
        <v>426</v>
      </c>
      <c r="W64" s="572" t="s">
        <v>2187</v>
      </c>
    </row>
    <row r="65" spans="1:23" s="901" customFormat="1" ht="44.25" customHeight="1">
      <c r="A65" s="1225"/>
      <c r="B65" s="1205"/>
      <c r="C65" s="965"/>
      <c r="D65" s="957"/>
      <c r="E65" s="998"/>
      <c r="F65" s="902"/>
      <c r="G65" s="960"/>
      <c r="H65" s="939"/>
      <c r="I65" s="903"/>
      <c r="J65" s="944"/>
      <c r="K65" s="904"/>
      <c r="L65" s="960"/>
      <c r="M65" s="950"/>
      <c r="N65" s="989"/>
      <c r="O65" s="979"/>
      <c r="P65" s="969"/>
      <c r="Q65" s="971"/>
      <c r="R65" s="974"/>
      <c r="S65" s="905">
        <v>42276</v>
      </c>
      <c r="T65" s="906" t="s">
        <v>441</v>
      </c>
      <c r="U65" s="987">
        <v>6341426.1799999997</v>
      </c>
      <c r="V65" s="1022" t="s">
        <v>426</v>
      </c>
      <c r="W65" s="1021" t="s">
        <v>2187</v>
      </c>
    </row>
    <row r="66" spans="1:23" s="901" customFormat="1" ht="44.25" customHeight="1" thickBot="1">
      <c r="A66" s="1225"/>
      <c r="B66" s="1205"/>
      <c r="C66" s="1023"/>
      <c r="D66" s="1024"/>
      <c r="E66" s="1025"/>
      <c r="F66" s="1026"/>
      <c r="G66" s="1027"/>
      <c r="H66" s="1028"/>
      <c r="I66" s="1029"/>
      <c r="J66" s="1030"/>
      <c r="K66" s="1031"/>
      <c r="L66" s="1027"/>
      <c r="M66" s="1032"/>
      <c r="N66" s="1033"/>
      <c r="O66" s="1034"/>
      <c r="P66" s="1035"/>
      <c r="Q66" s="1036"/>
      <c r="R66" s="1037"/>
      <c r="S66" s="1038">
        <v>42426</v>
      </c>
      <c r="T66" s="1039" t="s">
        <v>441</v>
      </c>
      <c r="U66" s="1040">
        <v>2000000</v>
      </c>
      <c r="V66" s="1041" t="s">
        <v>426</v>
      </c>
      <c r="W66" s="1042" t="s">
        <v>2187</v>
      </c>
    </row>
    <row r="67" spans="1:23" ht="58.5" customHeight="1">
      <c r="A67" s="1225"/>
      <c r="B67" s="1205"/>
      <c r="C67" s="967">
        <v>39960</v>
      </c>
      <c r="D67" s="958" t="s">
        <v>381</v>
      </c>
      <c r="E67" s="999" t="s">
        <v>442</v>
      </c>
      <c r="F67" s="119" t="s">
        <v>443</v>
      </c>
      <c r="G67" s="962">
        <v>6642000000</v>
      </c>
      <c r="H67" s="941" t="s">
        <v>385</v>
      </c>
      <c r="I67" s="92">
        <v>18</v>
      </c>
      <c r="J67" s="946">
        <v>39974</v>
      </c>
      <c r="K67" s="949" t="s">
        <v>444</v>
      </c>
      <c r="L67" s="962">
        <v>0</v>
      </c>
      <c r="M67" s="952" t="s">
        <v>385</v>
      </c>
      <c r="N67" s="977"/>
      <c r="O67" s="150" t="s">
        <v>445</v>
      </c>
      <c r="P67" s="85" t="s">
        <v>446</v>
      </c>
      <c r="Q67" s="959" t="s">
        <v>447</v>
      </c>
      <c r="R67" s="86">
        <v>7142000000</v>
      </c>
      <c r="S67" s="151">
        <v>40687</v>
      </c>
      <c r="T67" s="103" t="s">
        <v>448</v>
      </c>
      <c r="U67" s="988">
        <v>5076460000</v>
      </c>
      <c r="V67" s="1410" t="s">
        <v>385</v>
      </c>
      <c r="W67" s="1413">
        <v>0</v>
      </c>
    </row>
    <row r="68" spans="1:23" ht="28.35" customHeight="1">
      <c r="A68" s="1225"/>
      <c r="B68" s="1205"/>
      <c r="C68" s="966"/>
      <c r="D68" s="986"/>
      <c r="E68" s="107"/>
      <c r="F68" s="121"/>
      <c r="G68" s="961"/>
      <c r="H68" s="940"/>
      <c r="I68" s="152"/>
      <c r="J68" s="945"/>
      <c r="K68" s="948"/>
      <c r="L68" s="961"/>
      <c r="M68" s="951"/>
      <c r="N68" s="976"/>
      <c r="O68" s="978"/>
      <c r="P68" s="110"/>
      <c r="Q68" s="968"/>
      <c r="R68" s="975"/>
      <c r="S68" s="151">
        <v>40687</v>
      </c>
      <c r="T68" s="103" t="s">
        <v>449</v>
      </c>
      <c r="U68" s="988">
        <f>R67-U67</f>
        <v>2065540000</v>
      </c>
      <c r="V68" s="1410"/>
      <c r="W68" s="1413"/>
    </row>
    <row r="69" spans="1:23" ht="28.35" customHeight="1">
      <c r="A69" s="1225"/>
      <c r="B69" s="1205"/>
      <c r="C69" s="966"/>
      <c r="D69" s="986"/>
      <c r="E69" s="107"/>
      <c r="F69" s="121"/>
      <c r="G69" s="961"/>
      <c r="H69" s="940"/>
      <c r="I69" s="152"/>
      <c r="J69" s="945"/>
      <c r="K69" s="948"/>
      <c r="L69" s="961"/>
      <c r="M69" s="951"/>
      <c r="N69" s="976"/>
      <c r="O69" s="978"/>
      <c r="P69" s="110"/>
      <c r="Q69" s="968"/>
      <c r="R69" s="975"/>
      <c r="S69" s="571">
        <v>40687</v>
      </c>
      <c r="T69" s="570" t="s">
        <v>450</v>
      </c>
      <c r="U69" s="841">
        <v>288000000</v>
      </c>
      <c r="V69" s="1410"/>
      <c r="W69" s="1413"/>
    </row>
    <row r="70" spans="1:23" ht="28.5" customHeight="1">
      <c r="A70" s="1225"/>
      <c r="B70" s="1205"/>
      <c r="C70" s="966"/>
      <c r="D70" s="986"/>
      <c r="E70" s="107"/>
      <c r="F70" s="121"/>
      <c r="G70" s="961"/>
      <c r="H70" s="940"/>
      <c r="I70" s="152"/>
      <c r="J70" s="945"/>
      <c r="K70" s="948"/>
      <c r="L70" s="961"/>
      <c r="M70" s="951"/>
      <c r="N70" s="976"/>
      <c r="O70" s="978"/>
      <c r="P70" s="110"/>
      <c r="Q70" s="968"/>
      <c r="R70" s="975"/>
      <c r="S70" s="571">
        <v>40687</v>
      </c>
      <c r="T70" s="570" t="s">
        <v>451</v>
      </c>
      <c r="U70" s="114">
        <v>100000000</v>
      </c>
      <c r="V70" s="1411"/>
      <c r="W70" s="1414"/>
    </row>
    <row r="71" spans="1:23" ht="27" customHeight="1" thickBot="1">
      <c r="A71" s="1419"/>
      <c r="B71" s="1206"/>
      <c r="C71" s="569"/>
      <c r="D71" s="922"/>
      <c r="E71" s="916"/>
      <c r="F71" s="567"/>
      <c r="G71" s="918"/>
      <c r="H71" s="566"/>
      <c r="I71" s="565"/>
      <c r="J71" s="564"/>
      <c r="K71" s="563"/>
      <c r="L71" s="918"/>
      <c r="M71" s="562"/>
      <c r="N71" s="561"/>
      <c r="O71" s="560" t="s">
        <v>445</v>
      </c>
      <c r="P71" s="559">
        <v>30</v>
      </c>
      <c r="Q71" s="558" t="s">
        <v>452</v>
      </c>
      <c r="R71" s="557">
        <v>6.6000000000000003E-2</v>
      </c>
      <c r="S71" s="556">
        <v>40745</v>
      </c>
      <c r="T71" s="555" t="s">
        <v>453</v>
      </c>
      <c r="U71" s="554">
        <v>560000000</v>
      </c>
      <c r="V71" s="553" t="s">
        <v>385</v>
      </c>
      <c r="W71" s="552" t="s">
        <v>431</v>
      </c>
    </row>
    <row r="72" spans="1:23" ht="30.75" customHeight="1">
      <c r="A72" s="153"/>
      <c r="B72" s="153"/>
      <c r="C72" s="154"/>
      <c r="D72" s="1006"/>
      <c r="E72" s="155"/>
      <c r="F72" s="156"/>
      <c r="G72" s="157"/>
      <c r="H72" s="158"/>
      <c r="I72" s="158"/>
      <c r="J72" s="159"/>
      <c r="K72" s="160"/>
      <c r="L72" s="161"/>
      <c r="M72" s="162"/>
      <c r="N72" s="162"/>
      <c r="O72" s="160"/>
      <c r="P72" s="163"/>
      <c r="Q72" s="164"/>
      <c r="R72" s="165"/>
      <c r="S72" s="166"/>
      <c r="T72" s="167"/>
      <c r="U72" s="168"/>
      <c r="V72" s="1020"/>
    </row>
    <row r="73" spans="1:23" ht="30.75" customHeight="1" thickBot="1">
      <c r="D73" s="169"/>
      <c r="E73" s="933"/>
      <c r="F73" s="170" t="s">
        <v>454</v>
      </c>
      <c r="G73" s="913">
        <f>SUM(G9:G67)</f>
        <v>81344932551</v>
      </c>
      <c r="K73" s="172"/>
      <c r="L73" s="173"/>
      <c r="M73" s="173"/>
      <c r="N73" s="919"/>
      <c r="O73" s="919"/>
      <c r="P73" s="919"/>
      <c r="Q73" s="173"/>
      <c r="R73" s="933"/>
      <c r="S73" s="933"/>
      <c r="T73" s="933" t="s">
        <v>455</v>
      </c>
      <c r="U73" s="174">
        <f>SUM(U9:U71)-U56-U69-U70-U68</f>
        <v>64046068776.842789</v>
      </c>
      <c r="V73" s="89"/>
    </row>
    <row r="74" spans="1:23" ht="30.75" customHeight="1" thickTop="1" thickBot="1">
      <c r="D74" s="169"/>
      <c r="E74" s="169"/>
      <c r="F74" s="919"/>
      <c r="G74" s="175"/>
      <c r="L74" s="173"/>
      <c r="M74" s="173"/>
      <c r="N74" s="919"/>
      <c r="O74" s="933"/>
      <c r="P74" s="933"/>
      <c r="Q74" s="933"/>
      <c r="R74" s="176"/>
      <c r="S74" s="1415" t="s">
        <v>456</v>
      </c>
      <c r="T74" s="1415"/>
      <c r="U74" s="177">
        <f>U56+U69+U70</f>
        <v>403000000</v>
      </c>
      <c r="V74" s="178"/>
    </row>
    <row r="75" spans="1:23" ht="15" customHeight="1" thickTop="1" thickBot="1">
      <c r="D75" s="169"/>
      <c r="E75" s="169"/>
      <c r="F75" s="919"/>
      <c r="G75" s="175"/>
      <c r="L75" s="170"/>
      <c r="M75" s="170"/>
      <c r="N75" s="170" t="s">
        <v>457</v>
      </c>
      <c r="O75" s="1416">
        <f>G73-U73+L60-(R57-U57)-U68</f>
        <v>11745170194.157211</v>
      </c>
      <c r="P75" s="1417"/>
      <c r="Q75" s="919"/>
      <c r="R75" s="933"/>
      <c r="S75" s="933"/>
      <c r="T75" s="933"/>
      <c r="U75" s="175"/>
    </row>
    <row r="76" spans="1:23" ht="15" customHeight="1" thickTop="1">
      <c r="A76" s="1374" t="s">
        <v>458</v>
      </c>
      <c r="B76" s="1374"/>
      <c r="C76" s="1374"/>
      <c r="D76" s="1374"/>
      <c r="E76" s="1374"/>
      <c r="F76" s="1374"/>
      <c r="G76" s="1374"/>
      <c r="H76" s="1374"/>
      <c r="I76" s="1374"/>
      <c r="J76" s="1374"/>
      <c r="K76" s="1374"/>
      <c r="L76" s="1374"/>
      <c r="M76" s="1374"/>
      <c r="N76" s="1374"/>
      <c r="O76" s="1374"/>
      <c r="P76" s="1374"/>
      <c r="Q76" s="1374"/>
      <c r="R76" s="1374"/>
      <c r="S76" s="1374"/>
      <c r="T76" s="1374"/>
      <c r="U76" s="1374"/>
      <c r="V76" s="1374"/>
    </row>
    <row r="77" spans="1:23" ht="15" customHeight="1">
      <c r="A77" s="1418"/>
      <c r="B77" s="1418"/>
      <c r="C77" s="1418"/>
      <c r="D77" s="1418"/>
      <c r="E77" s="1418"/>
      <c r="F77" s="1418"/>
      <c r="G77" s="1418"/>
      <c r="H77" s="1418"/>
      <c r="I77" s="1418"/>
      <c r="J77" s="1418"/>
      <c r="K77" s="1418"/>
      <c r="L77" s="1418"/>
      <c r="M77" s="1418"/>
      <c r="N77" s="1418"/>
      <c r="O77" s="1418"/>
      <c r="P77" s="1418"/>
      <c r="Q77" s="1418"/>
      <c r="R77" s="1418"/>
      <c r="S77" s="1418"/>
      <c r="T77" s="1418"/>
      <c r="U77" s="1418"/>
      <c r="V77" s="1418"/>
    </row>
    <row r="78" spans="1:23" ht="15" customHeight="1">
      <c r="A78" s="1374" t="s">
        <v>459</v>
      </c>
      <c r="B78" s="1374"/>
      <c r="C78" s="1374"/>
      <c r="D78" s="1374"/>
      <c r="E78" s="1374"/>
      <c r="F78" s="1374"/>
      <c r="G78" s="1374"/>
      <c r="H78" s="1374"/>
      <c r="I78" s="1374"/>
      <c r="J78" s="1374"/>
      <c r="K78" s="1374"/>
      <c r="L78" s="1374"/>
      <c r="M78" s="1374"/>
      <c r="N78" s="1374"/>
      <c r="O78" s="1374"/>
      <c r="P78" s="1374"/>
      <c r="Q78" s="1374"/>
      <c r="R78" s="1374"/>
      <c r="S78" s="1374"/>
      <c r="T78" s="1374"/>
      <c r="U78" s="1374"/>
      <c r="V78" s="1374"/>
    </row>
    <row r="79" spans="1:23" s="912" customFormat="1" ht="15" customHeight="1">
      <c r="A79" s="1412" t="s">
        <v>460</v>
      </c>
      <c r="B79" s="1412"/>
      <c r="C79" s="1412"/>
      <c r="D79" s="1412"/>
      <c r="E79" s="1412"/>
      <c r="F79" s="1412"/>
      <c r="G79" s="1412"/>
      <c r="H79" s="1412"/>
      <c r="I79" s="1412"/>
      <c r="J79" s="1412"/>
      <c r="K79" s="1412"/>
      <c r="L79" s="1412"/>
      <c r="M79" s="1412"/>
      <c r="N79" s="1412"/>
      <c r="O79" s="1412"/>
      <c r="P79" s="1412"/>
      <c r="Q79" s="1412"/>
      <c r="R79" s="1412"/>
      <c r="S79" s="1412"/>
      <c r="T79" s="1412"/>
      <c r="U79" s="1412"/>
      <c r="V79" s="1412"/>
    </row>
    <row r="80" spans="1:23" ht="14.25" customHeight="1">
      <c r="A80" s="1374" t="s">
        <v>461</v>
      </c>
      <c r="B80" s="1374"/>
      <c r="C80" s="1374"/>
      <c r="D80" s="1374"/>
      <c r="E80" s="1374"/>
      <c r="F80" s="1374"/>
      <c r="G80" s="1374"/>
      <c r="H80" s="1374"/>
      <c r="I80" s="1374"/>
      <c r="J80" s="1374"/>
      <c r="K80" s="1374"/>
      <c r="L80" s="1374"/>
      <c r="M80" s="1374"/>
      <c r="N80" s="1374"/>
      <c r="O80" s="1374"/>
      <c r="P80" s="1374"/>
      <c r="Q80" s="1374"/>
      <c r="R80" s="1374"/>
      <c r="S80" s="1374"/>
      <c r="T80" s="1374"/>
      <c r="U80" s="1374"/>
      <c r="V80" s="1374"/>
    </row>
    <row r="81" spans="1:22" ht="14.25" customHeight="1">
      <c r="A81" s="1374" t="s">
        <v>462</v>
      </c>
      <c r="B81" s="1374"/>
      <c r="C81" s="1374"/>
      <c r="D81" s="1374"/>
      <c r="E81" s="1374"/>
      <c r="F81" s="1374"/>
      <c r="G81" s="1374"/>
      <c r="H81" s="1374"/>
      <c r="I81" s="1374"/>
      <c r="J81" s="1374"/>
      <c r="K81" s="1374"/>
      <c r="L81" s="1374"/>
      <c r="M81" s="1374"/>
      <c r="N81" s="1374"/>
      <c r="O81" s="1374"/>
      <c r="P81" s="1374"/>
      <c r="Q81" s="1374"/>
      <c r="R81" s="1374"/>
      <c r="S81" s="1374"/>
      <c r="T81" s="1374"/>
      <c r="U81" s="1374"/>
      <c r="V81" s="1374"/>
    </row>
    <row r="82" spans="1:22" s="912" customFormat="1" ht="14.25" customHeight="1">
      <c r="A82" s="1405" t="s">
        <v>463</v>
      </c>
      <c r="B82" s="1405"/>
      <c r="C82" s="1405"/>
      <c r="D82" s="1405"/>
      <c r="E82" s="1405"/>
      <c r="F82" s="1405"/>
      <c r="G82" s="1405"/>
      <c r="H82" s="1405"/>
      <c r="I82" s="1405"/>
      <c r="J82" s="1405"/>
      <c r="K82" s="1405"/>
      <c r="L82" s="1405"/>
      <c r="M82" s="1405"/>
      <c r="N82" s="1405"/>
      <c r="O82" s="1405"/>
      <c r="P82" s="1405"/>
      <c r="Q82" s="1405"/>
      <c r="R82" s="1405"/>
      <c r="S82" s="1405"/>
      <c r="T82" s="1405"/>
      <c r="U82" s="1405"/>
      <c r="V82" s="1405"/>
    </row>
    <row r="83" spans="1:22" ht="15" customHeight="1">
      <c r="A83" s="1374" t="s">
        <v>464</v>
      </c>
      <c r="B83" s="1374"/>
      <c r="C83" s="1374"/>
      <c r="D83" s="1374"/>
      <c r="E83" s="1374"/>
      <c r="F83" s="1374"/>
      <c r="G83" s="1374"/>
      <c r="H83" s="1374"/>
      <c r="I83" s="1374"/>
      <c r="J83" s="1374"/>
      <c r="K83" s="1374"/>
      <c r="L83" s="1374"/>
      <c r="M83" s="1374"/>
      <c r="N83" s="1374"/>
      <c r="O83" s="1374"/>
      <c r="P83" s="1374"/>
      <c r="Q83" s="1374"/>
      <c r="R83" s="1374"/>
      <c r="S83" s="1374"/>
      <c r="T83" s="1374"/>
      <c r="U83" s="1374"/>
      <c r="V83" s="1374"/>
    </row>
    <row r="84" spans="1:22" s="912" customFormat="1" ht="15" customHeight="1">
      <c r="A84" s="1405" t="s">
        <v>465</v>
      </c>
      <c r="B84" s="1405"/>
      <c r="C84" s="1405"/>
      <c r="D84" s="1405"/>
      <c r="E84" s="1405"/>
      <c r="F84" s="1405"/>
      <c r="G84" s="1405"/>
      <c r="H84" s="1405"/>
      <c r="I84" s="1405"/>
      <c r="J84" s="1405"/>
      <c r="K84" s="1405"/>
      <c r="L84" s="1405"/>
      <c r="M84" s="1405"/>
      <c r="N84" s="1405"/>
      <c r="O84" s="1405"/>
      <c r="P84" s="1405"/>
      <c r="Q84" s="1405"/>
      <c r="R84" s="1405"/>
      <c r="S84" s="1405"/>
      <c r="T84" s="1405"/>
      <c r="U84" s="1405"/>
      <c r="V84" s="1405"/>
    </row>
    <row r="85" spans="1:22" s="912" customFormat="1" ht="15" customHeight="1">
      <c r="A85" s="1405" t="s">
        <v>466</v>
      </c>
      <c r="B85" s="1405"/>
      <c r="C85" s="1405"/>
      <c r="D85" s="1405"/>
      <c r="E85" s="1405"/>
      <c r="F85" s="1405"/>
      <c r="G85" s="1405"/>
      <c r="H85" s="1405"/>
      <c r="I85" s="1405"/>
      <c r="J85" s="1405"/>
      <c r="K85" s="1405"/>
      <c r="L85" s="1405"/>
      <c r="M85" s="1405"/>
      <c r="N85" s="1405"/>
      <c r="O85" s="1405"/>
      <c r="P85" s="1405"/>
      <c r="Q85" s="1405"/>
      <c r="R85" s="1405"/>
      <c r="S85" s="1405"/>
      <c r="T85" s="1405"/>
      <c r="U85" s="1405"/>
      <c r="V85" s="1405"/>
    </row>
    <row r="86" spans="1:22" s="912" customFormat="1" ht="15" customHeight="1">
      <c r="A86" s="1405"/>
      <c r="B86" s="1405"/>
      <c r="C86" s="1405"/>
      <c r="D86" s="1405"/>
      <c r="E86" s="1405"/>
      <c r="F86" s="1405"/>
      <c r="G86" s="1405"/>
      <c r="H86" s="1405"/>
      <c r="I86" s="1405"/>
      <c r="J86" s="1405"/>
      <c r="K86" s="1405"/>
      <c r="L86" s="1405"/>
      <c r="M86" s="1405"/>
      <c r="N86" s="1405"/>
      <c r="O86" s="1405"/>
      <c r="P86" s="1405"/>
      <c r="Q86" s="1405"/>
      <c r="R86" s="1405"/>
      <c r="S86" s="1405"/>
      <c r="T86" s="1405"/>
      <c r="U86" s="1405"/>
      <c r="V86" s="1405"/>
    </row>
    <row r="87" spans="1:22" ht="15" customHeight="1">
      <c r="A87" s="1374" t="s">
        <v>467</v>
      </c>
      <c r="B87" s="1374"/>
      <c r="C87" s="1374"/>
      <c r="D87" s="1374"/>
      <c r="E87" s="1374"/>
      <c r="F87" s="1374"/>
      <c r="G87" s="1374"/>
      <c r="H87" s="1374"/>
      <c r="I87" s="1374"/>
      <c r="J87" s="1374"/>
      <c r="K87" s="1374"/>
      <c r="L87" s="1374"/>
      <c r="M87" s="1374"/>
      <c r="N87" s="1374"/>
      <c r="O87" s="1374"/>
      <c r="P87" s="1374"/>
      <c r="Q87" s="1374"/>
      <c r="R87" s="1374"/>
      <c r="S87" s="1374"/>
      <c r="T87" s="1374"/>
      <c r="U87" s="1374"/>
      <c r="V87" s="1374"/>
    </row>
    <row r="88" spans="1:22" ht="15" customHeight="1">
      <c r="A88" s="1374" t="s">
        <v>468</v>
      </c>
      <c r="B88" s="1374"/>
      <c r="C88" s="1374"/>
      <c r="D88" s="1374"/>
      <c r="E88" s="1374"/>
      <c r="F88" s="1374"/>
      <c r="G88" s="1374"/>
      <c r="H88" s="1374"/>
      <c r="I88" s="1374"/>
      <c r="J88" s="1374"/>
      <c r="K88" s="1374"/>
      <c r="L88" s="1374"/>
      <c r="M88" s="1374"/>
      <c r="N88" s="1374"/>
      <c r="O88" s="1374"/>
      <c r="P88" s="1374"/>
      <c r="Q88" s="1374"/>
      <c r="R88" s="1374"/>
      <c r="S88" s="1374"/>
      <c r="T88" s="1374"/>
      <c r="U88" s="1374"/>
      <c r="V88" s="1374"/>
    </row>
    <row r="89" spans="1:22" ht="15" customHeight="1">
      <c r="A89" s="1423" t="s">
        <v>469</v>
      </c>
      <c r="B89" s="1423"/>
      <c r="C89" s="1423"/>
      <c r="D89" s="1423"/>
      <c r="E89" s="1423"/>
      <c r="F89" s="1423"/>
      <c r="G89" s="1423"/>
      <c r="H89" s="1423"/>
      <c r="I89" s="1423"/>
      <c r="J89" s="1423"/>
      <c r="K89" s="1423"/>
      <c r="L89" s="1423"/>
      <c r="M89" s="1423"/>
      <c r="N89" s="1423"/>
      <c r="O89" s="1423"/>
      <c r="P89" s="1423"/>
      <c r="Q89" s="1423"/>
      <c r="R89" s="1423"/>
      <c r="S89" s="1423"/>
      <c r="T89" s="1423"/>
      <c r="U89" s="1423"/>
      <c r="V89" s="1423"/>
    </row>
    <row r="90" spans="1:22" ht="15" customHeight="1">
      <c r="A90" s="1374" t="s">
        <v>470</v>
      </c>
      <c r="B90" s="1374"/>
      <c r="C90" s="1374"/>
      <c r="D90" s="1374"/>
      <c r="E90" s="1374"/>
      <c r="F90" s="1374"/>
      <c r="G90" s="1374"/>
      <c r="H90" s="1374"/>
      <c r="I90" s="1374"/>
      <c r="J90" s="1374"/>
      <c r="K90" s="1374"/>
      <c r="L90" s="1374"/>
      <c r="M90" s="1374"/>
      <c r="N90" s="1374"/>
      <c r="O90" s="1374"/>
      <c r="P90" s="1374"/>
      <c r="Q90" s="1374"/>
      <c r="R90" s="1374"/>
      <c r="S90" s="1374"/>
      <c r="T90" s="1374"/>
      <c r="U90" s="1374"/>
      <c r="V90" s="1374"/>
    </row>
    <row r="91" spans="1:22" ht="15" customHeight="1">
      <c r="A91" s="1374" t="s">
        <v>471</v>
      </c>
      <c r="B91" s="1374"/>
      <c r="C91" s="1374"/>
      <c r="D91" s="1374"/>
      <c r="E91" s="1374"/>
      <c r="F91" s="1374"/>
      <c r="G91" s="1374"/>
      <c r="H91" s="1374"/>
      <c r="I91" s="1374"/>
      <c r="J91" s="1374"/>
      <c r="K91" s="1374"/>
      <c r="L91" s="1374"/>
      <c r="M91" s="1374"/>
      <c r="N91" s="1374"/>
      <c r="O91" s="1374"/>
      <c r="P91" s="1374"/>
      <c r="Q91" s="1374"/>
      <c r="R91" s="1374"/>
      <c r="S91" s="1374"/>
      <c r="T91" s="1374"/>
      <c r="U91" s="1374"/>
      <c r="V91" s="1374"/>
    </row>
    <row r="92" spans="1:22" ht="15" customHeight="1">
      <c r="A92" s="1423" t="s">
        <v>472</v>
      </c>
      <c r="B92" s="1423"/>
      <c r="C92" s="1423"/>
      <c r="D92" s="1423"/>
      <c r="E92" s="1423"/>
      <c r="F92" s="1423"/>
      <c r="G92" s="1423"/>
      <c r="H92" s="1423"/>
      <c r="I92" s="1423"/>
      <c r="J92" s="1423"/>
      <c r="K92" s="1423"/>
      <c r="L92" s="1423"/>
      <c r="M92" s="1423"/>
      <c r="N92" s="1423"/>
      <c r="O92" s="1423"/>
      <c r="P92" s="1423"/>
      <c r="Q92" s="1423"/>
      <c r="R92" s="1423"/>
      <c r="S92" s="1423"/>
      <c r="T92" s="1423"/>
      <c r="U92" s="1423"/>
      <c r="V92" s="1423"/>
    </row>
    <row r="93" spans="1:22" ht="15" customHeight="1">
      <c r="A93" s="1374" t="s">
        <v>473</v>
      </c>
      <c r="B93" s="1374"/>
      <c r="C93" s="1374"/>
      <c r="D93" s="1374"/>
      <c r="E93" s="1374"/>
      <c r="F93" s="1374"/>
      <c r="G93" s="1374"/>
      <c r="H93" s="1374"/>
      <c r="I93" s="1374"/>
      <c r="J93" s="1374"/>
      <c r="K93" s="1374"/>
      <c r="L93" s="1374"/>
      <c r="M93" s="1374"/>
      <c r="N93" s="1374"/>
      <c r="O93" s="1374"/>
      <c r="P93" s="1374"/>
      <c r="Q93" s="1374"/>
      <c r="R93" s="1374"/>
      <c r="S93" s="1374"/>
      <c r="T93" s="1374"/>
      <c r="U93" s="1374"/>
      <c r="V93" s="1374"/>
    </row>
    <row r="94" spans="1:22" ht="15" customHeight="1">
      <c r="A94" s="1374" t="s">
        <v>474</v>
      </c>
      <c r="B94" s="1374"/>
      <c r="C94" s="1374"/>
      <c r="D94" s="1374"/>
      <c r="E94" s="1374"/>
      <c r="F94" s="1374"/>
      <c r="G94" s="1374"/>
      <c r="H94" s="1374"/>
      <c r="I94" s="1374"/>
      <c r="J94" s="1374"/>
      <c r="K94" s="1374"/>
      <c r="L94" s="1374"/>
      <c r="M94" s="1374"/>
      <c r="N94" s="1374"/>
      <c r="O94" s="1374"/>
      <c r="P94" s="1374"/>
      <c r="Q94" s="1374"/>
      <c r="R94" s="1374"/>
      <c r="S94" s="1374"/>
      <c r="T94" s="1374"/>
      <c r="U94" s="1374"/>
      <c r="V94" s="1374"/>
    </row>
    <row r="95" spans="1:22" ht="15" customHeight="1">
      <c r="A95" s="1424" t="s">
        <v>475</v>
      </c>
      <c r="B95" s="1424"/>
      <c r="C95" s="1424"/>
      <c r="D95" s="1424"/>
      <c r="E95" s="1424"/>
      <c r="F95" s="1424"/>
      <c r="G95" s="1424"/>
      <c r="H95" s="1424"/>
      <c r="I95" s="1424"/>
      <c r="J95" s="1424"/>
      <c r="K95" s="1424"/>
      <c r="L95" s="1424"/>
      <c r="M95" s="1424"/>
      <c r="N95" s="1424"/>
      <c r="O95" s="1424"/>
      <c r="P95" s="1424"/>
      <c r="Q95" s="1424"/>
      <c r="R95" s="1424"/>
      <c r="S95" s="1424"/>
      <c r="T95" s="1424"/>
      <c r="U95" s="1424"/>
      <c r="V95" s="1424"/>
    </row>
    <row r="96" spans="1:22" ht="15" customHeight="1">
      <c r="A96" s="1424"/>
      <c r="B96" s="1424"/>
      <c r="C96" s="1424"/>
      <c r="D96" s="1424"/>
      <c r="E96" s="1424"/>
      <c r="F96" s="1424"/>
      <c r="G96" s="1424"/>
      <c r="H96" s="1424"/>
      <c r="I96" s="1424"/>
      <c r="J96" s="1424"/>
      <c r="K96" s="1424"/>
      <c r="L96" s="1424"/>
      <c r="M96" s="1424"/>
      <c r="N96" s="1424"/>
      <c r="O96" s="1424"/>
      <c r="P96" s="1424"/>
      <c r="Q96" s="1424"/>
      <c r="R96" s="1424"/>
      <c r="S96" s="1424"/>
      <c r="T96" s="1424"/>
      <c r="U96" s="1424"/>
      <c r="V96" s="1424"/>
    </row>
    <row r="97" spans="1:22" ht="15" customHeight="1">
      <c r="A97" s="1423" t="s">
        <v>476</v>
      </c>
      <c r="B97" s="1423"/>
      <c r="C97" s="1423"/>
      <c r="D97" s="1423"/>
      <c r="E97" s="1423"/>
      <c r="F97" s="1423"/>
      <c r="G97" s="1423"/>
      <c r="H97" s="1423"/>
      <c r="I97" s="1423"/>
      <c r="J97" s="1423"/>
      <c r="K97" s="1423"/>
      <c r="L97" s="1423"/>
      <c r="M97" s="1423"/>
      <c r="N97" s="1423"/>
      <c r="O97" s="1423"/>
      <c r="P97" s="1423"/>
      <c r="Q97" s="1423"/>
      <c r="R97" s="1423"/>
      <c r="S97" s="1423"/>
      <c r="T97" s="1423"/>
      <c r="U97" s="1423"/>
      <c r="V97" s="1423"/>
    </row>
    <row r="98" spans="1:22" ht="15" customHeight="1">
      <c r="A98" s="1424" t="s">
        <v>477</v>
      </c>
      <c r="B98" s="1424"/>
      <c r="C98" s="1424"/>
      <c r="D98" s="1424"/>
      <c r="E98" s="1424"/>
      <c r="F98" s="1424"/>
      <c r="G98" s="1424"/>
      <c r="H98" s="1424"/>
      <c r="I98" s="1424"/>
      <c r="J98" s="1424"/>
      <c r="K98" s="1424"/>
      <c r="L98" s="1424"/>
      <c r="M98" s="1424"/>
      <c r="N98" s="1424"/>
      <c r="O98" s="1424"/>
      <c r="P98" s="1424"/>
      <c r="Q98" s="1424"/>
      <c r="R98" s="1424"/>
      <c r="S98" s="1424"/>
      <c r="T98" s="1424"/>
      <c r="U98" s="1424"/>
      <c r="V98" s="1424"/>
    </row>
    <row r="99" spans="1:22" ht="15" customHeight="1">
      <c r="A99" s="1424"/>
      <c r="B99" s="1424"/>
      <c r="C99" s="1424"/>
      <c r="D99" s="1424"/>
      <c r="E99" s="1424"/>
      <c r="F99" s="1424"/>
      <c r="G99" s="1424"/>
      <c r="H99" s="1424"/>
      <c r="I99" s="1424"/>
      <c r="J99" s="1424"/>
      <c r="K99" s="1424"/>
      <c r="L99" s="1424"/>
      <c r="M99" s="1424"/>
      <c r="N99" s="1424"/>
      <c r="O99" s="1424"/>
      <c r="P99" s="1424"/>
      <c r="Q99" s="1424"/>
      <c r="R99" s="1424"/>
      <c r="S99" s="1424"/>
      <c r="T99" s="1424"/>
      <c r="U99" s="1424"/>
      <c r="V99" s="1424"/>
    </row>
    <row r="100" spans="1:22" ht="15" customHeight="1">
      <c r="A100" s="1374" t="s">
        <v>478</v>
      </c>
      <c r="B100" s="1374"/>
      <c r="C100" s="1374"/>
      <c r="D100" s="1374"/>
      <c r="E100" s="1374"/>
      <c r="F100" s="1374"/>
      <c r="G100" s="1374"/>
      <c r="H100" s="1374"/>
      <c r="I100" s="1374"/>
      <c r="J100" s="1374"/>
      <c r="K100" s="1374"/>
      <c r="L100" s="1374"/>
      <c r="M100" s="1374"/>
      <c r="N100" s="1374"/>
      <c r="O100" s="1374"/>
      <c r="P100" s="1374"/>
      <c r="Q100" s="1374"/>
      <c r="R100" s="1374"/>
      <c r="S100" s="1374"/>
      <c r="T100" s="1374"/>
      <c r="U100" s="1374"/>
      <c r="V100" s="1374"/>
    </row>
    <row r="101" spans="1:22" ht="15" customHeight="1">
      <c r="A101" s="1374" t="s">
        <v>479</v>
      </c>
      <c r="B101" s="1374"/>
      <c r="C101" s="1374"/>
      <c r="D101" s="1374"/>
      <c r="E101" s="1374"/>
      <c r="F101" s="1374"/>
      <c r="G101" s="1374"/>
      <c r="H101" s="1374"/>
      <c r="I101" s="1374"/>
      <c r="J101" s="1374"/>
      <c r="K101" s="1374"/>
      <c r="L101" s="1374"/>
      <c r="M101" s="1374"/>
      <c r="N101" s="1374"/>
      <c r="O101" s="1374"/>
      <c r="P101" s="1374"/>
      <c r="Q101" s="1374"/>
      <c r="R101" s="1374"/>
      <c r="S101" s="1374"/>
      <c r="T101" s="1374"/>
      <c r="U101" s="1374"/>
      <c r="V101" s="1374"/>
    </row>
    <row r="102" spans="1:22" ht="15" customHeight="1">
      <c r="A102" s="1374" t="s">
        <v>480</v>
      </c>
      <c r="B102" s="1374"/>
      <c r="C102" s="1374"/>
      <c r="D102" s="1374"/>
      <c r="E102" s="1374"/>
      <c r="F102" s="1374"/>
      <c r="G102" s="1374"/>
      <c r="H102" s="1374"/>
      <c r="I102" s="1374"/>
      <c r="J102" s="1374"/>
      <c r="K102" s="1374"/>
      <c r="L102" s="1374"/>
      <c r="M102" s="1374"/>
      <c r="N102" s="1374"/>
      <c r="O102" s="1374"/>
      <c r="P102" s="1374"/>
      <c r="Q102" s="1374"/>
      <c r="R102" s="1374"/>
      <c r="S102" s="1374"/>
      <c r="T102" s="1374"/>
      <c r="U102" s="1374"/>
      <c r="V102" s="1374"/>
    </row>
    <row r="103" spans="1:22" ht="15" customHeight="1">
      <c r="A103" s="1374" t="s">
        <v>481</v>
      </c>
      <c r="B103" s="1374"/>
      <c r="C103" s="1374"/>
      <c r="D103" s="1374"/>
      <c r="E103" s="1374"/>
      <c r="F103" s="1374"/>
      <c r="G103" s="1374"/>
      <c r="H103" s="1374"/>
      <c r="I103" s="1374"/>
      <c r="J103" s="1374"/>
      <c r="K103" s="1374"/>
      <c r="L103" s="1374"/>
      <c r="M103" s="1374"/>
      <c r="N103" s="1374"/>
      <c r="O103" s="1374"/>
      <c r="P103" s="1374"/>
      <c r="Q103" s="1374"/>
      <c r="R103" s="1374"/>
      <c r="S103" s="1374"/>
      <c r="T103" s="1374"/>
      <c r="U103" s="1374"/>
      <c r="V103" s="1374"/>
    </row>
    <row r="104" spans="1:22" ht="15" customHeight="1">
      <c r="A104" s="1424" t="s">
        <v>482</v>
      </c>
      <c r="B104" s="1424"/>
      <c r="C104" s="1424"/>
      <c r="D104" s="1424"/>
      <c r="E104" s="1424"/>
      <c r="F104" s="1424"/>
      <c r="G104" s="1424"/>
      <c r="H104" s="1424"/>
      <c r="I104" s="1424"/>
      <c r="J104" s="1424"/>
      <c r="K104" s="1424"/>
      <c r="L104" s="1424"/>
      <c r="M104" s="1424"/>
      <c r="N104" s="1424"/>
      <c r="O104" s="1424"/>
      <c r="P104" s="1424"/>
      <c r="Q104" s="1424"/>
      <c r="R104" s="1424"/>
      <c r="S104" s="1424"/>
      <c r="T104" s="1424"/>
      <c r="U104" s="1424"/>
      <c r="V104" s="1424"/>
    </row>
    <row r="105" spans="1:22" ht="15" customHeight="1">
      <c r="A105" s="1424"/>
      <c r="B105" s="1424"/>
      <c r="C105" s="1424"/>
      <c r="D105" s="1424"/>
      <c r="E105" s="1424"/>
      <c r="F105" s="1424"/>
      <c r="G105" s="1424"/>
      <c r="H105" s="1424"/>
      <c r="I105" s="1424"/>
      <c r="J105" s="1424"/>
      <c r="K105" s="1424"/>
      <c r="L105" s="1424"/>
      <c r="M105" s="1424"/>
      <c r="N105" s="1424"/>
      <c r="O105" s="1424"/>
      <c r="P105" s="1424"/>
      <c r="Q105" s="1424"/>
      <c r="R105" s="1424"/>
      <c r="S105" s="1424"/>
      <c r="T105" s="1424"/>
      <c r="U105" s="1424"/>
      <c r="V105" s="1424"/>
    </row>
    <row r="106" spans="1:22" ht="15" customHeight="1">
      <c r="A106" s="1423" t="s">
        <v>483</v>
      </c>
      <c r="B106" s="1423"/>
      <c r="C106" s="1423"/>
      <c r="D106" s="1423"/>
      <c r="E106" s="1423"/>
      <c r="F106" s="1423"/>
      <c r="G106" s="1423"/>
      <c r="H106" s="1423"/>
      <c r="I106" s="1423"/>
      <c r="J106" s="1423"/>
      <c r="K106" s="1423"/>
      <c r="L106" s="1423"/>
      <c r="M106" s="1423"/>
      <c r="N106" s="1423"/>
      <c r="O106" s="1423"/>
      <c r="P106" s="1423"/>
      <c r="Q106" s="1423"/>
      <c r="R106" s="1423"/>
      <c r="S106" s="1423"/>
      <c r="T106" s="1423"/>
      <c r="U106" s="1423"/>
      <c r="V106" s="1423"/>
    </row>
    <row r="107" spans="1:22" ht="15" customHeight="1">
      <c r="A107" s="1424" t="s">
        <v>484</v>
      </c>
      <c r="B107" s="1424"/>
      <c r="C107" s="1424"/>
      <c r="D107" s="1424"/>
      <c r="E107" s="1424"/>
      <c r="F107" s="1424"/>
      <c r="G107" s="1424"/>
      <c r="H107" s="1424"/>
      <c r="I107" s="1424"/>
      <c r="J107" s="1424"/>
      <c r="K107" s="1424"/>
      <c r="L107" s="1424"/>
      <c r="M107" s="1424"/>
      <c r="N107" s="1424"/>
      <c r="O107" s="1424"/>
      <c r="P107" s="1424"/>
      <c r="Q107" s="1424"/>
      <c r="R107" s="1424"/>
      <c r="S107" s="1424"/>
      <c r="T107" s="1424"/>
      <c r="U107" s="1424"/>
      <c r="V107" s="1424"/>
    </row>
    <row r="108" spans="1:22" ht="15" customHeight="1">
      <c r="A108" s="1424"/>
      <c r="B108" s="1424"/>
      <c r="C108" s="1424"/>
      <c r="D108" s="1424"/>
      <c r="E108" s="1424"/>
      <c r="F108" s="1424"/>
      <c r="G108" s="1424"/>
      <c r="H108" s="1424"/>
      <c r="I108" s="1424"/>
      <c r="J108" s="1424"/>
      <c r="K108" s="1424"/>
      <c r="L108" s="1424"/>
      <c r="M108" s="1424"/>
      <c r="N108" s="1424"/>
      <c r="O108" s="1424"/>
      <c r="P108" s="1424"/>
      <c r="Q108" s="1424"/>
      <c r="R108" s="1424"/>
      <c r="S108" s="1424"/>
      <c r="T108" s="1424"/>
      <c r="U108" s="1424"/>
      <c r="V108" s="1424"/>
    </row>
    <row r="109" spans="1:22" ht="15" customHeight="1">
      <c r="A109" s="1418" t="s">
        <v>485</v>
      </c>
      <c r="B109" s="1418"/>
      <c r="C109" s="1418"/>
      <c r="D109" s="1418"/>
      <c r="E109" s="1418"/>
      <c r="F109" s="1418"/>
      <c r="G109" s="1418"/>
      <c r="H109" s="1418"/>
      <c r="I109" s="1418"/>
      <c r="J109" s="1418"/>
      <c r="K109" s="1418"/>
      <c r="L109" s="1418"/>
      <c r="M109" s="1418"/>
      <c r="N109" s="1418"/>
      <c r="O109" s="1418"/>
      <c r="P109" s="1418"/>
      <c r="Q109" s="1418"/>
      <c r="R109" s="1418"/>
      <c r="S109" s="1418"/>
      <c r="T109" s="1418"/>
      <c r="U109" s="1418"/>
      <c r="V109" s="1418"/>
    </row>
    <row r="110" spans="1:22" ht="15" customHeight="1">
      <c r="A110" s="1422" t="s">
        <v>486</v>
      </c>
      <c r="B110" s="1422"/>
      <c r="C110" s="1422"/>
      <c r="D110" s="1422"/>
      <c r="E110" s="1422"/>
      <c r="F110" s="1422"/>
      <c r="G110" s="1422"/>
      <c r="H110" s="1422"/>
      <c r="I110" s="1422"/>
      <c r="J110" s="1422"/>
      <c r="K110" s="1422"/>
      <c r="L110" s="1422"/>
      <c r="M110" s="1422"/>
      <c r="N110" s="1422"/>
      <c r="O110" s="1422"/>
      <c r="P110" s="1422"/>
      <c r="Q110" s="1422"/>
      <c r="R110" s="1422"/>
      <c r="S110" s="1422"/>
      <c r="T110" s="1422"/>
      <c r="U110" s="1422"/>
      <c r="V110" s="1422"/>
    </row>
    <row r="111" spans="1:22" ht="14.25" customHeight="1">
      <c r="A111" s="1422"/>
      <c r="B111" s="1422"/>
      <c r="C111" s="1422"/>
      <c r="D111" s="1422"/>
      <c r="E111" s="1422"/>
      <c r="F111" s="1422"/>
      <c r="G111" s="1422"/>
      <c r="H111" s="1422"/>
      <c r="I111" s="1422"/>
      <c r="J111" s="1422"/>
      <c r="K111" s="1422"/>
      <c r="L111" s="1422"/>
      <c r="M111" s="1422"/>
      <c r="N111" s="1422"/>
      <c r="O111" s="1422"/>
      <c r="P111" s="1422"/>
      <c r="Q111" s="1422"/>
      <c r="R111" s="1422"/>
      <c r="S111" s="1422"/>
      <c r="T111" s="1422"/>
      <c r="U111" s="1422"/>
      <c r="V111" s="1422"/>
    </row>
    <row r="112" spans="1:22" ht="15" customHeight="1">
      <c r="A112" s="1194" t="s">
        <v>487</v>
      </c>
      <c r="B112" s="1194"/>
      <c r="C112" s="1194"/>
      <c r="D112" s="1194"/>
      <c r="E112" s="1194"/>
      <c r="F112" s="1194"/>
      <c r="G112" s="1194"/>
      <c r="H112" s="1194"/>
      <c r="I112" s="1194"/>
      <c r="J112" s="1194"/>
      <c r="K112" s="1194"/>
      <c r="L112" s="1194"/>
      <c r="M112" s="1194"/>
      <c r="N112" s="1194"/>
      <c r="O112" s="1194"/>
      <c r="P112" s="1194"/>
      <c r="Q112" s="1194"/>
      <c r="R112" s="1194"/>
      <c r="S112" s="1194"/>
      <c r="T112" s="1194"/>
      <c r="U112" s="1194"/>
      <c r="V112" s="1194"/>
    </row>
    <row r="113" spans="1:22" ht="15" customHeight="1">
      <c r="A113" s="1194" t="s">
        <v>488</v>
      </c>
      <c r="B113" s="1194"/>
      <c r="C113" s="1194"/>
      <c r="D113" s="1194"/>
      <c r="E113" s="1194"/>
      <c r="F113" s="1194"/>
      <c r="G113" s="1194"/>
      <c r="H113" s="1194"/>
      <c r="I113" s="1194"/>
      <c r="J113" s="1194"/>
      <c r="K113" s="1194"/>
      <c r="L113" s="1194"/>
      <c r="M113" s="1194"/>
      <c r="N113" s="1194"/>
      <c r="O113" s="1194"/>
      <c r="P113" s="1194"/>
      <c r="Q113" s="1194"/>
      <c r="R113" s="1194"/>
      <c r="S113" s="1194"/>
      <c r="T113" s="1194"/>
      <c r="U113" s="1194"/>
      <c r="V113" s="1194"/>
    </row>
    <row r="114" spans="1:22" ht="15" customHeight="1">
      <c r="A114" s="1195" t="s">
        <v>489</v>
      </c>
      <c r="B114" s="1195"/>
      <c r="C114" s="1195"/>
      <c r="D114" s="1195"/>
      <c r="E114" s="1195"/>
      <c r="F114" s="1195"/>
      <c r="G114" s="1195"/>
      <c r="H114" s="1195"/>
      <c r="I114" s="1195"/>
      <c r="J114" s="1195"/>
      <c r="K114" s="1195"/>
      <c r="L114" s="1195"/>
      <c r="M114" s="1195"/>
      <c r="N114" s="1195"/>
      <c r="O114" s="1195"/>
      <c r="P114" s="1195"/>
      <c r="Q114" s="1195"/>
      <c r="R114" s="1195"/>
      <c r="S114" s="1195"/>
      <c r="T114" s="1195"/>
      <c r="U114" s="1195"/>
      <c r="V114" s="1195"/>
    </row>
    <row r="115" spans="1:22" ht="15" customHeight="1">
      <c r="A115" s="1195"/>
      <c r="B115" s="1195"/>
      <c r="C115" s="1195"/>
      <c r="D115" s="1195"/>
      <c r="E115" s="1195"/>
      <c r="F115" s="1195"/>
      <c r="G115" s="1195"/>
      <c r="H115" s="1195"/>
      <c r="I115" s="1195"/>
      <c r="J115" s="1195"/>
      <c r="K115" s="1195"/>
      <c r="L115" s="1195"/>
      <c r="M115" s="1195"/>
      <c r="N115" s="1195"/>
      <c r="O115" s="1195"/>
      <c r="P115" s="1195"/>
      <c r="Q115" s="1195"/>
      <c r="R115" s="1195"/>
      <c r="S115" s="1195"/>
      <c r="T115" s="1195"/>
      <c r="U115" s="1195"/>
      <c r="V115" s="1195"/>
    </row>
    <row r="116" spans="1:22" ht="15" customHeight="1">
      <c r="A116" s="1195" t="s">
        <v>490</v>
      </c>
      <c r="B116" s="1195"/>
      <c r="C116" s="1195"/>
      <c r="D116" s="1195"/>
      <c r="E116" s="1195"/>
      <c r="F116" s="1195"/>
      <c r="G116" s="1195"/>
      <c r="H116" s="1195"/>
      <c r="I116" s="1195"/>
      <c r="J116" s="1195"/>
      <c r="K116" s="1195"/>
      <c r="L116" s="1195"/>
      <c r="M116" s="1195"/>
      <c r="N116" s="1195"/>
      <c r="O116" s="1195"/>
      <c r="P116" s="1195"/>
      <c r="Q116" s="1195"/>
      <c r="R116" s="1195"/>
      <c r="S116" s="1195"/>
      <c r="T116" s="1195"/>
      <c r="U116" s="1195"/>
      <c r="V116" s="1195"/>
    </row>
    <row r="117" spans="1:22" ht="15" customHeight="1">
      <c r="A117" s="1195" t="s">
        <v>491</v>
      </c>
      <c r="B117" s="1195"/>
      <c r="C117" s="1195"/>
      <c r="D117" s="1195"/>
      <c r="E117" s="1195"/>
      <c r="F117" s="1195"/>
      <c r="G117" s="1195"/>
      <c r="H117" s="1195"/>
      <c r="I117" s="1195"/>
      <c r="J117" s="1195"/>
      <c r="K117" s="1195"/>
      <c r="L117" s="1195"/>
      <c r="M117" s="1195"/>
      <c r="N117" s="1195"/>
      <c r="O117" s="1195"/>
      <c r="P117" s="1195"/>
      <c r="Q117" s="1195"/>
      <c r="R117" s="1195"/>
      <c r="S117" s="1195"/>
      <c r="T117" s="1195"/>
      <c r="U117" s="1195"/>
      <c r="V117" s="1195"/>
    </row>
    <row r="118" spans="1:22" ht="15" customHeight="1">
      <c r="A118" s="1195"/>
      <c r="B118" s="1195"/>
      <c r="C118" s="1195"/>
      <c r="D118" s="1195"/>
      <c r="E118" s="1195"/>
      <c r="F118" s="1195"/>
      <c r="G118" s="1195"/>
      <c r="H118" s="1195"/>
      <c r="I118" s="1195"/>
      <c r="J118" s="1195"/>
      <c r="K118" s="1195"/>
      <c r="L118" s="1195"/>
      <c r="M118" s="1195"/>
      <c r="N118" s="1195"/>
      <c r="O118" s="1195"/>
      <c r="P118" s="1195"/>
      <c r="Q118" s="1195"/>
      <c r="R118" s="1195"/>
      <c r="S118" s="1195"/>
      <c r="T118" s="1195"/>
      <c r="U118" s="1195"/>
      <c r="V118" s="1195"/>
    </row>
    <row r="119" spans="1:22" ht="15" customHeight="1">
      <c r="A119" s="1195" t="s">
        <v>492</v>
      </c>
      <c r="B119" s="1195"/>
      <c r="C119" s="1195"/>
      <c r="D119" s="1195"/>
      <c r="E119" s="1195"/>
      <c r="F119" s="1195"/>
      <c r="G119" s="1195"/>
      <c r="H119" s="1195"/>
      <c r="I119" s="1195"/>
      <c r="J119" s="1195"/>
      <c r="K119" s="1195"/>
      <c r="L119" s="1195"/>
      <c r="M119" s="1195"/>
      <c r="N119" s="1195"/>
      <c r="O119" s="1195"/>
      <c r="P119" s="1195"/>
      <c r="Q119" s="1195"/>
      <c r="R119" s="1195"/>
      <c r="S119" s="1195"/>
      <c r="T119" s="1195"/>
      <c r="U119" s="1195"/>
      <c r="V119" s="1195"/>
    </row>
    <row r="120" spans="1:22" ht="15" customHeight="1">
      <c r="A120" s="1195" t="s">
        <v>493</v>
      </c>
      <c r="B120" s="1195"/>
      <c r="C120" s="1195"/>
      <c r="D120" s="1195"/>
      <c r="E120" s="1195"/>
      <c r="F120" s="1195"/>
      <c r="G120" s="1195"/>
      <c r="H120" s="1195"/>
      <c r="I120" s="1195"/>
      <c r="J120" s="1195"/>
      <c r="K120" s="1195"/>
      <c r="L120" s="1195"/>
      <c r="M120" s="1195"/>
      <c r="N120" s="1195"/>
      <c r="O120" s="1195"/>
      <c r="P120" s="1195"/>
      <c r="Q120" s="1195"/>
      <c r="R120" s="1195"/>
      <c r="S120" s="1195"/>
      <c r="T120" s="1195"/>
      <c r="U120" s="1195"/>
      <c r="V120" s="1195"/>
    </row>
    <row r="121" spans="1:22" ht="15" customHeight="1">
      <c r="A121" s="1195" t="s">
        <v>494</v>
      </c>
      <c r="B121" s="1195"/>
      <c r="C121" s="1195"/>
      <c r="D121" s="1195"/>
      <c r="E121" s="1195"/>
      <c r="F121" s="1195"/>
      <c r="G121" s="1195"/>
      <c r="H121" s="1195"/>
      <c r="I121" s="1195"/>
      <c r="J121" s="1195"/>
      <c r="K121" s="1195"/>
      <c r="L121" s="1195"/>
      <c r="M121" s="1195"/>
      <c r="N121" s="1195"/>
      <c r="O121" s="1195"/>
      <c r="P121" s="1195"/>
      <c r="Q121" s="1195"/>
      <c r="R121" s="1195"/>
      <c r="S121" s="1195"/>
      <c r="T121" s="1195"/>
      <c r="U121" s="1195"/>
      <c r="V121" s="1195"/>
    </row>
    <row r="122" spans="1:22" ht="15" customHeight="1">
      <c r="A122" s="1195"/>
      <c r="B122" s="1195"/>
      <c r="C122" s="1195"/>
      <c r="D122" s="1195"/>
      <c r="E122" s="1195"/>
      <c r="F122" s="1195"/>
      <c r="G122" s="1195"/>
      <c r="H122" s="1195"/>
      <c r="I122" s="1195"/>
      <c r="J122" s="1195"/>
      <c r="K122" s="1195"/>
      <c r="L122" s="1195"/>
      <c r="M122" s="1195"/>
      <c r="N122" s="1195"/>
      <c r="O122" s="1195"/>
      <c r="P122" s="1195"/>
      <c r="Q122" s="1195"/>
      <c r="R122" s="1195"/>
      <c r="S122" s="1195"/>
      <c r="T122" s="1195"/>
      <c r="U122" s="1195"/>
      <c r="V122" s="1195"/>
    </row>
    <row r="123" spans="1:22" ht="15" customHeight="1">
      <c r="A123" s="1422" t="s">
        <v>495</v>
      </c>
      <c r="B123" s="1422"/>
      <c r="C123" s="1422"/>
      <c r="D123" s="1422"/>
      <c r="E123" s="1422"/>
      <c r="F123" s="1422"/>
      <c r="G123" s="1422"/>
      <c r="H123" s="1422"/>
      <c r="I123" s="1422"/>
      <c r="J123" s="1422"/>
      <c r="K123" s="1422"/>
      <c r="L123" s="1422"/>
      <c r="M123" s="1422"/>
      <c r="N123" s="1422"/>
      <c r="O123" s="1422"/>
      <c r="P123" s="1422"/>
      <c r="Q123" s="1422"/>
      <c r="R123" s="1422"/>
      <c r="S123" s="1422"/>
      <c r="T123" s="1422"/>
      <c r="U123" s="1422"/>
      <c r="V123" s="1422"/>
    </row>
    <row r="124" spans="1:22" ht="15" customHeight="1">
      <c r="A124" s="1422"/>
      <c r="B124" s="1422"/>
      <c r="C124" s="1422"/>
      <c r="D124" s="1422"/>
      <c r="E124" s="1422"/>
      <c r="F124" s="1422"/>
      <c r="G124" s="1422"/>
      <c r="H124" s="1422"/>
      <c r="I124" s="1422"/>
      <c r="J124" s="1422"/>
      <c r="K124" s="1422"/>
      <c r="L124" s="1422"/>
      <c r="M124" s="1422"/>
      <c r="N124" s="1422"/>
      <c r="O124" s="1422"/>
      <c r="P124" s="1422"/>
      <c r="Q124" s="1422"/>
      <c r="R124" s="1422"/>
      <c r="S124" s="1422"/>
      <c r="T124" s="1422"/>
      <c r="U124" s="1422"/>
      <c r="V124" s="1422"/>
    </row>
    <row r="125" spans="1:22" ht="15" customHeight="1">
      <c r="A125" s="1422" t="s">
        <v>496</v>
      </c>
      <c r="B125" s="1422"/>
      <c r="C125" s="1422"/>
      <c r="D125" s="1422"/>
      <c r="E125" s="1422"/>
      <c r="F125" s="1422"/>
      <c r="G125" s="1422"/>
      <c r="H125" s="1422"/>
      <c r="I125" s="1422"/>
      <c r="J125" s="1422"/>
      <c r="K125" s="1422"/>
      <c r="L125" s="1422"/>
      <c r="M125" s="1422"/>
      <c r="N125" s="1422"/>
      <c r="O125" s="1422"/>
      <c r="P125" s="1422"/>
      <c r="Q125" s="1422"/>
      <c r="R125" s="1422"/>
      <c r="S125" s="1422"/>
      <c r="T125" s="1422"/>
      <c r="U125" s="1422"/>
      <c r="V125" s="1422"/>
    </row>
    <row r="126" spans="1:22" ht="15" customHeight="1">
      <c r="A126" s="1422"/>
      <c r="B126" s="1422"/>
      <c r="C126" s="1422"/>
      <c r="D126" s="1422"/>
      <c r="E126" s="1422"/>
      <c r="F126" s="1422"/>
      <c r="G126" s="1422"/>
      <c r="H126" s="1422"/>
      <c r="I126" s="1422"/>
      <c r="J126" s="1422"/>
      <c r="K126" s="1422"/>
      <c r="L126" s="1422"/>
      <c r="M126" s="1422"/>
      <c r="N126" s="1422"/>
      <c r="O126" s="1422"/>
      <c r="P126" s="1422"/>
      <c r="Q126" s="1422"/>
      <c r="R126" s="1422"/>
      <c r="S126" s="1422"/>
      <c r="T126" s="1422"/>
      <c r="U126" s="1422"/>
      <c r="V126" s="1422"/>
    </row>
    <row r="127" spans="1:22" ht="15" customHeight="1">
      <c r="A127" s="1422"/>
      <c r="B127" s="1422"/>
      <c r="C127" s="1422"/>
      <c r="D127" s="1422"/>
      <c r="E127" s="1422"/>
      <c r="F127" s="1422"/>
      <c r="G127" s="1422"/>
      <c r="H127" s="1422"/>
      <c r="I127" s="1422"/>
      <c r="J127" s="1422"/>
      <c r="K127" s="1422"/>
      <c r="L127" s="1422"/>
      <c r="M127" s="1422"/>
      <c r="N127" s="1422"/>
      <c r="O127" s="1422"/>
      <c r="P127" s="1422"/>
      <c r="Q127" s="1422"/>
      <c r="R127" s="1422"/>
      <c r="S127" s="1422"/>
      <c r="T127" s="1422"/>
      <c r="U127" s="1422"/>
      <c r="V127" s="1422"/>
    </row>
    <row r="128" spans="1:22" ht="15" customHeight="1">
      <c r="A128" s="1195" t="s">
        <v>497</v>
      </c>
      <c r="B128" s="1195"/>
      <c r="C128" s="1195"/>
      <c r="D128" s="1195"/>
      <c r="E128" s="1195"/>
      <c r="F128" s="1195"/>
      <c r="G128" s="1195"/>
      <c r="H128" s="1195"/>
      <c r="I128" s="1195"/>
      <c r="J128" s="1195"/>
      <c r="K128" s="1195"/>
      <c r="L128" s="1195"/>
      <c r="M128" s="1195"/>
      <c r="N128" s="1195"/>
      <c r="O128" s="1195"/>
      <c r="P128" s="1195"/>
      <c r="Q128" s="1195"/>
      <c r="R128" s="1195"/>
      <c r="S128" s="1195"/>
      <c r="T128" s="1195"/>
      <c r="U128" s="1195"/>
      <c r="V128" s="1195"/>
    </row>
    <row r="129" spans="1:22" ht="15" customHeight="1">
      <c r="A129" s="1195" t="s">
        <v>498</v>
      </c>
      <c r="B129" s="1195"/>
      <c r="C129" s="1195"/>
      <c r="D129" s="1195"/>
      <c r="E129" s="1195"/>
      <c r="F129" s="1195"/>
      <c r="G129" s="1195"/>
      <c r="H129" s="1195"/>
      <c r="I129" s="1195"/>
      <c r="J129" s="1195"/>
      <c r="K129" s="1195"/>
      <c r="L129" s="1195"/>
      <c r="M129" s="1195"/>
      <c r="N129" s="1195"/>
      <c r="O129" s="1195"/>
      <c r="P129" s="1195"/>
      <c r="Q129" s="1195"/>
      <c r="R129" s="1195"/>
      <c r="S129" s="1195"/>
      <c r="T129" s="1195"/>
      <c r="U129" s="1195"/>
      <c r="V129" s="1195"/>
    </row>
    <row r="130" spans="1:22" ht="15" customHeight="1">
      <c r="A130" s="1422" t="s">
        <v>499</v>
      </c>
      <c r="B130" s="1422"/>
      <c r="C130" s="1422"/>
      <c r="D130" s="1422"/>
      <c r="E130" s="1422"/>
      <c r="F130" s="1422"/>
      <c r="G130" s="1422"/>
      <c r="H130" s="1422"/>
      <c r="I130" s="1422"/>
      <c r="J130" s="1422"/>
      <c r="K130" s="1422"/>
      <c r="L130" s="1422"/>
      <c r="M130" s="1422"/>
      <c r="N130" s="1422"/>
      <c r="O130" s="1422"/>
      <c r="P130" s="1422"/>
      <c r="Q130" s="1422"/>
      <c r="R130" s="1422"/>
      <c r="S130" s="1422"/>
      <c r="T130" s="1422"/>
      <c r="U130" s="1422"/>
      <c r="V130" s="1422"/>
    </row>
    <row r="131" spans="1:22" ht="15" customHeight="1">
      <c r="A131" s="1422" t="s">
        <v>500</v>
      </c>
      <c r="B131" s="1422"/>
      <c r="C131" s="1422"/>
      <c r="D131" s="1422"/>
      <c r="E131" s="1422"/>
      <c r="F131" s="1422"/>
      <c r="G131" s="1422"/>
      <c r="H131" s="1422"/>
      <c r="I131" s="1422"/>
      <c r="J131" s="1422"/>
      <c r="K131" s="1422"/>
      <c r="L131" s="1422"/>
      <c r="M131" s="1422"/>
      <c r="N131" s="1422"/>
      <c r="O131" s="1422"/>
      <c r="P131" s="1422"/>
      <c r="Q131" s="1422"/>
      <c r="R131" s="1422"/>
      <c r="S131" s="1422"/>
      <c r="T131" s="1422"/>
      <c r="U131" s="1422"/>
      <c r="V131" s="1422"/>
    </row>
    <row r="132" spans="1:22" ht="15" customHeight="1">
      <c r="A132" s="1422" t="s">
        <v>501</v>
      </c>
      <c r="B132" s="1422"/>
      <c r="C132" s="1422"/>
      <c r="D132" s="1422"/>
      <c r="E132" s="1422"/>
      <c r="F132" s="1422"/>
      <c r="G132" s="1422"/>
      <c r="H132" s="1422"/>
      <c r="I132" s="1422"/>
      <c r="J132" s="1422"/>
      <c r="K132" s="1422"/>
      <c r="L132" s="1422"/>
      <c r="M132" s="1422"/>
      <c r="N132" s="1422"/>
      <c r="O132" s="1422"/>
      <c r="P132" s="1422"/>
      <c r="Q132" s="1422"/>
      <c r="R132" s="1422"/>
      <c r="S132" s="1422"/>
      <c r="T132" s="1422"/>
      <c r="U132" s="1422"/>
      <c r="V132" s="1422"/>
    </row>
    <row r="133" spans="1:22" ht="30.75" customHeight="1">
      <c r="A133" s="1422" t="s">
        <v>502</v>
      </c>
      <c r="B133" s="1422"/>
      <c r="C133" s="1422"/>
      <c r="D133" s="1422"/>
      <c r="E133" s="1422"/>
      <c r="F133" s="1422"/>
      <c r="G133" s="1422"/>
      <c r="H133" s="1422"/>
      <c r="I133" s="1422"/>
      <c r="J133" s="1422"/>
      <c r="K133" s="1422"/>
      <c r="L133" s="1422"/>
      <c r="M133" s="1422"/>
      <c r="N133" s="1422"/>
      <c r="O133" s="1422"/>
      <c r="P133" s="1422"/>
      <c r="Q133" s="1422"/>
      <c r="R133" s="1422"/>
      <c r="S133" s="1422"/>
      <c r="T133" s="1422"/>
      <c r="U133" s="1422"/>
      <c r="V133" s="1422"/>
    </row>
    <row r="134" spans="1:22" ht="14.25" customHeight="1">
      <c r="A134" s="1422" t="s">
        <v>503</v>
      </c>
      <c r="B134" s="1422"/>
      <c r="C134" s="1422"/>
      <c r="D134" s="1422"/>
      <c r="E134" s="1422"/>
      <c r="F134" s="1422"/>
      <c r="G134" s="1422"/>
      <c r="H134" s="1422"/>
      <c r="I134" s="1422"/>
      <c r="J134" s="1422"/>
      <c r="K134" s="1422"/>
      <c r="L134" s="1422"/>
      <c r="M134" s="1422"/>
      <c r="N134" s="1422"/>
      <c r="O134" s="1422"/>
      <c r="P134" s="1422"/>
      <c r="Q134" s="1422"/>
      <c r="R134" s="1422"/>
      <c r="S134" s="1422"/>
      <c r="T134" s="1422"/>
      <c r="U134" s="1422"/>
      <c r="V134" s="1422"/>
    </row>
    <row r="135" spans="1:22" ht="30.75" customHeight="1">
      <c r="A135" s="1422" t="s">
        <v>504</v>
      </c>
      <c r="B135" s="1422"/>
      <c r="C135" s="1422"/>
      <c r="D135" s="1422"/>
      <c r="E135" s="1422"/>
      <c r="F135" s="1422"/>
      <c r="G135" s="1422"/>
      <c r="H135" s="1422"/>
      <c r="I135" s="1422"/>
      <c r="J135" s="1422"/>
      <c r="K135" s="1422"/>
      <c r="L135" s="1422"/>
      <c r="M135" s="1422"/>
      <c r="N135" s="1422"/>
      <c r="O135" s="1422"/>
      <c r="P135" s="1422"/>
      <c r="Q135" s="1422"/>
      <c r="R135" s="1422"/>
      <c r="S135" s="1422"/>
      <c r="T135" s="1422"/>
      <c r="U135" s="1422"/>
      <c r="V135" s="1422"/>
    </row>
    <row r="136" spans="1:22" ht="14.25" customHeight="1">
      <c r="A136" s="1422" t="s">
        <v>505</v>
      </c>
      <c r="B136" s="1422"/>
      <c r="C136" s="1422"/>
      <c r="D136" s="1422"/>
      <c r="E136" s="1422"/>
      <c r="F136" s="1422"/>
      <c r="G136" s="1422"/>
      <c r="H136" s="1422"/>
      <c r="I136" s="1422"/>
      <c r="J136" s="1422"/>
      <c r="K136" s="1422"/>
      <c r="L136" s="1422"/>
      <c r="M136" s="1422"/>
      <c r="N136" s="1422"/>
      <c r="O136" s="1422"/>
      <c r="P136" s="1422"/>
      <c r="Q136" s="1422"/>
      <c r="R136" s="1422"/>
      <c r="S136" s="1422"/>
      <c r="T136" s="1422"/>
      <c r="U136" s="1422"/>
      <c r="V136" s="1422"/>
    </row>
    <row r="137" spans="1:22" ht="14.25" customHeight="1">
      <c r="A137" s="1422" t="s">
        <v>506</v>
      </c>
      <c r="B137" s="1422"/>
      <c r="C137" s="1422"/>
      <c r="D137" s="1422"/>
      <c r="E137" s="1422"/>
      <c r="F137" s="1422"/>
      <c r="G137" s="1422"/>
      <c r="H137" s="1422"/>
      <c r="I137" s="1422"/>
      <c r="J137" s="1422"/>
      <c r="K137" s="1422"/>
      <c r="L137" s="1422"/>
      <c r="M137" s="1422"/>
      <c r="N137" s="1422"/>
      <c r="O137" s="1422"/>
      <c r="P137" s="1422"/>
      <c r="Q137" s="1422"/>
      <c r="R137" s="1422"/>
      <c r="S137" s="1422"/>
      <c r="T137" s="1422"/>
      <c r="U137" s="1422"/>
      <c r="V137" s="1422"/>
    </row>
    <row r="138" spans="1:22" ht="14.25" customHeight="1">
      <c r="A138" s="1422" t="s">
        <v>507</v>
      </c>
      <c r="B138" s="1422"/>
      <c r="C138" s="1422"/>
      <c r="D138" s="1422"/>
      <c r="E138" s="1422"/>
      <c r="F138" s="1422"/>
      <c r="G138" s="1422"/>
      <c r="H138" s="1422"/>
      <c r="I138" s="1422"/>
      <c r="J138" s="1422"/>
      <c r="K138" s="1422"/>
      <c r="L138" s="1422"/>
      <c r="M138" s="1422"/>
      <c r="N138" s="1422"/>
      <c r="O138" s="1422"/>
      <c r="P138" s="1422"/>
      <c r="Q138" s="1422"/>
      <c r="R138" s="1422"/>
      <c r="S138" s="1422"/>
      <c r="T138" s="1422"/>
      <c r="U138" s="1422"/>
      <c r="V138" s="1422"/>
    </row>
    <row r="139" spans="1:22" ht="14.25" customHeight="1">
      <c r="A139" s="1422" t="s">
        <v>508</v>
      </c>
      <c r="B139" s="1422"/>
      <c r="C139" s="1422"/>
      <c r="D139" s="1422"/>
      <c r="E139" s="1422"/>
      <c r="F139" s="1422"/>
      <c r="G139" s="1422"/>
      <c r="H139" s="1422"/>
      <c r="I139" s="1422"/>
      <c r="J139" s="1422"/>
      <c r="K139" s="1422"/>
      <c r="L139" s="1422"/>
      <c r="M139" s="1422"/>
      <c r="N139" s="1422"/>
      <c r="O139" s="1422"/>
      <c r="P139" s="1422"/>
      <c r="Q139" s="1422"/>
      <c r="R139" s="1422"/>
      <c r="S139" s="1422"/>
      <c r="T139" s="1422"/>
      <c r="U139" s="1422"/>
      <c r="V139" s="1422"/>
    </row>
    <row r="140" spans="1:22" ht="14.25" customHeight="1">
      <c r="A140" s="1422" t="s">
        <v>509</v>
      </c>
      <c r="B140" s="1422"/>
      <c r="C140" s="1422"/>
      <c r="D140" s="1422"/>
      <c r="E140" s="1422"/>
      <c r="F140" s="1422"/>
      <c r="G140" s="1422"/>
      <c r="H140" s="1422"/>
      <c r="I140" s="1422"/>
      <c r="J140" s="1422"/>
      <c r="K140" s="1422"/>
      <c r="L140" s="1422"/>
      <c r="M140" s="1422"/>
      <c r="N140" s="1422"/>
      <c r="O140" s="1422"/>
      <c r="P140" s="1422"/>
      <c r="Q140" s="1422"/>
      <c r="R140" s="1422"/>
      <c r="S140" s="1422"/>
      <c r="T140" s="1422"/>
      <c r="U140" s="1422"/>
      <c r="V140" s="1422"/>
    </row>
    <row r="141" spans="1:22" ht="14.25" customHeight="1">
      <c r="A141" s="1422" t="s">
        <v>510</v>
      </c>
      <c r="B141" s="1422"/>
      <c r="C141" s="1422"/>
      <c r="D141" s="1422"/>
      <c r="E141" s="1422"/>
      <c r="F141" s="1422"/>
      <c r="G141" s="1422"/>
      <c r="H141" s="1422"/>
      <c r="I141" s="1422"/>
      <c r="J141" s="1422"/>
      <c r="K141" s="1422"/>
      <c r="L141" s="1422"/>
      <c r="M141" s="1422"/>
      <c r="N141" s="1422"/>
      <c r="O141" s="1422"/>
      <c r="P141" s="1422"/>
      <c r="Q141" s="1422"/>
      <c r="R141" s="1422"/>
      <c r="S141" s="1422"/>
      <c r="T141" s="1422"/>
      <c r="U141" s="1422"/>
      <c r="V141" s="1422"/>
    </row>
    <row r="142" spans="1:22" ht="14.25" customHeight="1">
      <c r="A142" s="1422" t="s">
        <v>511</v>
      </c>
      <c r="B142" s="1422"/>
      <c r="C142" s="1422"/>
      <c r="D142" s="1422"/>
      <c r="E142" s="1422"/>
      <c r="F142" s="1422"/>
      <c r="G142" s="1422"/>
      <c r="H142" s="1422"/>
      <c r="I142" s="1422"/>
      <c r="J142" s="1422"/>
      <c r="K142" s="1422"/>
      <c r="L142" s="1422"/>
      <c r="M142" s="1422"/>
      <c r="N142" s="1422"/>
      <c r="O142" s="1422"/>
      <c r="P142" s="1422"/>
      <c r="Q142" s="1422"/>
      <c r="R142" s="1422"/>
      <c r="S142" s="1422"/>
      <c r="T142" s="1422"/>
      <c r="U142" s="1422"/>
      <c r="V142" s="1422"/>
    </row>
    <row r="143" spans="1:22">
      <c r="A143" s="1443" t="s">
        <v>512</v>
      </c>
      <c r="B143" s="1443"/>
      <c r="C143" s="1443"/>
      <c r="D143" s="1443"/>
      <c r="E143" s="1443"/>
      <c r="F143" s="1443"/>
      <c r="G143" s="1443"/>
      <c r="H143" s="1443"/>
      <c r="I143" s="1443"/>
      <c r="J143" s="1443"/>
      <c r="K143" s="1443"/>
      <c r="L143" s="1443"/>
      <c r="M143" s="1443"/>
      <c r="N143" s="1443"/>
      <c r="O143" s="1443"/>
      <c r="P143" s="1443"/>
      <c r="Q143" s="1443"/>
      <c r="R143" s="1443"/>
      <c r="S143" s="1443"/>
      <c r="T143" s="1443"/>
      <c r="U143" s="1443"/>
    </row>
    <row r="144" spans="1:22" ht="15" customHeight="1" thickBot="1">
      <c r="B144" s="179"/>
      <c r="C144" s="179"/>
      <c r="D144" s="179"/>
      <c r="E144" s="179"/>
      <c r="F144" s="180"/>
      <c r="G144" s="179"/>
      <c r="H144" s="179"/>
      <c r="I144" s="926"/>
      <c r="J144" s="926"/>
    </row>
    <row r="145" spans="1:22" ht="30.75" customHeight="1" thickBot="1">
      <c r="A145" s="1444" t="s">
        <v>0</v>
      </c>
      <c r="B145" s="1441" t="s">
        <v>1</v>
      </c>
      <c r="C145" s="1455" t="s">
        <v>368</v>
      </c>
      <c r="D145" s="1456"/>
      <c r="E145" s="1456"/>
      <c r="F145" s="1457"/>
      <c r="G145" s="1458" t="s">
        <v>367</v>
      </c>
      <c r="H145" s="1459" t="s">
        <v>513</v>
      </c>
      <c r="I145" s="1460"/>
      <c r="J145" s="1458" t="s">
        <v>514</v>
      </c>
      <c r="K145" s="1459" t="s">
        <v>370</v>
      </c>
      <c r="L145" s="1461"/>
      <c r="M145" s="1447" t="s">
        <v>515</v>
      </c>
      <c r="N145" s="1448"/>
      <c r="O145" s="1448"/>
      <c r="P145" s="1448"/>
      <c r="Q145" s="1448"/>
      <c r="R145" s="1438" t="s">
        <v>516</v>
      </c>
      <c r="S145" s="1439"/>
      <c r="T145" s="1439"/>
      <c r="U145" s="1440"/>
    </row>
    <row r="146" spans="1:22" ht="28.5" customHeight="1" thickBot="1">
      <c r="A146" s="1445"/>
      <c r="B146" s="1442"/>
      <c r="C146" s="1479" t="s">
        <v>517</v>
      </c>
      <c r="D146" s="1480"/>
      <c r="E146" s="181" t="s">
        <v>211</v>
      </c>
      <c r="F146" s="181" t="s">
        <v>212</v>
      </c>
      <c r="G146" s="1340"/>
      <c r="H146" s="1262"/>
      <c r="I146" s="1269"/>
      <c r="J146" s="1340"/>
      <c r="K146" s="1462"/>
      <c r="L146" s="1463"/>
      <c r="M146" s="1449" t="s">
        <v>518</v>
      </c>
      <c r="N146" s="1450"/>
      <c r="O146" s="995" t="s">
        <v>519</v>
      </c>
      <c r="P146" s="1451" t="s">
        <v>520</v>
      </c>
      <c r="Q146" s="1452"/>
      <c r="R146" s="182" t="s">
        <v>1</v>
      </c>
      <c r="S146" s="183" t="s">
        <v>372</v>
      </c>
      <c r="T146" s="184" t="s">
        <v>377</v>
      </c>
      <c r="U146" s="185" t="s">
        <v>216</v>
      </c>
    </row>
    <row r="147" spans="1:22" ht="28.5" customHeight="1">
      <c r="A147" s="1435">
        <v>1</v>
      </c>
      <c r="B147" s="1437">
        <v>39912</v>
      </c>
      <c r="C147" s="1453" t="s">
        <v>521</v>
      </c>
      <c r="D147" s="1453"/>
      <c r="E147" s="1464" t="s">
        <v>522</v>
      </c>
      <c r="F147" s="1466" t="s">
        <v>204</v>
      </c>
      <c r="G147" s="1434" t="s">
        <v>381</v>
      </c>
      <c r="H147" s="1453" t="s">
        <v>407</v>
      </c>
      <c r="I147" s="1453"/>
      <c r="J147" s="1425">
        <v>3500000000</v>
      </c>
      <c r="K147" s="1426" t="s">
        <v>385</v>
      </c>
      <c r="L147" s="1427"/>
      <c r="M147" s="1430">
        <v>40002</v>
      </c>
      <c r="N147" s="1432">
        <v>3</v>
      </c>
      <c r="O147" s="1425">
        <v>-1000000000</v>
      </c>
      <c r="P147" s="1425">
        <f>O147+J147</f>
        <v>2500000000</v>
      </c>
      <c r="Q147" s="1478"/>
      <c r="R147" s="186">
        <v>40137</v>
      </c>
      <c r="S147" s="187" t="s">
        <v>523</v>
      </c>
      <c r="T147" s="187" t="s">
        <v>407</v>
      </c>
      <c r="U147" s="188">
        <v>140000000</v>
      </c>
    </row>
    <row r="148" spans="1:22" ht="27.75" customHeight="1">
      <c r="A148" s="1436"/>
      <c r="B148" s="1281"/>
      <c r="C148" s="1454"/>
      <c r="D148" s="1454"/>
      <c r="E148" s="1465"/>
      <c r="F148" s="1467"/>
      <c r="G148" s="1282"/>
      <c r="H148" s="1454"/>
      <c r="I148" s="1454"/>
      <c r="J148" s="1294"/>
      <c r="K148" s="1428"/>
      <c r="L148" s="1429"/>
      <c r="M148" s="1431"/>
      <c r="N148" s="1433"/>
      <c r="O148" s="1294"/>
      <c r="P148" s="1294"/>
      <c r="Q148" s="1446"/>
      <c r="R148" s="550">
        <v>40220</v>
      </c>
      <c r="S148" s="839" t="s">
        <v>523</v>
      </c>
      <c r="T148" s="839" t="s">
        <v>407</v>
      </c>
      <c r="U148" s="549">
        <v>100000000</v>
      </c>
    </row>
    <row r="149" spans="1:22" ht="27.75" customHeight="1">
      <c r="A149" s="1436"/>
      <c r="B149" s="1281"/>
      <c r="C149" s="1454"/>
      <c r="D149" s="1454"/>
      <c r="E149" s="1465"/>
      <c r="F149" s="1467"/>
      <c r="G149" s="1282"/>
      <c r="H149" s="1454"/>
      <c r="I149" s="1454"/>
      <c r="J149" s="1294"/>
      <c r="K149" s="1428"/>
      <c r="L149" s="1429"/>
      <c r="M149" s="1431"/>
      <c r="N149" s="1433"/>
      <c r="O149" s="1294"/>
      <c r="P149" s="1294"/>
      <c r="Q149" s="1446"/>
      <c r="R149" s="550">
        <v>40241</v>
      </c>
      <c r="S149" s="839" t="s">
        <v>524</v>
      </c>
      <c r="T149" s="839" t="s">
        <v>429</v>
      </c>
      <c r="U149" s="549">
        <v>50000000</v>
      </c>
    </row>
    <row r="150" spans="1:22" ht="30" customHeight="1">
      <c r="A150" s="1436"/>
      <c r="B150" s="1281"/>
      <c r="C150" s="1454"/>
      <c r="D150" s="1454"/>
      <c r="E150" s="1465"/>
      <c r="F150" s="1467"/>
      <c r="G150" s="1282"/>
      <c r="H150" s="1454"/>
      <c r="I150" s="1454"/>
      <c r="J150" s="1294"/>
      <c r="K150" s="1428"/>
      <c r="L150" s="1429"/>
      <c r="M150" s="927"/>
      <c r="N150" s="928">
        <v>6</v>
      </c>
      <c r="O150" s="917"/>
      <c r="P150" s="1294">
        <v>290000000</v>
      </c>
      <c r="Q150" s="1446"/>
      <c r="R150" s="550">
        <v>40273</v>
      </c>
      <c r="S150" s="839" t="s">
        <v>525</v>
      </c>
      <c r="T150" s="839" t="s">
        <v>526</v>
      </c>
      <c r="U150" s="549">
        <v>56541893</v>
      </c>
    </row>
    <row r="151" spans="1:22" s="190" customFormat="1" ht="30" customHeight="1">
      <c r="A151" s="1436">
        <v>2</v>
      </c>
      <c r="B151" s="1281">
        <v>39912</v>
      </c>
      <c r="C151" s="1454" t="s">
        <v>527</v>
      </c>
      <c r="D151" s="1454"/>
      <c r="E151" s="1465" t="s">
        <v>522</v>
      </c>
      <c r="F151" s="1467" t="s">
        <v>204</v>
      </c>
      <c r="G151" s="1282" t="s">
        <v>381</v>
      </c>
      <c r="H151" s="1454" t="s">
        <v>407</v>
      </c>
      <c r="I151" s="1454"/>
      <c r="J151" s="1294">
        <v>1500000000</v>
      </c>
      <c r="K151" s="1428" t="s">
        <v>385</v>
      </c>
      <c r="L151" s="1429"/>
      <c r="M151" s="551">
        <v>40002</v>
      </c>
      <c r="N151" s="928">
        <v>3</v>
      </c>
      <c r="O151" s="840">
        <v>-500000000</v>
      </c>
      <c r="P151" s="1486">
        <f>O151+J151</f>
        <v>1000000000</v>
      </c>
      <c r="Q151" s="1487"/>
      <c r="R151" s="550">
        <v>40246</v>
      </c>
      <c r="S151" s="839" t="s">
        <v>524</v>
      </c>
      <c r="T151" s="839" t="s">
        <v>429</v>
      </c>
      <c r="U151" s="549">
        <v>123076734.86</v>
      </c>
      <c r="V151" s="189"/>
    </row>
    <row r="152" spans="1:22" s="190" customFormat="1" ht="15" customHeight="1" thickBot="1">
      <c r="A152" s="1470"/>
      <c r="B152" s="1471"/>
      <c r="C152" s="1472"/>
      <c r="D152" s="1472"/>
      <c r="E152" s="1476"/>
      <c r="F152" s="1477"/>
      <c r="G152" s="1481"/>
      <c r="H152" s="1472"/>
      <c r="I152" s="1472"/>
      <c r="J152" s="1483"/>
      <c r="K152" s="1484"/>
      <c r="L152" s="1485"/>
      <c r="M152" s="191"/>
      <c r="N152" s="192">
        <v>7</v>
      </c>
      <c r="O152" s="148"/>
      <c r="P152" s="1488">
        <v>123076734.86</v>
      </c>
      <c r="Q152" s="1489"/>
      <c r="R152" s="548">
        <v>40275</v>
      </c>
      <c r="S152" s="547" t="s">
        <v>528</v>
      </c>
      <c r="T152" s="547" t="s">
        <v>526</v>
      </c>
      <c r="U152" s="546">
        <v>44533053.82</v>
      </c>
      <c r="V152" s="189"/>
    </row>
    <row r="153" spans="1:22" ht="15.75" customHeight="1">
      <c r="B153" s="193"/>
      <c r="C153" s="194"/>
      <c r="D153" s="930"/>
      <c r="E153" s="930"/>
      <c r="F153" s="169"/>
      <c r="G153" s="930"/>
      <c r="H153" s="195"/>
      <c r="I153" s="41"/>
      <c r="J153" s="41"/>
      <c r="R153" s="196"/>
      <c r="S153" s="196"/>
      <c r="T153" s="197"/>
      <c r="U153" s="197"/>
    </row>
    <row r="154" spans="1:22" ht="15.75" customHeight="1" thickBot="1">
      <c r="A154" s="1490" t="s">
        <v>529</v>
      </c>
      <c r="B154" s="1490"/>
      <c r="C154" s="1490"/>
      <c r="D154" s="920">
        <f>SUM(J147:J151)</f>
        <v>5000000000</v>
      </c>
      <c r="E154" s="930"/>
      <c r="F154" s="169"/>
      <c r="G154" s="1482" t="s">
        <v>530</v>
      </c>
      <c r="H154" s="1482"/>
      <c r="I154" s="1473">
        <v>413076735</v>
      </c>
      <c r="J154" s="1473"/>
      <c r="L154" s="1474" t="s">
        <v>531</v>
      </c>
      <c r="M154" s="1474"/>
      <c r="N154" s="1469">
        <f>SUM(U147:U149,U151)</f>
        <v>413076734.86000001</v>
      </c>
      <c r="O154" s="1469"/>
      <c r="R154" s="1475" t="s">
        <v>532</v>
      </c>
      <c r="S154" s="1475"/>
      <c r="T154" s="1475"/>
      <c r="U154" s="913">
        <f>U150+U152</f>
        <v>101074946.81999999</v>
      </c>
    </row>
    <row r="155" spans="1:22" ht="14.4" thickTop="1">
      <c r="B155" s="930"/>
      <c r="C155" s="907"/>
      <c r="D155" s="930"/>
      <c r="E155" s="930"/>
      <c r="F155" s="169"/>
      <c r="G155" s="919"/>
      <c r="H155" s="198"/>
      <c r="J155" s="171"/>
    </row>
    <row r="156" spans="1:22" ht="14.25" customHeight="1">
      <c r="B156" s="930"/>
      <c r="C156" s="907"/>
      <c r="D156" s="930"/>
      <c r="E156" s="930"/>
      <c r="F156" s="169"/>
      <c r="G156" s="199"/>
      <c r="H156" s="200"/>
      <c r="J156" s="171"/>
    </row>
    <row r="157" spans="1:22" ht="14.25" customHeight="1">
      <c r="A157" s="1195" t="s">
        <v>533</v>
      </c>
      <c r="B157" s="1195"/>
      <c r="C157" s="1195"/>
      <c r="D157" s="1195"/>
      <c r="E157" s="1195"/>
      <c r="F157" s="1195"/>
      <c r="G157" s="1195"/>
      <c r="H157" s="1195"/>
      <c r="I157" s="1195"/>
      <c r="J157" s="1195"/>
      <c r="K157" s="1195"/>
      <c r="L157" s="1195"/>
      <c r="M157" s="1195"/>
      <c r="N157" s="1195"/>
      <c r="O157" s="1195"/>
      <c r="P157" s="1195"/>
      <c r="Q157" s="1195"/>
      <c r="R157" s="1195"/>
      <c r="S157" s="1195"/>
      <c r="T157" s="1195"/>
      <c r="U157" s="1195"/>
    </row>
    <row r="158" spans="1:22" ht="14.25" customHeight="1">
      <c r="A158" s="1195" t="s">
        <v>534</v>
      </c>
      <c r="B158" s="1195"/>
      <c r="C158" s="1195"/>
      <c r="D158" s="1195"/>
      <c r="E158" s="1195"/>
      <c r="F158" s="1195"/>
      <c r="G158" s="1195"/>
      <c r="H158" s="1195"/>
      <c r="I158" s="1195"/>
      <c r="J158" s="1195"/>
      <c r="K158" s="1195"/>
      <c r="L158" s="1195"/>
      <c r="M158" s="1195"/>
      <c r="N158" s="1195"/>
      <c r="O158" s="1195"/>
      <c r="P158" s="1195"/>
      <c r="Q158" s="1195"/>
      <c r="R158" s="1195"/>
      <c r="S158" s="1195"/>
      <c r="T158" s="1195"/>
      <c r="U158" s="1195"/>
    </row>
    <row r="159" spans="1:22">
      <c r="A159" s="1468" t="s">
        <v>535</v>
      </c>
      <c r="B159" s="1468"/>
      <c r="C159" s="1468"/>
      <c r="D159" s="1468"/>
      <c r="E159" s="1468"/>
      <c r="F159" s="1468"/>
      <c r="G159" s="1468"/>
      <c r="H159" s="1468"/>
      <c r="I159" s="1468"/>
      <c r="J159" s="1468"/>
      <c r="K159" s="1468"/>
      <c r="L159" s="1468"/>
      <c r="M159" s="1468"/>
      <c r="N159" s="1468"/>
      <c r="O159" s="1468"/>
      <c r="P159" s="1468"/>
      <c r="Q159" s="1468"/>
      <c r="R159" s="1468"/>
      <c r="S159" s="1468"/>
      <c r="T159" s="1468"/>
      <c r="U159" s="1468"/>
    </row>
    <row r="160" spans="1:22" ht="15" customHeight="1">
      <c r="A160" s="1405" t="s">
        <v>536</v>
      </c>
      <c r="B160" s="1405"/>
      <c r="C160" s="1405"/>
      <c r="D160" s="1405"/>
      <c r="E160" s="1405"/>
      <c r="F160" s="1405"/>
      <c r="G160" s="1405"/>
      <c r="H160" s="1405"/>
      <c r="I160" s="1405"/>
      <c r="J160" s="1405"/>
      <c r="K160" s="1405"/>
      <c r="L160" s="1405"/>
      <c r="M160" s="1405"/>
      <c r="N160" s="1405"/>
      <c r="O160" s="1405"/>
      <c r="P160" s="1405"/>
      <c r="Q160" s="1405"/>
      <c r="R160" s="1405"/>
      <c r="S160" s="1405"/>
      <c r="T160" s="1405"/>
      <c r="U160" s="1405"/>
      <c r="V160" s="912"/>
    </row>
    <row r="161" spans="1:21" ht="14.25" customHeight="1">
      <c r="A161" s="1194" t="s">
        <v>537</v>
      </c>
      <c r="B161" s="1194"/>
      <c r="C161" s="1194"/>
      <c r="D161" s="1194"/>
      <c r="E161" s="1194"/>
      <c r="F161" s="1194"/>
      <c r="G161" s="1194"/>
      <c r="H161" s="1194"/>
      <c r="I161" s="1194"/>
      <c r="J161" s="1194"/>
      <c r="K161" s="1194"/>
      <c r="L161" s="1194"/>
      <c r="M161" s="1194"/>
      <c r="N161" s="1194"/>
      <c r="O161" s="1194"/>
      <c r="P161" s="1194"/>
      <c r="Q161" s="1194"/>
      <c r="R161" s="1194"/>
      <c r="S161" s="1194"/>
      <c r="T161" s="1194"/>
      <c r="U161" s="1194"/>
    </row>
    <row r="162" spans="1:21" ht="15" customHeight="1">
      <c r="A162" s="1468" t="s">
        <v>538</v>
      </c>
      <c r="B162" s="1468"/>
      <c r="C162" s="1468"/>
      <c r="D162" s="1468"/>
      <c r="E162" s="1468"/>
      <c r="F162" s="1468"/>
      <c r="G162" s="1468"/>
      <c r="H162" s="1468"/>
      <c r="I162" s="1468"/>
      <c r="J162" s="1468"/>
      <c r="K162" s="1468"/>
      <c r="L162" s="1468"/>
      <c r="M162" s="1468"/>
      <c r="N162" s="1468"/>
      <c r="O162" s="1468"/>
      <c r="P162" s="1468"/>
      <c r="Q162" s="1468"/>
      <c r="R162" s="1468"/>
      <c r="S162" s="1468"/>
      <c r="T162" s="1468"/>
      <c r="U162" s="1468"/>
    </row>
    <row r="163" spans="1:21" ht="15" customHeight="1">
      <c r="A163" s="1468" t="s">
        <v>539</v>
      </c>
      <c r="B163" s="1468"/>
      <c r="C163" s="1468"/>
      <c r="D163" s="1468"/>
      <c r="E163" s="1468"/>
      <c r="F163" s="1468"/>
      <c r="G163" s="1468"/>
      <c r="H163" s="1468"/>
      <c r="I163" s="1468"/>
      <c r="J163" s="1468"/>
      <c r="K163" s="1468"/>
      <c r="L163" s="1468"/>
      <c r="M163" s="1468"/>
      <c r="N163" s="1468"/>
      <c r="O163" s="1468"/>
      <c r="P163" s="1468"/>
      <c r="Q163" s="1468"/>
      <c r="R163" s="1468"/>
      <c r="S163" s="1468"/>
      <c r="T163" s="1468"/>
      <c r="U163" s="1468"/>
    </row>
    <row r="164" spans="1:21" ht="15" customHeight="1">
      <c r="A164" s="909"/>
      <c r="B164" s="909"/>
      <c r="C164" s="909"/>
      <c r="D164" s="909"/>
      <c r="E164" s="909"/>
      <c r="F164" s="909"/>
      <c r="G164" s="909"/>
      <c r="H164" s="909"/>
      <c r="I164" s="909"/>
      <c r="J164" s="909"/>
      <c r="K164" s="909"/>
      <c r="L164" s="909"/>
      <c r="M164" s="909"/>
      <c r="N164" s="909"/>
      <c r="O164" s="909"/>
      <c r="P164" s="909"/>
      <c r="Q164" s="909"/>
      <c r="R164" s="909"/>
      <c r="S164" s="909"/>
      <c r="T164" s="909"/>
      <c r="U164" s="909"/>
    </row>
    <row r="165" spans="1:21">
      <c r="A165" s="930"/>
      <c r="B165" s="930"/>
      <c r="C165" s="930"/>
      <c r="D165" s="930"/>
      <c r="E165" s="930"/>
      <c r="F165" s="930"/>
      <c r="G165" s="930"/>
      <c r="H165" s="930"/>
      <c r="I165" s="930"/>
      <c r="J165" s="930"/>
      <c r="K165" s="930"/>
      <c r="L165" s="930"/>
      <c r="M165" s="930"/>
      <c r="N165" s="930"/>
      <c r="O165" s="930"/>
      <c r="P165" s="930"/>
      <c r="Q165" s="930"/>
      <c r="R165" s="930"/>
      <c r="S165" s="930"/>
      <c r="T165" s="930"/>
      <c r="U165" s="930"/>
    </row>
    <row r="166" spans="1:21">
      <c r="A166" s="930"/>
      <c r="B166" s="930"/>
      <c r="C166" s="930"/>
      <c r="D166" s="169"/>
      <c r="E166" s="169"/>
      <c r="F166" s="919"/>
      <c r="G166" s="201"/>
      <c r="H166" s="201"/>
      <c r="I166" s="201"/>
      <c r="J166" s="201"/>
      <c r="K166" s="202"/>
      <c r="L166" s="202"/>
      <c r="M166" s="914"/>
      <c r="N166" s="914"/>
      <c r="O166" s="914"/>
      <c r="P166" s="914"/>
      <c r="Q166" s="914"/>
      <c r="R166" s="914"/>
      <c r="S166" s="914"/>
      <c r="T166" s="914"/>
    </row>
    <row r="167" spans="1:21">
      <c r="A167" s="930"/>
      <c r="B167" s="930"/>
      <c r="C167" s="930"/>
      <c r="D167" s="169"/>
      <c r="E167" s="169"/>
      <c r="F167" s="919"/>
      <c r="G167" s="201"/>
      <c r="H167" s="201"/>
      <c r="I167" s="201"/>
      <c r="J167" s="201"/>
      <c r="K167" s="202"/>
      <c r="L167" s="202"/>
      <c r="M167" s="914"/>
      <c r="N167" s="914"/>
      <c r="O167" s="914"/>
      <c r="P167" s="914"/>
      <c r="Q167" s="914"/>
      <c r="R167" s="914"/>
      <c r="S167" s="914"/>
      <c r="T167" s="914"/>
    </row>
    <row r="168" spans="1:21">
      <c r="A168" s="930"/>
      <c r="B168" s="930"/>
      <c r="C168" s="930"/>
      <c r="D168" s="169"/>
      <c r="E168" s="169"/>
      <c r="F168" s="919"/>
      <c r="G168" s="201"/>
      <c r="H168" s="201"/>
      <c r="I168" s="201"/>
      <c r="J168" s="201"/>
      <c r="K168" s="202"/>
      <c r="L168" s="202"/>
      <c r="M168" s="914"/>
      <c r="N168" s="914"/>
      <c r="O168" s="914"/>
      <c r="P168" s="914"/>
      <c r="Q168" s="914"/>
      <c r="R168" s="914"/>
      <c r="S168" s="914"/>
      <c r="T168" s="914"/>
    </row>
    <row r="169" spans="1:21">
      <c r="A169" s="930"/>
      <c r="B169" s="930"/>
      <c r="C169" s="930"/>
      <c r="D169" s="169"/>
      <c r="E169" s="169"/>
      <c r="F169" s="919"/>
      <c r="G169" s="201"/>
      <c r="H169" s="201"/>
      <c r="I169" s="201"/>
      <c r="J169" s="201"/>
      <c r="K169" s="202"/>
      <c r="L169" s="202"/>
      <c r="M169" s="914"/>
      <c r="N169" s="914"/>
      <c r="O169" s="914"/>
      <c r="P169" s="914"/>
      <c r="Q169" s="914"/>
      <c r="R169" s="914"/>
      <c r="S169" s="914"/>
      <c r="T169" s="914"/>
    </row>
    <row r="170" spans="1:21">
      <c r="A170" s="930"/>
      <c r="B170" s="930"/>
      <c r="C170" s="930"/>
      <c r="D170" s="169"/>
      <c r="E170" s="169"/>
      <c r="F170" s="919"/>
      <c r="G170" s="201"/>
      <c r="H170" s="201"/>
      <c r="I170" s="201"/>
      <c r="J170" s="201"/>
      <c r="K170" s="202"/>
      <c r="L170" s="202"/>
      <c r="M170" s="914"/>
      <c r="N170" s="914"/>
      <c r="O170" s="914"/>
      <c r="P170" s="914"/>
      <c r="Q170" s="914"/>
      <c r="R170" s="914"/>
      <c r="S170" s="914"/>
      <c r="T170" s="914"/>
    </row>
    <row r="171" spans="1:21">
      <c r="A171" s="930"/>
      <c r="B171" s="930"/>
      <c r="C171" s="930"/>
      <c r="D171" s="169"/>
      <c r="E171" s="169"/>
      <c r="F171" s="919"/>
      <c r="G171" s="201"/>
      <c r="H171" s="201"/>
      <c r="I171" s="201"/>
      <c r="J171" s="201"/>
      <c r="K171" s="202"/>
      <c r="L171" s="202"/>
      <c r="M171" s="914"/>
      <c r="N171" s="914"/>
      <c r="O171" s="914"/>
      <c r="P171" s="914"/>
      <c r="Q171" s="914"/>
      <c r="R171" s="914"/>
      <c r="S171" s="914"/>
      <c r="T171" s="914"/>
    </row>
    <row r="172" spans="1:21">
      <c r="A172" s="930"/>
      <c r="B172" s="930"/>
      <c r="C172" s="930"/>
      <c r="D172" s="169"/>
      <c r="E172" s="169"/>
      <c r="F172" s="919"/>
      <c r="G172" s="201"/>
      <c r="H172" s="201"/>
      <c r="I172" s="201"/>
      <c r="J172" s="201"/>
      <c r="K172" s="202"/>
      <c r="L172" s="202"/>
      <c r="M172" s="914"/>
      <c r="N172" s="914"/>
      <c r="O172" s="914"/>
      <c r="P172" s="914"/>
      <c r="Q172" s="914"/>
      <c r="R172" s="914"/>
      <c r="S172" s="914"/>
      <c r="T172" s="914"/>
    </row>
    <row r="173" spans="1:21">
      <c r="A173" s="930"/>
      <c r="B173" s="930"/>
      <c r="C173" s="930"/>
      <c r="D173" s="169"/>
      <c r="E173" s="169"/>
      <c r="F173" s="919"/>
      <c r="G173" s="201"/>
      <c r="H173" s="201"/>
      <c r="I173" s="201"/>
      <c r="J173" s="201"/>
      <c r="K173" s="202"/>
      <c r="L173" s="202"/>
      <c r="M173" s="914"/>
      <c r="N173" s="914"/>
      <c r="O173" s="914"/>
      <c r="P173" s="914"/>
      <c r="Q173" s="914"/>
      <c r="R173" s="914"/>
      <c r="S173" s="914"/>
      <c r="T173" s="914"/>
    </row>
    <row r="174" spans="1:21">
      <c r="A174" s="930"/>
      <c r="B174" s="930"/>
      <c r="C174" s="930"/>
      <c r="D174" s="169"/>
      <c r="E174" s="169"/>
      <c r="F174" s="919"/>
      <c r="G174" s="201"/>
      <c r="H174" s="201"/>
      <c r="I174" s="201"/>
      <c r="J174" s="201"/>
      <c r="K174" s="202"/>
      <c r="L174" s="202"/>
      <c r="M174" s="914"/>
      <c r="N174" s="914"/>
      <c r="O174" s="914"/>
      <c r="P174" s="914"/>
      <c r="Q174" s="914"/>
      <c r="R174" s="914"/>
      <c r="S174" s="914"/>
      <c r="T174" s="914"/>
    </row>
    <row r="175" spans="1:21">
      <c r="A175" s="930"/>
      <c r="B175" s="930"/>
      <c r="C175" s="930"/>
      <c r="D175" s="169"/>
      <c r="E175" s="169"/>
      <c r="F175" s="919"/>
      <c r="G175" s="201"/>
      <c r="H175" s="201"/>
      <c r="I175" s="201"/>
      <c r="J175" s="201"/>
      <c r="K175" s="202"/>
      <c r="L175" s="202"/>
      <c r="M175" s="914"/>
      <c r="N175" s="914"/>
      <c r="O175" s="914"/>
      <c r="P175" s="914"/>
      <c r="Q175" s="914"/>
      <c r="R175" s="914"/>
      <c r="S175" s="914"/>
      <c r="T175" s="914"/>
    </row>
    <row r="176" spans="1:21">
      <c r="A176" s="930"/>
      <c r="B176" s="930"/>
      <c r="C176" s="930"/>
      <c r="D176" s="169"/>
      <c r="E176" s="169"/>
      <c r="F176" s="919"/>
      <c r="G176" s="201"/>
      <c r="H176" s="201"/>
      <c r="I176" s="201"/>
      <c r="J176" s="201"/>
      <c r="K176" s="202"/>
      <c r="L176" s="202"/>
      <c r="M176" s="914"/>
      <c r="N176" s="914"/>
      <c r="O176" s="914"/>
      <c r="P176" s="914"/>
      <c r="Q176" s="914"/>
      <c r="R176" s="914"/>
      <c r="S176" s="914"/>
      <c r="T176" s="914"/>
    </row>
    <row r="177" spans="1:20">
      <c r="A177" s="930"/>
      <c r="B177" s="930"/>
      <c r="C177" s="930"/>
      <c r="D177" s="169"/>
      <c r="E177" s="169"/>
      <c r="F177" s="919"/>
      <c r="G177" s="201"/>
      <c r="H177" s="201"/>
      <c r="I177" s="201"/>
      <c r="J177" s="201"/>
      <c r="K177" s="202"/>
      <c r="L177" s="202"/>
      <c r="M177" s="914"/>
      <c r="N177" s="914"/>
      <c r="O177" s="914"/>
      <c r="P177" s="914"/>
      <c r="Q177" s="914"/>
      <c r="R177" s="914"/>
      <c r="S177" s="914"/>
      <c r="T177" s="914"/>
    </row>
    <row r="178" spans="1:20">
      <c r="A178" s="930"/>
      <c r="B178" s="930"/>
      <c r="C178" s="930"/>
      <c r="D178" s="169"/>
      <c r="E178" s="169"/>
      <c r="F178" s="919"/>
      <c r="G178" s="201"/>
      <c r="H178" s="201"/>
      <c r="I178" s="201"/>
      <c r="J178" s="201"/>
      <c r="K178" s="202"/>
      <c r="L178" s="202"/>
      <c r="M178" s="914"/>
      <c r="N178" s="914"/>
      <c r="O178" s="914"/>
      <c r="P178" s="914"/>
      <c r="Q178" s="914"/>
      <c r="R178" s="914"/>
      <c r="S178" s="914"/>
      <c r="T178" s="914"/>
    </row>
    <row r="179" spans="1:20">
      <c r="A179" s="930"/>
      <c r="B179" s="930"/>
      <c r="C179" s="930"/>
      <c r="D179" s="169"/>
      <c r="E179" s="169"/>
      <c r="F179" s="919"/>
      <c r="G179" s="201"/>
      <c r="H179" s="201"/>
      <c r="I179" s="201"/>
      <c r="J179" s="201"/>
      <c r="K179" s="202"/>
      <c r="L179" s="202"/>
      <c r="M179" s="914"/>
      <c r="N179" s="914"/>
      <c r="O179" s="914"/>
      <c r="P179" s="914"/>
      <c r="Q179" s="914"/>
      <c r="R179" s="914"/>
      <c r="S179" s="914"/>
      <c r="T179" s="914"/>
    </row>
    <row r="180" spans="1:20">
      <c r="A180" s="930"/>
      <c r="B180" s="930"/>
      <c r="C180" s="930"/>
      <c r="D180" s="169"/>
      <c r="E180" s="169"/>
      <c r="F180" s="919"/>
      <c r="G180" s="201"/>
      <c r="H180" s="201"/>
      <c r="I180" s="201"/>
      <c r="J180" s="201"/>
      <c r="K180" s="202"/>
      <c r="L180" s="202"/>
      <c r="M180" s="914"/>
      <c r="N180" s="914"/>
      <c r="O180" s="914"/>
      <c r="P180" s="914"/>
      <c r="Q180" s="914"/>
      <c r="R180" s="914"/>
      <c r="S180" s="914"/>
      <c r="T180" s="914"/>
    </row>
    <row r="181" spans="1:20">
      <c r="A181" s="930"/>
      <c r="B181" s="930"/>
      <c r="C181" s="930"/>
      <c r="D181" s="169"/>
      <c r="E181" s="169"/>
      <c r="F181" s="919"/>
      <c r="G181" s="201"/>
      <c r="H181" s="201"/>
      <c r="I181" s="201"/>
      <c r="J181" s="201"/>
      <c r="K181" s="202"/>
      <c r="L181" s="202"/>
      <c r="M181" s="914"/>
      <c r="N181" s="914"/>
      <c r="O181" s="914"/>
      <c r="P181" s="914"/>
      <c r="Q181" s="914"/>
      <c r="R181" s="914"/>
      <c r="S181" s="914"/>
      <c r="T181" s="914"/>
    </row>
    <row r="182" spans="1:20">
      <c r="A182" s="930"/>
      <c r="B182" s="930"/>
      <c r="C182" s="930"/>
      <c r="D182" s="169"/>
      <c r="E182" s="169"/>
      <c r="F182" s="919"/>
      <c r="G182" s="201"/>
      <c r="H182" s="201"/>
      <c r="I182" s="201"/>
      <c r="J182" s="201"/>
      <c r="K182" s="202"/>
      <c r="L182" s="202"/>
      <c r="M182" s="914"/>
      <c r="N182" s="914"/>
      <c r="O182" s="914"/>
      <c r="P182" s="914"/>
      <c r="Q182" s="914"/>
      <c r="R182" s="914"/>
      <c r="S182" s="914"/>
      <c r="T182" s="914"/>
    </row>
    <row r="183" spans="1:20">
      <c r="A183" s="930"/>
      <c r="B183" s="930"/>
      <c r="C183" s="930"/>
      <c r="D183" s="169"/>
      <c r="E183" s="169"/>
      <c r="F183" s="919"/>
      <c r="G183" s="201"/>
      <c r="H183" s="201"/>
      <c r="I183" s="201"/>
      <c r="J183" s="201"/>
      <c r="K183" s="202"/>
      <c r="L183" s="202"/>
      <c r="M183" s="914"/>
      <c r="N183" s="914"/>
      <c r="O183" s="914"/>
      <c r="P183" s="914"/>
      <c r="Q183" s="914"/>
      <c r="R183" s="914"/>
      <c r="S183" s="914"/>
      <c r="T183" s="914"/>
    </row>
    <row r="184" spans="1:20">
      <c r="A184" s="930"/>
      <c r="B184" s="930"/>
      <c r="C184" s="930"/>
      <c r="D184" s="169"/>
      <c r="E184" s="169"/>
      <c r="F184" s="919"/>
      <c r="G184" s="201"/>
      <c r="H184" s="201"/>
      <c r="I184" s="201"/>
      <c r="J184" s="201"/>
      <c r="K184" s="202"/>
      <c r="L184" s="202"/>
      <c r="M184" s="914"/>
      <c r="N184" s="914"/>
      <c r="O184" s="914"/>
      <c r="P184" s="914"/>
      <c r="Q184" s="914"/>
      <c r="R184" s="914"/>
      <c r="S184" s="914"/>
      <c r="T184" s="914"/>
    </row>
    <row r="185" spans="1:20">
      <c r="A185" s="930"/>
      <c r="B185" s="930"/>
      <c r="C185" s="930"/>
      <c r="D185" s="169"/>
      <c r="E185" s="169"/>
      <c r="F185" s="919"/>
      <c r="G185" s="201"/>
      <c r="H185" s="201"/>
      <c r="I185" s="201"/>
      <c r="J185" s="201"/>
      <c r="K185" s="202"/>
      <c r="L185" s="202"/>
      <c r="M185" s="914"/>
      <c r="N185" s="914"/>
      <c r="O185" s="914"/>
      <c r="P185" s="914"/>
      <c r="Q185" s="914"/>
      <c r="R185" s="914"/>
      <c r="S185" s="914"/>
      <c r="T185" s="914"/>
    </row>
    <row r="186" spans="1:20">
      <c r="A186" s="930"/>
      <c r="B186" s="930"/>
      <c r="C186" s="930"/>
      <c r="D186" s="169"/>
      <c r="E186" s="169"/>
      <c r="F186" s="919"/>
      <c r="G186" s="201"/>
      <c r="H186" s="201"/>
      <c r="I186" s="201"/>
      <c r="J186" s="201"/>
      <c r="K186" s="202"/>
      <c r="L186" s="202"/>
      <c r="M186" s="914"/>
      <c r="N186" s="914"/>
      <c r="O186" s="914"/>
      <c r="P186" s="914"/>
      <c r="Q186" s="914"/>
      <c r="R186" s="914"/>
      <c r="S186" s="914"/>
      <c r="T186" s="914"/>
    </row>
    <row r="187" spans="1:20">
      <c r="A187" s="930"/>
      <c r="B187" s="930"/>
      <c r="C187" s="930"/>
      <c r="D187" s="169"/>
      <c r="E187" s="169"/>
      <c r="F187" s="919"/>
      <c r="G187" s="201"/>
      <c r="H187" s="201"/>
      <c r="I187" s="201"/>
      <c r="J187" s="201"/>
      <c r="K187" s="202"/>
      <c r="L187" s="202"/>
      <c r="M187" s="914"/>
      <c r="N187" s="914"/>
      <c r="O187" s="914"/>
      <c r="P187" s="914"/>
      <c r="Q187" s="914"/>
      <c r="R187" s="914"/>
      <c r="S187" s="914"/>
      <c r="T187" s="914"/>
    </row>
    <row r="188" spans="1:20">
      <c r="A188" s="930"/>
      <c r="B188" s="930"/>
      <c r="C188" s="930"/>
      <c r="D188" s="169"/>
      <c r="E188" s="169"/>
      <c r="F188" s="919"/>
      <c r="G188" s="201"/>
      <c r="H188" s="201"/>
      <c r="I188" s="201"/>
      <c r="J188" s="201"/>
      <c r="K188" s="202"/>
      <c r="L188" s="202"/>
      <c r="M188" s="914"/>
      <c r="N188" s="914"/>
      <c r="O188" s="914"/>
      <c r="P188" s="914"/>
      <c r="Q188" s="914"/>
      <c r="R188" s="914"/>
      <c r="S188" s="914"/>
      <c r="T188" s="914"/>
    </row>
    <row r="189" spans="1:20">
      <c r="A189" s="930"/>
      <c r="B189" s="930"/>
      <c r="C189" s="930"/>
      <c r="D189" s="169"/>
      <c r="E189" s="169"/>
      <c r="F189" s="919"/>
      <c r="G189" s="201"/>
      <c r="H189" s="201"/>
      <c r="I189" s="201"/>
      <c r="J189" s="201"/>
      <c r="K189" s="202"/>
      <c r="L189" s="202"/>
      <c r="M189" s="914"/>
      <c r="N189" s="914"/>
      <c r="O189" s="914"/>
      <c r="P189" s="914"/>
      <c r="Q189" s="914"/>
      <c r="R189" s="914"/>
      <c r="S189" s="914"/>
      <c r="T189" s="914"/>
    </row>
    <row r="190" spans="1:20">
      <c r="A190" s="930"/>
      <c r="B190" s="930"/>
      <c r="C190" s="930"/>
      <c r="D190" s="169"/>
      <c r="E190" s="169"/>
      <c r="F190" s="919"/>
      <c r="G190" s="201"/>
      <c r="H190" s="201"/>
      <c r="I190" s="201"/>
      <c r="J190" s="201"/>
      <c r="K190" s="202"/>
      <c r="L190" s="202"/>
      <c r="M190" s="914"/>
      <c r="N190" s="914"/>
      <c r="O190" s="914"/>
      <c r="P190" s="914"/>
      <c r="Q190" s="914"/>
      <c r="R190" s="914"/>
      <c r="S190" s="914"/>
      <c r="T190" s="914"/>
    </row>
    <row r="191" spans="1:20">
      <c r="A191" s="930"/>
      <c r="B191" s="930"/>
      <c r="C191" s="930"/>
      <c r="D191" s="169"/>
      <c r="E191" s="169"/>
      <c r="F191" s="919"/>
      <c r="G191" s="201"/>
      <c r="H191" s="201"/>
      <c r="I191" s="201"/>
      <c r="J191" s="201"/>
      <c r="K191" s="202"/>
      <c r="L191" s="202"/>
      <c r="M191" s="914"/>
      <c r="N191" s="914"/>
      <c r="O191" s="914"/>
      <c r="P191" s="914"/>
      <c r="Q191" s="914"/>
      <c r="R191" s="914"/>
      <c r="S191" s="914"/>
      <c r="T191" s="914"/>
    </row>
    <row r="192" spans="1:20">
      <c r="A192" s="930"/>
      <c r="B192" s="930"/>
      <c r="C192" s="930"/>
      <c r="D192" s="169"/>
      <c r="E192" s="169"/>
      <c r="F192" s="919"/>
      <c r="G192" s="201"/>
      <c r="H192" s="201"/>
      <c r="I192" s="201"/>
      <c r="J192" s="201"/>
      <c r="K192" s="202"/>
      <c r="L192" s="202"/>
      <c r="M192" s="914"/>
      <c r="N192" s="914"/>
      <c r="O192" s="914"/>
      <c r="P192" s="914"/>
      <c r="Q192" s="914"/>
      <c r="R192" s="914"/>
      <c r="S192" s="914"/>
      <c r="T192" s="914"/>
    </row>
    <row r="193" spans="1:22">
      <c r="A193" s="930"/>
      <c r="B193" s="930"/>
      <c r="C193" s="930"/>
      <c r="D193" s="169"/>
      <c r="E193" s="169"/>
      <c r="F193" s="919"/>
      <c r="G193" s="201"/>
      <c r="H193" s="201"/>
      <c r="I193" s="201"/>
      <c r="J193" s="201"/>
      <c r="K193" s="202"/>
      <c r="L193" s="202"/>
      <c r="M193" s="914"/>
      <c r="N193" s="914"/>
      <c r="O193" s="914"/>
      <c r="P193" s="914"/>
      <c r="Q193" s="914"/>
      <c r="R193" s="914"/>
      <c r="S193" s="914"/>
      <c r="T193" s="914"/>
    </row>
    <row r="194" spans="1:22">
      <c r="A194" s="930"/>
      <c r="B194" s="930"/>
      <c r="C194" s="930"/>
      <c r="D194" s="169"/>
      <c r="E194" s="169"/>
      <c r="F194" s="919"/>
      <c r="G194" s="201"/>
      <c r="H194" s="201"/>
      <c r="I194" s="201"/>
      <c r="J194" s="201"/>
      <c r="K194" s="202"/>
      <c r="L194" s="202"/>
      <c r="M194" s="914"/>
      <c r="N194" s="914"/>
      <c r="O194" s="914"/>
      <c r="P194" s="914"/>
      <c r="Q194" s="914"/>
      <c r="R194" s="914"/>
      <c r="S194" s="914"/>
      <c r="T194" s="914"/>
    </row>
    <row r="195" spans="1:22">
      <c r="A195" s="930"/>
      <c r="B195" s="930"/>
      <c r="C195" s="930"/>
      <c r="D195" s="169"/>
      <c r="E195" s="169"/>
      <c r="F195" s="919"/>
      <c r="G195" s="201"/>
      <c r="H195" s="201"/>
      <c r="I195" s="201"/>
      <c r="J195" s="201"/>
      <c r="K195" s="202"/>
      <c r="L195" s="202"/>
      <c r="M195" s="914"/>
      <c r="N195" s="914"/>
      <c r="O195" s="914"/>
      <c r="P195" s="914"/>
      <c r="Q195" s="914"/>
      <c r="R195" s="914"/>
      <c r="S195" s="914"/>
      <c r="T195" s="914"/>
    </row>
    <row r="197" spans="1:22">
      <c r="A197" s="1468"/>
      <c r="B197" s="1468"/>
      <c r="C197" s="1468"/>
      <c r="D197" s="1468"/>
      <c r="E197" s="1468"/>
      <c r="F197" s="1468"/>
      <c r="G197" s="1468"/>
      <c r="H197" s="1468"/>
      <c r="I197" s="1468"/>
      <c r="J197" s="1468"/>
      <c r="K197" s="1468"/>
      <c r="L197" s="1468"/>
      <c r="M197" s="1468"/>
      <c r="N197" s="1468"/>
      <c r="O197" s="1468"/>
      <c r="P197" s="1468"/>
      <c r="Q197" s="1468"/>
      <c r="R197" s="1468"/>
      <c r="S197" s="1468"/>
      <c r="T197" s="1468"/>
      <c r="U197" s="1468"/>
      <c r="V197" s="1468"/>
    </row>
    <row r="198" spans="1:22">
      <c r="A198" s="908"/>
      <c r="B198" s="908"/>
      <c r="C198" s="908"/>
      <c r="D198" s="908"/>
      <c r="E198" s="908"/>
      <c r="F198" s="908"/>
      <c r="G198" s="908"/>
      <c r="H198" s="908"/>
      <c r="I198" s="908"/>
      <c r="J198" s="908"/>
      <c r="K198" s="908"/>
      <c r="L198" s="908"/>
      <c r="M198" s="923"/>
      <c r="N198" s="908"/>
      <c r="O198" s="908"/>
      <c r="P198" s="908"/>
      <c r="Q198" s="908"/>
      <c r="R198" s="908"/>
      <c r="S198" s="908"/>
      <c r="T198" s="908"/>
      <c r="U198" s="908"/>
      <c r="V198" s="908"/>
    </row>
    <row r="199" spans="1:22">
      <c r="A199" s="1468"/>
      <c r="B199" s="1468"/>
      <c r="C199" s="1468"/>
      <c r="D199" s="1468"/>
      <c r="E199" s="1468"/>
      <c r="F199" s="1468"/>
      <c r="G199" s="1468"/>
      <c r="H199" s="1468"/>
      <c r="I199" s="1468"/>
      <c r="J199" s="1468"/>
      <c r="K199" s="1468"/>
      <c r="L199" s="1468"/>
      <c r="M199" s="1468"/>
      <c r="N199" s="1468"/>
      <c r="O199" s="1468"/>
      <c r="P199" s="1468"/>
      <c r="Q199" s="1468"/>
      <c r="R199" s="1468"/>
      <c r="S199" s="1468"/>
      <c r="T199" s="1468"/>
      <c r="U199" s="1468"/>
      <c r="V199" s="1468"/>
    </row>
    <row r="200" spans="1:22">
      <c r="A200" s="909"/>
      <c r="B200" s="909"/>
      <c r="C200" s="909"/>
      <c r="D200" s="909"/>
      <c r="E200" s="909"/>
      <c r="F200" s="909"/>
      <c r="G200" s="909"/>
      <c r="H200" s="909"/>
      <c r="I200" s="909"/>
      <c r="J200" s="909"/>
      <c r="K200" s="909"/>
      <c r="L200" s="909"/>
      <c r="M200" s="203"/>
      <c r="N200" s="909"/>
      <c r="O200" s="909"/>
      <c r="P200" s="909"/>
      <c r="Q200" s="909"/>
      <c r="R200" s="909"/>
      <c r="S200" s="909"/>
      <c r="T200" s="909"/>
      <c r="U200" s="909"/>
      <c r="V200" s="909"/>
    </row>
    <row r="201" spans="1:22">
      <c r="A201" s="1468"/>
      <c r="B201" s="1468"/>
      <c r="C201" s="1468"/>
      <c r="D201" s="1468"/>
      <c r="E201" s="1468"/>
      <c r="F201" s="1468"/>
      <c r="G201" s="1468"/>
      <c r="H201" s="1468"/>
      <c r="I201" s="1468"/>
      <c r="J201" s="1468"/>
      <c r="K201" s="1468"/>
      <c r="L201" s="1468"/>
      <c r="M201" s="1468"/>
      <c r="N201" s="1468"/>
      <c r="O201" s="1468"/>
      <c r="P201" s="1468"/>
      <c r="Q201" s="1468"/>
      <c r="R201" s="1468"/>
      <c r="S201" s="1468"/>
      <c r="T201" s="1468"/>
      <c r="U201" s="1468"/>
      <c r="V201" s="1468"/>
    </row>
    <row r="202" spans="1:22">
      <c r="A202" s="1195"/>
      <c r="B202" s="1195"/>
      <c r="C202" s="1195"/>
      <c r="D202" s="1195"/>
      <c r="E202" s="1195"/>
      <c r="F202" s="1195"/>
      <c r="G202" s="1195"/>
      <c r="H202" s="1195"/>
      <c r="I202" s="1195"/>
      <c r="J202" s="1195"/>
      <c r="K202" s="1195"/>
      <c r="L202" s="1195"/>
      <c r="M202" s="1195"/>
      <c r="N202" s="1195"/>
      <c r="O202" s="1195"/>
      <c r="P202" s="1195"/>
      <c r="Q202" s="1195"/>
      <c r="R202" s="1195"/>
      <c r="S202" s="1195"/>
      <c r="T202" s="1195"/>
      <c r="U202" s="1195"/>
      <c r="V202" s="1195"/>
    </row>
    <row r="203" spans="1:22">
      <c r="A203" s="1195"/>
      <c r="B203" s="1195"/>
      <c r="C203" s="1195"/>
      <c r="D203" s="1195"/>
      <c r="E203" s="1195"/>
      <c r="F203" s="1195"/>
      <c r="G203" s="1195"/>
      <c r="H203" s="1195"/>
      <c r="I203" s="1195"/>
      <c r="J203" s="1195"/>
      <c r="K203" s="1195"/>
      <c r="L203" s="1195"/>
      <c r="M203" s="1195"/>
      <c r="N203" s="1195"/>
      <c r="O203" s="1195"/>
      <c r="P203" s="1195"/>
      <c r="Q203" s="1195"/>
      <c r="R203" s="1195"/>
      <c r="S203" s="1195"/>
      <c r="T203" s="1195"/>
      <c r="U203" s="1195"/>
      <c r="V203" s="1195"/>
    </row>
    <row r="204" spans="1:22">
      <c r="A204" s="1195"/>
      <c r="B204" s="1195"/>
      <c r="C204" s="1195"/>
      <c r="D204" s="1195"/>
      <c r="E204" s="1195"/>
      <c r="F204" s="1195"/>
      <c r="G204" s="1195"/>
      <c r="H204" s="1195"/>
      <c r="I204" s="1195"/>
      <c r="J204" s="1195"/>
      <c r="K204" s="1195"/>
      <c r="L204" s="1195"/>
      <c r="M204" s="1195"/>
      <c r="N204" s="1195"/>
      <c r="O204" s="1195"/>
      <c r="P204" s="1195"/>
      <c r="Q204" s="1195"/>
      <c r="R204" s="1195"/>
      <c r="S204" s="1195"/>
      <c r="T204" s="1195"/>
      <c r="U204" s="1195"/>
      <c r="V204" s="1195"/>
    </row>
    <row r="205" spans="1:22">
      <c r="A205" s="908"/>
      <c r="B205" s="908"/>
      <c r="C205" s="908"/>
      <c r="D205" s="908"/>
      <c r="E205" s="908"/>
      <c r="F205" s="908"/>
      <c r="G205" s="908"/>
      <c r="H205" s="908"/>
      <c r="I205" s="908"/>
      <c r="J205" s="908"/>
      <c r="K205" s="908"/>
      <c r="L205" s="908"/>
      <c r="M205" s="923"/>
      <c r="N205" s="908"/>
      <c r="O205" s="908"/>
      <c r="P205" s="908"/>
      <c r="Q205" s="908"/>
      <c r="R205" s="908"/>
      <c r="S205" s="908"/>
      <c r="T205" s="908"/>
      <c r="U205" s="908"/>
      <c r="V205" s="908"/>
    </row>
    <row r="206" spans="1:22">
      <c r="A206" s="1195"/>
      <c r="B206" s="1195"/>
      <c r="C206" s="1195"/>
      <c r="D206" s="1195"/>
      <c r="E206" s="1195"/>
      <c r="F206" s="1195"/>
      <c r="G206" s="1195"/>
      <c r="H206" s="1195"/>
      <c r="I206" s="1195"/>
      <c r="J206" s="1195"/>
      <c r="K206" s="1195"/>
      <c r="L206" s="1195"/>
      <c r="M206" s="1195"/>
      <c r="N206" s="1195"/>
      <c r="O206" s="1195"/>
      <c r="P206" s="1195"/>
      <c r="Q206" s="1195"/>
      <c r="R206" s="1195"/>
      <c r="S206" s="1195"/>
      <c r="T206" s="1195"/>
      <c r="U206" s="1195"/>
      <c r="V206" s="1195"/>
    </row>
    <row r="207" spans="1:22">
      <c r="A207" s="1195"/>
      <c r="B207" s="1195"/>
      <c r="C207" s="1195"/>
      <c r="D207" s="1195"/>
      <c r="E207" s="1195"/>
      <c r="F207" s="1195"/>
      <c r="G207" s="1195"/>
      <c r="H207" s="1195"/>
      <c r="I207" s="1195"/>
      <c r="J207" s="1195"/>
      <c r="K207" s="1195"/>
      <c r="L207" s="1195"/>
      <c r="M207" s="1195"/>
      <c r="N207" s="1195"/>
      <c r="O207" s="1195"/>
      <c r="P207" s="1195"/>
      <c r="Q207" s="1195"/>
      <c r="R207" s="1195"/>
      <c r="S207" s="1195"/>
      <c r="T207" s="1195"/>
      <c r="U207" s="1195"/>
      <c r="V207" s="1195"/>
    </row>
    <row r="208" spans="1:22">
      <c r="A208" s="1195"/>
      <c r="B208" s="1195"/>
      <c r="C208" s="1195"/>
      <c r="D208" s="1195"/>
      <c r="E208" s="1195"/>
      <c r="F208" s="1195"/>
      <c r="G208" s="1195"/>
      <c r="H208" s="1195"/>
      <c r="I208" s="1195"/>
      <c r="J208" s="1195"/>
      <c r="K208" s="1195"/>
      <c r="L208" s="1195"/>
      <c r="M208" s="1195"/>
      <c r="N208" s="1195"/>
      <c r="O208" s="1195"/>
      <c r="P208" s="1195"/>
      <c r="Q208" s="1195"/>
      <c r="R208" s="1195"/>
      <c r="S208" s="1195"/>
      <c r="T208" s="1195"/>
      <c r="U208" s="1195"/>
      <c r="V208" s="1195"/>
    </row>
    <row r="209" spans="1:22">
      <c r="A209" s="909"/>
      <c r="B209" s="909"/>
      <c r="C209" s="909"/>
      <c r="D209" s="909"/>
      <c r="E209" s="909"/>
      <c r="F209" s="909"/>
      <c r="G209" s="909"/>
      <c r="H209" s="909"/>
      <c r="I209" s="909"/>
      <c r="J209" s="909"/>
      <c r="K209" s="909"/>
      <c r="L209" s="909"/>
      <c r="M209" s="203"/>
      <c r="N209" s="909"/>
      <c r="O209" s="909"/>
      <c r="P209" s="909"/>
      <c r="Q209" s="909"/>
      <c r="R209" s="909"/>
      <c r="S209" s="909"/>
      <c r="T209" s="909"/>
      <c r="U209" s="909"/>
      <c r="V209" s="909"/>
    </row>
    <row r="210" spans="1:22">
      <c r="A210" s="1468"/>
      <c r="B210" s="1468"/>
      <c r="C210" s="1468"/>
      <c r="D210" s="1468"/>
      <c r="E210" s="1468"/>
      <c r="F210" s="1468"/>
      <c r="G210" s="1468"/>
      <c r="H210" s="1468"/>
      <c r="I210" s="1468"/>
      <c r="J210" s="1468"/>
      <c r="K210" s="1468"/>
      <c r="L210" s="1468"/>
      <c r="M210" s="1468"/>
      <c r="N210" s="1468"/>
      <c r="O210" s="1468"/>
      <c r="P210" s="1468"/>
      <c r="Q210" s="1468"/>
      <c r="R210" s="1468"/>
      <c r="S210" s="1468"/>
      <c r="T210" s="1468"/>
      <c r="U210" s="1468"/>
      <c r="V210" s="1468"/>
    </row>
    <row r="211" spans="1:22">
      <c r="A211" s="1195"/>
      <c r="B211" s="1195"/>
      <c r="C211" s="1195"/>
      <c r="D211" s="1195"/>
      <c r="E211" s="1195"/>
      <c r="F211" s="1195"/>
      <c r="G211" s="1195"/>
      <c r="H211" s="1195"/>
      <c r="I211" s="1195"/>
      <c r="J211" s="1195"/>
      <c r="K211" s="1195"/>
      <c r="L211" s="1195"/>
      <c r="M211" s="1195"/>
      <c r="N211" s="1195"/>
      <c r="O211" s="1195"/>
      <c r="P211" s="1195"/>
      <c r="Q211" s="1195"/>
      <c r="R211" s="1195"/>
      <c r="S211" s="1195"/>
      <c r="T211" s="1195"/>
      <c r="U211" s="1195"/>
      <c r="V211" s="1195"/>
    </row>
    <row r="212" spans="1:22">
      <c r="A212" s="1195"/>
      <c r="B212" s="1195"/>
      <c r="C212" s="1195"/>
      <c r="D212" s="1195"/>
      <c r="E212" s="1195"/>
      <c r="F212" s="1195"/>
      <c r="G212" s="1195"/>
      <c r="H212" s="1195"/>
      <c r="I212" s="1195"/>
      <c r="J212" s="1195"/>
      <c r="K212" s="1195"/>
      <c r="L212" s="1195"/>
      <c r="M212" s="1195"/>
      <c r="N212" s="1195"/>
      <c r="O212" s="1195"/>
      <c r="P212" s="1195"/>
      <c r="Q212" s="1195"/>
      <c r="R212" s="1195"/>
      <c r="S212" s="1195"/>
      <c r="T212" s="1195"/>
      <c r="U212" s="1195"/>
      <c r="V212" s="1195"/>
    </row>
    <row r="213" spans="1:22">
      <c r="A213" s="908"/>
      <c r="B213" s="908"/>
      <c r="C213" s="908"/>
      <c r="D213" s="908"/>
      <c r="E213" s="908"/>
      <c r="F213" s="908"/>
      <c r="G213" s="908"/>
      <c r="H213" s="908"/>
      <c r="I213" s="908"/>
      <c r="J213" s="908"/>
      <c r="K213" s="908"/>
      <c r="L213" s="908"/>
      <c r="M213" s="923"/>
      <c r="N213" s="908"/>
      <c r="O213" s="908"/>
      <c r="P213" s="908"/>
      <c r="Q213" s="908"/>
      <c r="R213" s="908"/>
      <c r="S213" s="908"/>
      <c r="T213" s="908"/>
      <c r="U213" s="908"/>
      <c r="V213" s="908"/>
    </row>
    <row r="214" spans="1:22">
      <c r="A214" s="1195"/>
      <c r="B214" s="1195"/>
      <c r="C214" s="1195"/>
      <c r="D214" s="1195"/>
      <c r="E214" s="1195"/>
      <c r="F214" s="1195"/>
      <c r="G214" s="1195"/>
      <c r="H214" s="1195"/>
      <c r="I214" s="1195"/>
      <c r="J214" s="1195"/>
      <c r="K214" s="1195"/>
      <c r="L214" s="1195"/>
      <c r="M214" s="1195"/>
      <c r="N214" s="1195"/>
      <c r="O214" s="1195"/>
      <c r="P214" s="1195"/>
      <c r="Q214" s="1195"/>
      <c r="R214" s="1195"/>
      <c r="S214" s="1195"/>
      <c r="T214" s="1195"/>
      <c r="U214" s="1195"/>
      <c r="V214" s="1195"/>
    </row>
    <row r="215" spans="1:22">
      <c r="A215" s="908"/>
      <c r="B215" s="908"/>
      <c r="C215" s="908"/>
      <c r="D215" s="908"/>
      <c r="E215" s="908"/>
      <c r="F215" s="908"/>
      <c r="G215" s="908"/>
      <c r="H215" s="908"/>
      <c r="I215" s="908"/>
      <c r="J215" s="908"/>
      <c r="K215" s="908"/>
      <c r="L215" s="908"/>
      <c r="M215" s="923"/>
      <c r="N215" s="908"/>
      <c r="O215" s="908"/>
      <c r="P215" s="908"/>
      <c r="Q215" s="908"/>
      <c r="R215" s="908"/>
      <c r="S215" s="908"/>
      <c r="T215" s="908"/>
      <c r="U215" s="908"/>
      <c r="V215" s="908"/>
    </row>
    <row r="216" spans="1:22">
      <c r="A216" s="1195"/>
      <c r="B216" s="1195"/>
      <c r="C216" s="1195"/>
      <c r="D216" s="1195"/>
      <c r="E216" s="1195"/>
      <c r="F216" s="1195"/>
      <c r="G216" s="1195"/>
      <c r="H216" s="1195"/>
      <c r="I216" s="1195"/>
      <c r="J216" s="1195"/>
      <c r="K216" s="1195"/>
      <c r="L216" s="1195"/>
      <c r="M216" s="1195"/>
      <c r="N216" s="1195"/>
      <c r="O216" s="1195"/>
      <c r="P216" s="1195"/>
      <c r="Q216" s="1195"/>
      <c r="R216" s="1195"/>
      <c r="S216" s="1195"/>
      <c r="T216" s="1195"/>
      <c r="U216" s="1195"/>
      <c r="V216" s="1195"/>
    </row>
    <row r="217" spans="1:22">
      <c r="A217" s="1195"/>
      <c r="B217" s="1195"/>
      <c r="C217" s="1195"/>
      <c r="D217" s="1195"/>
      <c r="E217" s="1195"/>
      <c r="F217" s="1195"/>
      <c r="G217" s="1195"/>
      <c r="H217" s="1195"/>
      <c r="I217" s="1195"/>
      <c r="J217" s="1195"/>
      <c r="K217" s="1195"/>
      <c r="L217" s="1195"/>
      <c r="M217" s="1195"/>
      <c r="N217" s="1195"/>
      <c r="O217" s="1195"/>
      <c r="P217" s="1195"/>
      <c r="Q217" s="1195"/>
      <c r="R217" s="1195"/>
      <c r="S217" s="1195"/>
      <c r="T217" s="1195"/>
      <c r="U217" s="1195"/>
      <c r="V217" s="1195"/>
    </row>
    <row r="218" spans="1:22">
      <c r="A218" s="908"/>
      <c r="B218" s="908"/>
      <c r="C218" s="908"/>
      <c r="D218" s="908"/>
      <c r="E218" s="908"/>
      <c r="F218" s="908"/>
      <c r="G218" s="908"/>
      <c r="H218" s="908"/>
      <c r="I218" s="908"/>
      <c r="J218" s="908"/>
      <c r="K218" s="908"/>
      <c r="L218" s="908"/>
      <c r="M218" s="923"/>
      <c r="N218" s="908"/>
      <c r="O218" s="908"/>
      <c r="P218" s="908"/>
      <c r="Q218" s="908"/>
      <c r="R218" s="908"/>
      <c r="S218" s="908"/>
      <c r="T218" s="908"/>
      <c r="U218" s="908"/>
      <c r="V218" s="908"/>
    </row>
    <row r="219" spans="1:22">
      <c r="A219" s="1195"/>
      <c r="B219" s="1195"/>
      <c r="C219" s="1195"/>
      <c r="D219" s="1195"/>
      <c r="E219" s="1195"/>
      <c r="F219" s="1195"/>
      <c r="G219" s="1195"/>
      <c r="H219" s="1195"/>
      <c r="I219" s="1195"/>
      <c r="J219" s="1195"/>
      <c r="K219" s="1195"/>
      <c r="L219" s="1195"/>
      <c r="M219" s="1195"/>
      <c r="N219" s="1195"/>
      <c r="O219" s="1195"/>
      <c r="P219" s="1195"/>
      <c r="Q219" s="1195"/>
      <c r="R219" s="1195"/>
      <c r="S219" s="1195"/>
      <c r="T219" s="1195"/>
      <c r="U219" s="1195"/>
      <c r="V219" s="1195"/>
    </row>
    <row r="819" spans="4:9">
      <c r="D819" s="931"/>
      <c r="E819" s="931"/>
      <c r="F819" s="931" t="s">
        <v>540</v>
      </c>
      <c r="H819" s="931"/>
      <c r="I819" s="931"/>
    </row>
  </sheetData>
  <mergeCells count="245">
    <mergeCell ref="A158:U158"/>
    <mergeCell ref="A157:U157"/>
    <mergeCell ref="G151:G152"/>
    <mergeCell ref="A162:U162"/>
    <mergeCell ref="A159:U159"/>
    <mergeCell ref="A160:U160"/>
    <mergeCell ref="G154:H154"/>
    <mergeCell ref="A163:U163"/>
    <mergeCell ref="A197:V197"/>
    <mergeCell ref="A161:U161"/>
    <mergeCell ref="H151:I152"/>
    <mergeCell ref="J151:J152"/>
    <mergeCell ref="K151:L152"/>
    <mergeCell ref="P151:Q151"/>
    <mergeCell ref="P152:Q152"/>
    <mergeCell ref="A154:C154"/>
    <mergeCell ref="A216:V217"/>
    <mergeCell ref="A219:V219"/>
    <mergeCell ref="A203:V204"/>
    <mergeCell ref="A206:V206"/>
    <mergeCell ref="A207:V208"/>
    <mergeCell ref="A210:V210"/>
    <mergeCell ref="A211:V212"/>
    <mergeCell ref="A214:V214"/>
    <mergeCell ref="A202:V202"/>
    <mergeCell ref="A199:V199"/>
    <mergeCell ref="A201:V201"/>
    <mergeCell ref="N154:O154"/>
    <mergeCell ref="A151:A152"/>
    <mergeCell ref="B151:B152"/>
    <mergeCell ref="A121:V122"/>
    <mergeCell ref="A123:V124"/>
    <mergeCell ref="A125:V127"/>
    <mergeCell ref="A128:V128"/>
    <mergeCell ref="A129:V129"/>
    <mergeCell ref="A130:V130"/>
    <mergeCell ref="C151:D152"/>
    <mergeCell ref="I154:J154"/>
    <mergeCell ref="L154:M154"/>
    <mergeCell ref="R154:T154"/>
    <mergeCell ref="E151:E152"/>
    <mergeCell ref="F151:F152"/>
    <mergeCell ref="A131:V131"/>
    <mergeCell ref="O147:O149"/>
    <mergeCell ref="P147:Q149"/>
    <mergeCell ref="C146:D146"/>
    <mergeCell ref="A133:V133"/>
    <mergeCell ref="A134:V134"/>
    <mergeCell ref="A135:V135"/>
    <mergeCell ref="M146:N146"/>
    <mergeCell ref="P146:Q146"/>
    <mergeCell ref="H147:I150"/>
    <mergeCell ref="C147:D150"/>
    <mergeCell ref="C145:F145"/>
    <mergeCell ref="G145:G146"/>
    <mergeCell ref="H145:I146"/>
    <mergeCell ref="J145:J146"/>
    <mergeCell ref="K145:L146"/>
    <mergeCell ref="E147:E150"/>
    <mergeCell ref="F147:F150"/>
    <mergeCell ref="A117:V118"/>
    <mergeCell ref="A119:V119"/>
    <mergeCell ref="J147:J150"/>
    <mergeCell ref="K147:L150"/>
    <mergeCell ref="M147:M149"/>
    <mergeCell ref="N147:N149"/>
    <mergeCell ref="G147:G150"/>
    <mergeCell ref="A147:A150"/>
    <mergeCell ref="B147:B150"/>
    <mergeCell ref="A138:V138"/>
    <mergeCell ref="A139:V139"/>
    <mergeCell ref="A140:V140"/>
    <mergeCell ref="A141:V141"/>
    <mergeCell ref="A142:V142"/>
    <mergeCell ref="R145:U145"/>
    <mergeCell ref="B145:B146"/>
    <mergeCell ref="A120:V120"/>
    <mergeCell ref="A132:V132"/>
    <mergeCell ref="A136:V136"/>
    <mergeCell ref="A137:V137"/>
    <mergeCell ref="A143:U143"/>
    <mergeCell ref="A145:A146"/>
    <mergeCell ref="P150:Q150"/>
    <mergeCell ref="M145:Q145"/>
    <mergeCell ref="A88:V88"/>
    <mergeCell ref="A89:V89"/>
    <mergeCell ref="A90:V90"/>
    <mergeCell ref="A91:V91"/>
    <mergeCell ref="A92:V92"/>
    <mergeCell ref="A93:V93"/>
    <mergeCell ref="A103:V103"/>
    <mergeCell ref="A104:V105"/>
    <mergeCell ref="A95:V96"/>
    <mergeCell ref="A98:V99"/>
    <mergeCell ref="A109:V109"/>
    <mergeCell ref="A110:V111"/>
    <mergeCell ref="A112:V112"/>
    <mergeCell ref="A113:V113"/>
    <mergeCell ref="A114:V115"/>
    <mergeCell ref="A116:V116"/>
    <mergeCell ref="A94:V94"/>
    <mergeCell ref="A97:V97"/>
    <mergeCell ref="A106:V106"/>
    <mergeCell ref="A107:V108"/>
    <mergeCell ref="A100:V100"/>
    <mergeCell ref="A101:V101"/>
    <mergeCell ref="A102:V102"/>
    <mergeCell ref="W67:W70"/>
    <mergeCell ref="S74:T74"/>
    <mergeCell ref="O75:P75"/>
    <mergeCell ref="A76:V76"/>
    <mergeCell ref="A77:V77"/>
    <mergeCell ref="A78:V78"/>
    <mergeCell ref="A57:A71"/>
    <mergeCell ref="B57:B71"/>
    <mergeCell ref="T57:T58"/>
    <mergeCell ref="A81:V81"/>
    <mergeCell ref="A82:V82"/>
    <mergeCell ref="A83:V83"/>
    <mergeCell ref="A84:V84"/>
    <mergeCell ref="A85:V85"/>
    <mergeCell ref="K60:K61"/>
    <mergeCell ref="O61:P61"/>
    <mergeCell ref="V67:V70"/>
    <mergeCell ref="A86:V86"/>
    <mergeCell ref="A79:V79"/>
    <mergeCell ref="A80:V80"/>
    <mergeCell ref="A87:V87"/>
    <mergeCell ref="A51:A56"/>
    <mergeCell ref="B51:B56"/>
    <mergeCell ref="R30:R34"/>
    <mergeCell ref="N30:N34"/>
    <mergeCell ref="O30:O34"/>
    <mergeCell ref="U9:U10"/>
    <mergeCell ref="I19:I20"/>
    <mergeCell ref="C19:C20"/>
    <mergeCell ref="D19:D20"/>
    <mergeCell ref="E19:E20"/>
    <mergeCell ref="G30:G34"/>
    <mergeCell ref="H22:H29"/>
    <mergeCell ref="L22:L29"/>
    <mergeCell ref="G22:G29"/>
    <mergeCell ref="O19:O20"/>
    <mergeCell ref="P19:P20"/>
    <mergeCell ref="Q19:Q20"/>
    <mergeCell ref="R22:R29"/>
    <mergeCell ref="M22:M29"/>
    <mergeCell ref="L30:L34"/>
    <mergeCell ref="P22:P29"/>
    <mergeCell ref="I22:I29"/>
    <mergeCell ref="J22:J29"/>
    <mergeCell ref="I30:I34"/>
    <mergeCell ref="D30:D34"/>
    <mergeCell ref="E30:E34"/>
    <mergeCell ref="F30:F34"/>
    <mergeCell ref="V9:V10"/>
    <mergeCell ref="F10:F11"/>
    <mergeCell ref="F19:F20"/>
    <mergeCell ref="W9:W10"/>
    <mergeCell ref="R9:R10"/>
    <mergeCell ref="Q11:Q16"/>
    <mergeCell ref="J12:J16"/>
    <mergeCell ref="K12:K16"/>
    <mergeCell ref="L12:L16"/>
    <mergeCell ref="I10:I11"/>
    <mergeCell ref="J10:J11"/>
    <mergeCell ref="U19:U20"/>
    <mergeCell ref="R19:R20"/>
    <mergeCell ref="S19:S20"/>
    <mergeCell ref="T19:T20"/>
    <mergeCell ref="S9:S10"/>
    <mergeCell ref="K10:K11"/>
    <mergeCell ref="N12:N16"/>
    <mergeCell ref="T9:T10"/>
    <mergeCell ref="O22:O29"/>
    <mergeCell ref="V19:V20"/>
    <mergeCell ref="R11:R16"/>
    <mergeCell ref="L10:L11"/>
    <mergeCell ref="A1:V1"/>
    <mergeCell ref="A2:V2"/>
    <mergeCell ref="A4:A8"/>
    <mergeCell ref="B4:I5"/>
    <mergeCell ref="J4:N5"/>
    <mergeCell ref="O4:R5"/>
    <mergeCell ref="R6:R8"/>
    <mergeCell ref="S4:W5"/>
    <mergeCell ref="B6:B8"/>
    <mergeCell ref="C6:C8"/>
    <mergeCell ref="S6:S8"/>
    <mergeCell ref="T6:T8"/>
    <mergeCell ref="U6:U8"/>
    <mergeCell ref="V6:V8"/>
    <mergeCell ref="W6:W8"/>
    <mergeCell ref="D6:D8"/>
    <mergeCell ref="E6:E8"/>
    <mergeCell ref="F6:F8"/>
    <mergeCell ref="G6:G8"/>
    <mergeCell ref="H6:I8"/>
    <mergeCell ref="J6:J8"/>
    <mergeCell ref="L6:L8"/>
    <mergeCell ref="M6:N8"/>
    <mergeCell ref="O6:O8"/>
    <mergeCell ref="P6:P8"/>
    <mergeCell ref="Q6:Q8"/>
    <mergeCell ref="K6:K8"/>
    <mergeCell ref="C12:C16"/>
    <mergeCell ref="D12:D16"/>
    <mergeCell ref="E12:E16"/>
    <mergeCell ref="F12:F16"/>
    <mergeCell ref="G12:G16"/>
    <mergeCell ref="H12:H16"/>
    <mergeCell ref="C10:C11"/>
    <mergeCell ref="D10:D11"/>
    <mergeCell ref="E10:E11"/>
    <mergeCell ref="M12:M16"/>
    <mergeCell ref="I12:I16"/>
    <mergeCell ref="P11:P16"/>
    <mergeCell ref="O11:O16"/>
    <mergeCell ref="M10:M11"/>
    <mergeCell ref="N10:N11"/>
    <mergeCell ref="G10:G11"/>
    <mergeCell ref="A9:A17"/>
    <mergeCell ref="B9:B17"/>
    <mergeCell ref="O9:O10"/>
    <mergeCell ref="P9:P10"/>
    <mergeCell ref="Q9:Q10"/>
    <mergeCell ref="P30:P34"/>
    <mergeCell ref="N22:N29"/>
    <mergeCell ref="Q22:Q29"/>
    <mergeCell ref="Q30:Q34"/>
    <mergeCell ref="A18:A37"/>
    <mergeCell ref="B18:B37"/>
    <mergeCell ref="J30:J34"/>
    <mergeCell ref="K30:K34"/>
    <mergeCell ref="M30:M34"/>
    <mergeCell ref="K22:K29"/>
    <mergeCell ref="C30:C34"/>
    <mergeCell ref="C22:C29"/>
    <mergeCell ref="D22:D29"/>
    <mergeCell ref="E22:E29"/>
    <mergeCell ref="F22:F29"/>
    <mergeCell ref="G19:G20"/>
    <mergeCell ref="H19:H20"/>
    <mergeCell ref="H10:H11"/>
    <mergeCell ref="H30:H34"/>
  </mergeCells>
  <printOptions horizontalCentered="1"/>
  <pageMargins left="0.25" right="0.25" top="0.5" bottom="0.5" header="0" footer="0"/>
  <pageSetup paperSize="5" scale="41" fitToHeight="4" orientation="landscape" r:id="rId1"/>
  <rowBreaks count="2" manualBreakCount="2">
    <brk id="76" max="22" man="1"/>
    <brk id="154"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1:L29"/>
  <sheetViews>
    <sheetView view="pageBreakPreview" zoomScale="70" zoomScaleNormal="85" zoomScaleSheetLayoutView="70" zoomScalePageLayoutView="85" workbookViewId="0"/>
  </sheetViews>
  <sheetFormatPr defaultColWidth="9.109375" defaultRowHeight="13.8"/>
  <cols>
    <col min="1" max="1" width="2.6640625" style="810" customWidth="1"/>
    <col min="2" max="2" width="12.6640625" style="37" customWidth="1"/>
    <col min="3" max="3" width="2.6640625" style="37" customWidth="1"/>
    <col min="4" max="4" width="26.6640625" style="38" customWidth="1"/>
    <col min="5" max="5" width="30.88671875" style="810" customWidth="1"/>
    <col min="6" max="6" width="28.6640625" style="40" customWidth="1"/>
    <col min="7" max="7" width="30.44140625" style="41" customWidth="1"/>
    <col min="8" max="8" width="24.44140625" style="41" customWidth="1"/>
    <col min="9" max="9" width="28.33203125" style="810" customWidth="1"/>
    <col min="10" max="16384" width="9.109375" style="810"/>
  </cols>
  <sheetData>
    <row r="1" spans="2:12">
      <c r="B1" s="1491" t="s">
        <v>541</v>
      </c>
      <c r="C1" s="1491"/>
      <c r="D1" s="1491"/>
      <c r="E1" s="1491"/>
      <c r="F1" s="1491"/>
      <c r="G1" s="204"/>
      <c r="H1" s="204"/>
      <c r="I1" s="204"/>
    </row>
    <row r="2" spans="2:12">
      <c r="B2" s="1491" t="s">
        <v>345</v>
      </c>
      <c r="C2" s="1491"/>
      <c r="D2" s="1491"/>
      <c r="E2" s="1491"/>
      <c r="F2" s="1491"/>
      <c r="G2" s="204"/>
      <c r="H2" s="204"/>
      <c r="I2" s="204"/>
    </row>
    <row r="3" spans="2:12" ht="14.4" thickBot="1">
      <c r="B3" s="204"/>
      <c r="C3" s="205"/>
      <c r="D3" s="204"/>
      <c r="E3" s="204"/>
      <c r="F3" s="204"/>
      <c r="G3" s="204"/>
      <c r="H3" s="204"/>
    </row>
    <row r="4" spans="2:12" s="20" customFormat="1" ht="39.75" customHeight="1">
      <c r="B4" s="1492" t="s">
        <v>1</v>
      </c>
      <c r="C4" s="1493"/>
      <c r="D4" s="206" t="s">
        <v>542</v>
      </c>
      <c r="E4" s="18" t="s">
        <v>347</v>
      </c>
      <c r="F4" s="207" t="s">
        <v>543</v>
      </c>
    </row>
    <row r="5" spans="2:12" s="793" customFormat="1" ht="30" customHeight="1">
      <c r="B5" s="208" t="s">
        <v>544</v>
      </c>
      <c r="C5" s="838">
        <v>3</v>
      </c>
      <c r="D5" s="638">
        <v>28.048999999999999</v>
      </c>
      <c r="E5" s="637">
        <v>58392078</v>
      </c>
      <c r="F5" s="209">
        <v>1637839843.6800001</v>
      </c>
      <c r="G5" s="21"/>
      <c r="H5" s="22"/>
      <c r="I5" s="23"/>
    </row>
    <row r="6" spans="2:12" s="793" customFormat="1" ht="30" customHeight="1">
      <c r="B6" s="636" t="s">
        <v>545</v>
      </c>
      <c r="C6" s="838">
        <v>4</v>
      </c>
      <c r="D6" s="837">
        <v>34.646099999999997</v>
      </c>
      <c r="E6" s="637">
        <v>110336510</v>
      </c>
      <c r="F6" s="635">
        <v>3822724831.6700001</v>
      </c>
      <c r="H6" s="22"/>
      <c r="I6" s="20"/>
    </row>
    <row r="7" spans="2:12" s="793" customFormat="1" ht="30" customHeight="1">
      <c r="B7" s="636" t="s">
        <v>546</v>
      </c>
      <c r="C7" s="838">
        <v>5</v>
      </c>
      <c r="D7" s="837">
        <v>36.508699999999997</v>
      </c>
      <c r="E7" s="836">
        <v>70214460</v>
      </c>
      <c r="F7" s="635">
        <v>2563441956.2800002</v>
      </c>
      <c r="H7" s="24"/>
      <c r="I7" s="24"/>
    </row>
    <row r="8" spans="2:12" s="793" customFormat="1" ht="30" customHeight="1">
      <c r="B8" s="210" t="s">
        <v>547</v>
      </c>
      <c r="C8" s="211">
        <v>6</v>
      </c>
      <c r="D8" s="212">
        <v>38.822800000000001</v>
      </c>
      <c r="E8" s="836">
        <v>31122206</v>
      </c>
      <c r="F8" s="213">
        <v>1208249982.0599999</v>
      </c>
      <c r="H8" s="24"/>
      <c r="I8" s="20"/>
    </row>
    <row r="9" spans="2:12" s="793" customFormat="1" ht="30" customHeight="1" thickBot="1">
      <c r="B9" s="31"/>
      <c r="C9" s="31"/>
      <c r="E9" s="214" t="s">
        <v>353</v>
      </c>
      <c r="F9" s="215">
        <f>SUM(F5:F8)</f>
        <v>9232256613.6900005</v>
      </c>
      <c r="G9" s="216"/>
      <c r="H9" s="217"/>
      <c r="K9" s="20"/>
      <c r="L9" s="20"/>
    </row>
    <row r="10" spans="2:12" s="793" customFormat="1" ht="14.4" thickTop="1">
      <c r="C10" s="794"/>
      <c r="E10" s="36"/>
      <c r="F10" s="20"/>
    </row>
    <row r="11" spans="2:12" s="793" customFormat="1">
      <c r="C11" s="794"/>
      <c r="E11" s="36"/>
      <c r="F11" s="20"/>
    </row>
    <row r="12" spans="2:12" s="793" customFormat="1">
      <c r="B12" s="1196" t="s">
        <v>548</v>
      </c>
      <c r="C12" s="1196"/>
      <c r="D12" s="1196"/>
      <c r="E12" s="1196"/>
      <c r="F12" s="1196"/>
      <c r="G12" s="1196"/>
      <c r="H12" s="1196"/>
      <c r="I12" s="1196"/>
    </row>
    <row r="13" spans="2:12" s="793" customFormat="1">
      <c r="B13" s="1197" t="s">
        <v>549</v>
      </c>
      <c r="C13" s="1197"/>
      <c r="D13" s="1197"/>
      <c r="E13" s="1197"/>
      <c r="F13" s="1197"/>
      <c r="G13" s="1197"/>
      <c r="H13" s="1197"/>
      <c r="I13" s="1197"/>
    </row>
    <row r="14" spans="2:12" s="793" customFormat="1" ht="33" customHeight="1">
      <c r="B14" s="1422" t="s">
        <v>550</v>
      </c>
      <c r="C14" s="1422"/>
      <c r="D14" s="1422"/>
      <c r="E14" s="1422"/>
      <c r="F14" s="1422"/>
      <c r="G14" s="1422"/>
      <c r="H14" s="1422"/>
      <c r="I14" s="1422"/>
    </row>
    <row r="15" spans="2:12" s="793" customFormat="1" ht="47.25" customHeight="1">
      <c r="B15" s="1422" t="s">
        <v>551</v>
      </c>
      <c r="C15" s="1422"/>
      <c r="D15" s="1422"/>
      <c r="E15" s="1422"/>
      <c r="F15" s="1422"/>
      <c r="G15" s="1422"/>
      <c r="H15" s="1422"/>
      <c r="I15" s="1422"/>
    </row>
    <row r="16" spans="2:12" s="793" customFormat="1" ht="42.75" customHeight="1">
      <c r="B16" s="1422" t="s">
        <v>552</v>
      </c>
      <c r="C16" s="1422"/>
      <c r="D16" s="1422"/>
      <c r="E16" s="1422"/>
      <c r="F16" s="1422"/>
      <c r="G16" s="1422"/>
      <c r="H16" s="1422"/>
      <c r="I16" s="1422"/>
    </row>
    <row r="17" spans="2:9" s="793" customFormat="1" ht="32.25" customHeight="1">
      <c r="B17" s="1422" t="s">
        <v>553</v>
      </c>
      <c r="C17" s="1422"/>
      <c r="D17" s="1422"/>
      <c r="E17" s="1422"/>
      <c r="F17" s="1422"/>
      <c r="G17" s="1422"/>
      <c r="H17" s="1422"/>
      <c r="I17" s="1422"/>
    </row>
    <row r="18" spans="2:9" s="793" customFormat="1">
      <c r="B18" s="1422"/>
      <c r="C18" s="1422"/>
      <c r="D18" s="1422"/>
      <c r="E18" s="1422"/>
      <c r="F18" s="1422"/>
      <c r="G18" s="1422"/>
      <c r="H18" s="1422"/>
      <c r="I18" s="1422"/>
    </row>
    <row r="19" spans="2:9" s="793" customFormat="1">
      <c r="B19" s="1422"/>
      <c r="C19" s="1422"/>
      <c r="D19" s="1422"/>
      <c r="E19" s="1422"/>
      <c r="F19" s="1422"/>
      <c r="G19" s="1422"/>
      <c r="H19" s="1422"/>
      <c r="I19" s="1422"/>
    </row>
    <row r="20" spans="2:9" s="793" customFormat="1">
      <c r="B20" s="1422"/>
      <c r="C20" s="1422"/>
      <c r="D20" s="1422"/>
      <c r="E20" s="1422"/>
      <c r="F20" s="1422"/>
      <c r="G20" s="1422"/>
      <c r="H20" s="1422"/>
      <c r="I20" s="1422"/>
    </row>
    <row r="21" spans="2:9" ht="14.25" customHeight="1">
      <c r="B21" s="1422"/>
      <c r="C21" s="1422"/>
      <c r="D21" s="1422"/>
      <c r="E21" s="1422"/>
      <c r="F21" s="1422"/>
      <c r="G21" s="1422"/>
      <c r="H21" s="1422"/>
      <c r="I21" s="1422"/>
    </row>
    <row r="22" spans="2:9">
      <c r="B22" s="1422"/>
      <c r="C22" s="1422"/>
      <c r="D22" s="1422"/>
      <c r="E22" s="1422"/>
      <c r="F22" s="1422"/>
      <c r="G22" s="1422"/>
      <c r="H22" s="1422"/>
      <c r="I22" s="1422"/>
    </row>
    <row r="26" spans="2:9" ht="14.4">
      <c r="E26" s="39"/>
    </row>
    <row r="27" spans="2:9">
      <c r="E27" s="42"/>
      <c r="G27" s="44"/>
    </row>
    <row r="28" spans="2:9">
      <c r="G28" s="45"/>
    </row>
    <row r="29" spans="2:9" ht="14.4">
      <c r="E29" s="46"/>
      <c r="F29" s="43"/>
    </row>
  </sheetData>
  <protectedRanges>
    <protectedRange sqref="H9" name="Range1"/>
  </protectedRanges>
  <mergeCells count="14">
    <mergeCell ref="B14:I14"/>
    <mergeCell ref="B1:F1"/>
    <mergeCell ref="B2:F2"/>
    <mergeCell ref="B4:C4"/>
    <mergeCell ref="B12:I12"/>
    <mergeCell ref="B13:I13"/>
    <mergeCell ref="B21:I21"/>
    <mergeCell ref="B22:I22"/>
    <mergeCell ref="B15:I15"/>
    <mergeCell ref="B16:I16"/>
    <mergeCell ref="B17:I17"/>
    <mergeCell ref="B18:I18"/>
    <mergeCell ref="B19:I19"/>
    <mergeCell ref="B20:I20"/>
  </mergeCells>
  <pageMargins left="0.7" right="0.7" top="0.75" bottom="0.75" header="0.3" footer="0.3"/>
  <pageSetup paperSize="5" scale="86"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70" zoomScaleNormal="85" zoomScaleSheetLayoutView="70" zoomScalePageLayoutView="85" workbookViewId="0"/>
  </sheetViews>
  <sheetFormatPr defaultColWidth="9.109375" defaultRowHeight="13.8"/>
  <cols>
    <col min="1" max="1" width="2.6640625" style="810" customWidth="1"/>
    <col min="2" max="2" width="12.6640625" style="37" customWidth="1"/>
    <col min="3" max="3" width="2.6640625" style="37" customWidth="1"/>
    <col min="4" max="4" width="26.6640625" style="38" customWidth="1"/>
    <col min="5" max="5" width="30.88671875" style="810" customWidth="1"/>
    <col min="6" max="6" width="28.6640625" style="40" customWidth="1"/>
    <col min="7" max="7" width="30.44140625" style="41" customWidth="1"/>
    <col min="8" max="8" width="24.44140625" style="41" customWidth="1"/>
    <col min="9" max="9" width="28.33203125" style="810" customWidth="1"/>
    <col min="10" max="16384" width="9.109375" style="810"/>
  </cols>
  <sheetData>
    <row r="1" spans="2:12">
      <c r="B1" s="1491" t="s">
        <v>554</v>
      </c>
      <c r="C1" s="1491"/>
      <c r="D1" s="1491"/>
      <c r="E1" s="1491"/>
      <c r="F1" s="1491"/>
      <c r="G1" s="204"/>
      <c r="H1" s="204"/>
      <c r="I1" s="204"/>
    </row>
    <row r="2" spans="2:12">
      <c r="B2" s="1491" t="s">
        <v>345</v>
      </c>
      <c r="C2" s="1491"/>
      <c r="D2" s="1491"/>
      <c r="E2" s="1491"/>
      <c r="F2" s="1491"/>
      <c r="G2" s="204"/>
      <c r="H2" s="204"/>
      <c r="I2" s="204"/>
    </row>
    <row r="3" spans="2:12" ht="14.4" thickBot="1">
      <c r="B3" s="204"/>
      <c r="C3" s="205"/>
      <c r="D3" s="204"/>
      <c r="E3" s="204"/>
      <c r="F3" s="204"/>
      <c r="G3" s="204"/>
      <c r="H3" s="204"/>
    </row>
    <row r="4" spans="2:12" s="20" customFormat="1" ht="39.75" customHeight="1">
      <c r="B4" s="1492" t="s">
        <v>1</v>
      </c>
      <c r="C4" s="1493"/>
      <c r="D4" s="206" t="s">
        <v>542</v>
      </c>
      <c r="E4" s="18" t="s">
        <v>347</v>
      </c>
      <c r="F4" s="207" t="s">
        <v>543</v>
      </c>
    </row>
    <row r="5" spans="2:12" s="793" customFormat="1" ht="30" customHeight="1">
      <c r="B5" s="208" t="s">
        <v>555</v>
      </c>
      <c r="C5" s="838">
        <v>3</v>
      </c>
      <c r="D5" s="638">
        <v>24.598500000000001</v>
      </c>
      <c r="E5" s="637">
        <v>8890000</v>
      </c>
      <c r="F5" s="209">
        <v>218680700.09999999</v>
      </c>
      <c r="G5" s="21"/>
      <c r="H5" s="22"/>
      <c r="I5" s="23"/>
    </row>
    <row r="6" spans="2:12" s="793" customFormat="1" ht="30" customHeight="1">
      <c r="B6" s="636" t="s">
        <v>556</v>
      </c>
      <c r="C6" s="838">
        <v>4</v>
      </c>
      <c r="D6" s="837">
        <v>21.823399999999999</v>
      </c>
      <c r="E6" s="637">
        <v>11249044</v>
      </c>
      <c r="F6" s="635">
        <v>245492604.60280001</v>
      </c>
      <c r="H6" s="22"/>
      <c r="I6" s="20"/>
    </row>
    <row r="7" spans="2:12" s="793" customFormat="1" ht="30" customHeight="1">
      <c r="B7" s="636"/>
      <c r="C7" s="838"/>
      <c r="D7" s="837"/>
      <c r="E7" s="836"/>
      <c r="F7" s="635"/>
      <c r="H7" s="24"/>
      <c r="I7" s="24"/>
    </row>
    <row r="8" spans="2:12" s="793" customFormat="1" ht="30" customHeight="1">
      <c r="B8" s="210"/>
      <c r="C8" s="211"/>
      <c r="D8" s="212"/>
      <c r="E8" s="836"/>
      <c r="F8" s="213"/>
      <c r="H8" s="24"/>
      <c r="I8" s="20"/>
    </row>
    <row r="9" spans="2:12" s="793" customFormat="1" ht="30" customHeight="1" thickBot="1">
      <c r="B9" s="31"/>
      <c r="C9" s="31"/>
      <c r="E9" s="214" t="s">
        <v>353</v>
      </c>
      <c r="F9" s="215">
        <f>SUM(F5:F8)</f>
        <v>464173304.70280004</v>
      </c>
      <c r="G9" s="216"/>
      <c r="H9" s="217"/>
      <c r="K9" s="20"/>
      <c r="L9" s="20"/>
    </row>
    <row r="10" spans="2:12" s="793" customFormat="1" ht="14.4" thickTop="1">
      <c r="C10" s="794"/>
      <c r="E10" s="36"/>
      <c r="F10" s="20"/>
    </row>
    <row r="11" spans="2:12" s="793" customFormat="1">
      <c r="C11" s="794"/>
      <c r="E11" s="36"/>
      <c r="F11" s="20"/>
    </row>
    <row r="12" spans="2:12" s="793" customFormat="1">
      <c r="B12" s="1196" t="s">
        <v>557</v>
      </c>
      <c r="C12" s="1196"/>
      <c r="D12" s="1196"/>
      <c r="E12" s="1196"/>
      <c r="F12" s="1196"/>
      <c r="G12" s="1196"/>
      <c r="H12" s="1196"/>
      <c r="I12" s="1196"/>
    </row>
    <row r="13" spans="2:12" s="793" customFormat="1">
      <c r="B13" s="1197" t="s">
        <v>549</v>
      </c>
      <c r="C13" s="1197"/>
      <c r="D13" s="1197"/>
      <c r="E13" s="1197"/>
      <c r="F13" s="1197"/>
      <c r="G13" s="1197"/>
      <c r="H13" s="1197"/>
      <c r="I13" s="1197"/>
    </row>
    <row r="14" spans="2:12" s="793" customFormat="1" ht="33" customHeight="1">
      <c r="B14" s="1422" t="s">
        <v>558</v>
      </c>
      <c r="C14" s="1422"/>
      <c r="D14" s="1422"/>
      <c r="E14" s="1422"/>
      <c r="F14" s="1422"/>
      <c r="G14" s="1422"/>
      <c r="H14" s="1422"/>
      <c r="I14" s="1422"/>
    </row>
    <row r="15" spans="2:12" s="793" customFormat="1" ht="30" customHeight="1">
      <c r="B15" s="1422" t="s">
        <v>559</v>
      </c>
      <c r="C15" s="1422"/>
      <c r="D15" s="1422"/>
      <c r="E15" s="1422"/>
      <c r="F15" s="1422"/>
      <c r="G15" s="1422"/>
      <c r="H15" s="1422"/>
      <c r="I15" s="1422"/>
    </row>
    <row r="16" spans="2:12" s="793" customFormat="1">
      <c r="B16" s="1422"/>
      <c r="C16" s="1422"/>
      <c r="D16" s="1422"/>
      <c r="E16" s="1422"/>
      <c r="F16" s="1422"/>
      <c r="G16" s="1422"/>
      <c r="H16" s="1422"/>
      <c r="I16" s="1422"/>
    </row>
    <row r="17" spans="2:9" s="793" customFormat="1">
      <c r="B17" s="1422"/>
      <c r="C17" s="1422"/>
      <c r="D17" s="1422"/>
      <c r="E17" s="1422"/>
      <c r="F17" s="1422"/>
      <c r="G17" s="1422"/>
      <c r="H17" s="1422"/>
      <c r="I17" s="1422"/>
    </row>
    <row r="18" spans="2:9" ht="14.25" customHeight="1">
      <c r="B18" s="1422"/>
      <c r="C18" s="1422"/>
      <c r="D18" s="1422"/>
      <c r="E18" s="1422"/>
      <c r="F18" s="1422"/>
      <c r="G18" s="1422"/>
      <c r="H18" s="1422"/>
      <c r="I18" s="1422"/>
    </row>
    <row r="19" spans="2:9">
      <c r="B19" s="1422"/>
      <c r="C19" s="1422"/>
      <c r="D19" s="1422"/>
      <c r="E19" s="1422"/>
      <c r="F19" s="1422"/>
      <c r="G19" s="1422"/>
      <c r="H19" s="1422"/>
      <c r="I19" s="1422"/>
    </row>
    <row r="23" spans="2:9" ht="14.4">
      <c r="E23" s="39"/>
    </row>
    <row r="24" spans="2:9">
      <c r="E24" s="42"/>
      <c r="G24" s="44"/>
    </row>
    <row r="25" spans="2:9">
      <c r="G25" s="45"/>
    </row>
    <row r="26" spans="2:9" ht="14.4">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ermInfo xmlns="http://schemas.microsoft.com/office/infopath/2007/PartnerControls">
          <TermName xmlns="http://schemas.microsoft.com/office/infopath/2007/PartnerControls">Resource Center</TermName>
          <TermId xmlns="http://schemas.microsoft.com/office/infopath/2007/PartnerControls">89ccf3b3-06b9-4586-9d5d-f68d5ce16181</TermId>
        </TermInfo>
        <TermInfo xmlns="http://schemas.microsoft.com/office/infopath/2007/PartnerControls">
          <TermName xmlns="http://schemas.microsoft.com/office/infopath/2007/PartnerControls">Data and Charts Center</TermName>
          <TermId xmlns="http://schemas.microsoft.com/office/infopath/2007/PartnerControls">e167ad74-84d3-4981-8752-dc7730a9f5e6</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2017-12-08T05:00:00+00:00</ArticleStartDate>
    <Latest_x0020_Report xmlns="f1510545-1717-4787-81bc-be4cd889b37b">false</Latest_x0020_Report>
    <TarpDocumentCategory xmlns="3b76f9f5-ee56-44bc-a013-de36f9f18ab6" xsi:nil="true"/>
    <TitleAlternate xmlns="8a41d4cc-3855-40f2-8932-454702d2b8da" xsi:nil="true"/>
    <ShowArticleDateInTitle xmlns="8a41d4cc-3855-40f2-8932-454702d2b8da">false</ShowArticleDateInTitle>
    <MigrationSourceURL xmlns="c93477b2-ff83-4b51-ba6e-999ba0057d7f" xsi:nil="true"/>
    <TaxCatchAll xmlns="8a41d4cc-3855-40f2-8932-454702d2b8da">
      <Value>1133</Value>
      <Value>1183</Value>
      <Value>1173</Value>
      <Value>1122</Value>
    </TaxCatchAll>
    <Frequency xmlns="f1510545-1717-4787-81bc-be4cd889b37b">As Indicated</Frequency>
    <AsOfDate xmlns="8a41d4cc-3855-40f2-8932-454702d2b8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28A1E2-E775-4C05-8B4F-6A4C35DFAF04}"/>
</file>

<file path=customXml/itemProps2.xml><?xml version="1.0" encoding="utf-8"?>
<ds:datastoreItem xmlns:ds="http://schemas.openxmlformats.org/officeDocument/2006/customXml" ds:itemID="{80005F31-0338-466D-86FF-33AB2ACFE5F0}"/>
</file>

<file path=customXml/itemProps3.xml><?xml version="1.0" encoding="utf-8"?>
<ds:datastoreItem xmlns:ds="http://schemas.openxmlformats.org/officeDocument/2006/customXml" ds:itemID="{A41AEA82-AEC3-454C-A921-9E0740E251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Cole, Sybil (Contractor)</dc:creator>
  <cp:lastModifiedBy>U.S. Department of Treasury</cp:lastModifiedBy>
  <cp:lastPrinted>2015-07-31T19:04:36Z</cp:lastPrinted>
  <dcterms:created xsi:type="dcterms:W3CDTF">2015-03-31T13:13:05Z</dcterms:created>
  <dcterms:modified xsi:type="dcterms:W3CDTF">2017-12-12T20:48:50Z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1122;#Resource Center|89ccf3b3-06b9-4586-9d5d-f68d5ce16181;#1133;#Data and Charts Center|e167ad74-84d3-4981-8752-dc7730a9f5e6;#1183;#Troubled Assets Relief Program (TARP)|8b55c527-dde7-4893-9cd7-40b8504c8c39</vt:lpwstr>
  </property>
  <property fmtid="{D5CDD505-2E9C-101B-9397-08002B2CF9AE}" pid="5" name="Resource Type Tag">
    <vt:lpwstr/>
  </property>
  <property fmtid="{D5CDD505-2E9C-101B-9397-08002B2CF9AE}" pid="6" name="Office_Tag">
    <vt:lpwstr>1173;#Financial Stability|8cce2d59-ce24-41cd-81f9-eacb144069fb</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422300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y fmtid="{D5CDD505-2E9C-101B-9397-08002B2CF9AE}" pid="22" name="MigrationSourceURL2">
    <vt:lpwstr/>
  </property>
</Properties>
</file>